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mario\OneDrive\Escritorio\ANT.GOV.CO\ANT 2026 I\Gestion\04. Mapa de riesgos - Gestion - Fiscal - 2026\"/>
    </mc:Choice>
  </mc:AlternateContent>
  <xr:revisionPtr revIDLastSave="0" documentId="13_ncr:1_{353E4086-A6A2-47D9-9CE0-BE71EB1C69AC}" xr6:coauthVersionLast="47" xr6:coauthVersionMax="47" xr10:uidLastSave="{00000000-0000-0000-0000-000000000000}"/>
  <bookViews>
    <workbookView xWindow="-110" yWindow="-110" windowWidth="22620" windowHeight="13500" tabRatio="921" firstSheet="2" activeTab="2" xr2:uid="{FEA386B1-CED6-4804-9A70-B2FBCABBB611}"/>
  </bookViews>
  <sheets>
    <sheet name="Datos" sheetId="7" state="hidden" r:id="rId1"/>
    <sheet name="Catalogo de riesgos fiscales" sheetId="26" state="hidden" r:id="rId2"/>
    <sheet name="Mapa Riesgo Fiscal" sheetId="2" r:id="rId3"/>
    <sheet name="Contador" sheetId="8" state="hidden" r:id="rId4"/>
    <sheet name="Anexo 1 Solictud Modificación" sheetId="22" state="hidden" r:id="rId5"/>
    <sheet name="Anexo 2 Rep Materiali Riesgo" sheetId="24" state="hidden" r:id="rId6"/>
    <sheet name="Anexo 3 Form Acciones Preven" sheetId="25" state="hidden" r:id="rId7"/>
    <sheet name="Anexo 4 Seg Acciones Prev" sheetId="23" state="hidden" r:id="rId8"/>
  </sheets>
  <definedNames>
    <definedName name="_xlnm._FilterDatabase" localSheetId="1" hidden="1">'Catalogo de riesgos fiscales'!$C$3:$D$54</definedName>
    <definedName name="_xlnm._FilterDatabase" localSheetId="2" hidden="1">'Mapa Riesgo Fiscal'!$A$7:$CP$419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E8" i="2" l="1"/>
  <c r="CE9" i="2"/>
  <c r="CE10" i="2"/>
  <c r="CE11" i="2"/>
  <c r="CE12" i="2"/>
  <c r="CE13" i="2"/>
  <c r="CE14" i="2"/>
  <c r="CE15" i="2"/>
  <c r="CE16" i="2"/>
  <c r="CE17" i="2"/>
  <c r="CE18" i="2"/>
  <c r="CE19" i="2"/>
  <c r="CE20" i="2"/>
  <c r="CE21" i="2"/>
  <c r="CE22" i="2"/>
  <c r="CE23" i="2"/>
  <c r="CE24" i="2"/>
  <c r="CE25" i="2"/>
  <c r="CE26" i="2"/>
  <c r="CE27" i="2"/>
  <c r="CE28" i="2"/>
  <c r="CE29" i="2"/>
  <c r="CE30" i="2"/>
  <c r="CE31" i="2"/>
  <c r="CE419" i="2" l="1"/>
  <c r="CE418" i="2"/>
  <c r="CE417" i="2"/>
  <c r="CE416" i="2"/>
  <c r="CE415" i="2"/>
  <c r="CE414" i="2"/>
  <c r="CE413" i="2"/>
  <c r="CE412" i="2"/>
  <c r="CE411" i="2"/>
  <c r="CE410" i="2"/>
  <c r="CE409" i="2"/>
  <c r="CE408" i="2"/>
  <c r="CE407" i="2"/>
  <c r="CE406" i="2"/>
  <c r="CE405" i="2"/>
  <c r="CE404" i="2"/>
  <c r="CE403" i="2"/>
  <c r="CE402" i="2"/>
  <c r="CE401" i="2"/>
  <c r="CE400" i="2"/>
  <c r="CE399" i="2"/>
  <c r="CE398" i="2"/>
  <c r="CE397" i="2"/>
  <c r="CE396" i="2"/>
  <c r="CE395" i="2"/>
  <c r="CE394" i="2"/>
  <c r="CE393" i="2"/>
  <c r="CE392" i="2"/>
  <c r="CE391" i="2"/>
  <c r="CE390" i="2"/>
  <c r="CE389" i="2"/>
  <c r="CE388" i="2"/>
  <c r="CE387" i="2"/>
  <c r="CE386" i="2"/>
  <c r="CE385" i="2"/>
  <c r="CE384" i="2"/>
  <c r="CE383" i="2"/>
  <c r="CE382" i="2"/>
  <c r="CE381" i="2"/>
  <c r="CE380" i="2"/>
  <c r="CE379" i="2"/>
  <c r="CE378" i="2"/>
  <c r="CE377" i="2"/>
  <c r="CE376" i="2"/>
  <c r="CE375" i="2"/>
  <c r="CE374" i="2"/>
  <c r="CE373" i="2"/>
  <c r="CE372" i="2"/>
  <c r="CE371" i="2"/>
  <c r="CE370" i="2"/>
  <c r="CE369" i="2"/>
  <c r="CE368" i="2"/>
  <c r="CE367" i="2"/>
  <c r="CE366" i="2"/>
  <c r="CE365" i="2"/>
  <c r="CE364" i="2"/>
  <c r="CE363" i="2"/>
  <c r="CE362" i="2"/>
  <c r="CE361" i="2"/>
  <c r="CE360" i="2"/>
  <c r="CE359" i="2"/>
  <c r="CE358" i="2"/>
  <c r="CE357" i="2"/>
  <c r="CE356" i="2"/>
  <c r="CE355" i="2"/>
  <c r="CE354" i="2"/>
  <c r="CE353" i="2"/>
  <c r="CE352" i="2"/>
  <c r="CE351" i="2"/>
  <c r="CE350" i="2"/>
  <c r="CE349" i="2"/>
  <c r="CE348" i="2"/>
  <c r="CE347" i="2"/>
  <c r="CE346" i="2"/>
  <c r="CE345" i="2"/>
  <c r="CE344" i="2"/>
  <c r="CE343" i="2"/>
  <c r="CE342" i="2"/>
  <c r="CE341" i="2"/>
  <c r="CE340" i="2"/>
  <c r="CE339" i="2"/>
  <c r="CE338" i="2"/>
  <c r="CE337" i="2"/>
  <c r="CE336" i="2"/>
  <c r="CE335" i="2"/>
  <c r="CE334" i="2"/>
  <c r="CE333" i="2"/>
  <c r="CE332" i="2"/>
  <c r="CE331" i="2"/>
  <c r="CE330" i="2"/>
  <c r="CE329" i="2"/>
  <c r="CE328" i="2"/>
  <c r="CE327" i="2"/>
  <c r="CE326" i="2"/>
  <c r="CE325" i="2"/>
  <c r="CE324" i="2"/>
  <c r="CE323" i="2"/>
  <c r="CE322" i="2"/>
  <c r="CE321" i="2"/>
  <c r="CE320" i="2"/>
  <c r="CE319" i="2"/>
  <c r="CE318" i="2"/>
  <c r="CE317" i="2"/>
  <c r="CE316" i="2"/>
  <c r="CE315" i="2"/>
  <c r="CE314" i="2"/>
  <c r="CE313" i="2"/>
  <c r="CE312" i="2"/>
  <c r="CE311" i="2"/>
  <c r="CE310" i="2"/>
  <c r="CE309" i="2"/>
  <c r="CE308" i="2"/>
  <c r="CE307" i="2"/>
  <c r="CE306" i="2"/>
  <c r="CE305" i="2"/>
  <c r="CE304" i="2"/>
  <c r="CE303" i="2"/>
  <c r="CE302" i="2"/>
  <c r="CE301" i="2"/>
  <c r="CE300" i="2"/>
  <c r="CE299" i="2"/>
  <c r="CE298" i="2"/>
  <c r="CE297" i="2"/>
  <c r="CE296" i="2"/>
  <c r="CE295" i="2"/>
  <c r="CE294" i="2"/>
  <c r="CE293" i="2"/>
  <c r="CE292" i="2"/>
  <c r="CE291" i="2"/>
  <c r="CE290" i="2"/>
  <c r="CE289" i="2"/>
  <c r="CE288" i="2"/>
  <c r="CE287" i="2"/>
  <c r="CE286" i="2"/>
  <c r="CE285" i="2"/>
  <c r="CE284" i="2"/>
  <c r="CE283" i="2"/>
  <c r="CE282" i="2"/>
  <c r="CE281" i="2"/>
  <c r="CE280" i="2"/>
  <c r="CE279" i="2"/>
  <c r="CE278" i="2"/>
  <c r="CE277" i="2"/>
  <c r="CE276" i="2"/>
  <c r="CE275" i="2"/>
  <c r="CE274" i="2"/>
  <c r="CE273" i="2"/>
  <c r="CE272" i="2"/>
  <c r="CE271" i="2"/>
  <c r="CE270" i="2"/>
  <c r="CE269" i="2"/>
  <c r="CE268" i="2"/>
  <c r="CE267" i="2"/>
  <c r="CE266" i="2"/>
  <c r="CE265" i="2"/>
  <c r="CE264" i="2"/>
  <c r="CE263" i="2"/>
  <c r="CE262" i="2"/>
  <c r="CE261" i="2"/>
  <c r="CE260" i="2"/>
  <c r="CE259" i="2"/>
  <c r="CE258" i="2"/>
  <c r="CE257" i="2"/>
  <c r="CE256" i="2"/>
  <c r="CE255" i="2"/>
  <c r="CE254" i="2"/>
  <c r="CE253" i="2"/>
  <c r="CE252" i="2"/>
  <c r="CE251" i="2"/>
  <c r="CE250" i="2"/>
  <c r="CE249" i="2"/>
  <c r="CE248" i="2"/>
  <c r="CE247" i="2"/>
  <c r="CE246" i="2"/>
  <c r="CE245" i="2"/>
  <c r="CE244" i="2"/>
  <c r="CE243" i="2"/>
  <c r="CE242" i="2"/>
  <c r="CE241" i="2"/>
  <c r="CE240" i="2"/>
  <c r="CE239" i="2"/>
  <c r="CE238" i="2"/>
  <c r="CE237" i="2"/>
  <c r="CE236" i="2"/>
  <c r="CE235" i="2"/>
  <c r="CE234" i="2"/>
  <c r="CE233" i="2"/>
  <c r="CE232" i="2"/>
  <c r="CE231" i="2"/>
  <c r="CE230" i="2"/>
  <c r="CE229" i="2"/>
  <c r="CE228" i="2"/>
  <c r="CE227" i="2"/>
  <c r="CE226" i="2"/>
  <c r="CE225" i="2"/>
  <c r="CE224" i="2"/>
  <c r="CE223" i="2"/>
  <c r="CE222" i="2"/>
  <c r="CE221" i="2"/>
  <c r="CE220" i="2"/>
  <c r="CE219" i="2"/>
  <c r="CE218" i="2"/>
  <c r="CE217" i="2"/>
  <c r="CE216" i="2"/>
  <c r="CE215" i="2"/>
  <c r="CE214" i="2"/>
  <c r="CE213" i="2"/>
  <c r="CE212" i="2"/>
  <c r="CE211" i="2"/>
  <c r="CE210" i="2"/>
  <c r="CE209" i="2"/>
  <c r="CE208" i="2"/>
  <c r="CE207" i="2"/>
  <c r="CE206" i="2"/>
  <c r="CE205" i="2"/>
  <c r="CE204" i="2"/>
  <c r="CE203" i="2"/>
  <c r="CE202" i="2"/>
  <c r="CE201" i="2"/>
  <c r="CE200" i="2"/>
  <c r="CE199" i="2"/>
  <c r="CE198" i="2"/>
  <c r="CE197" i="2"/>
  <c r="CE196" i="2"/>
  <c r="CE195" i="2"/>
  <c r="CE194" i="2"/>
  <c r="CE193" i="2"/>
  <c r="CE192" i="2"/>
  <c r="CE191" i="2"/>
  <c r="CE190" i="2"/>
  <c r="CE189" i="2"/>
  <c r="CE188" i="2"/>
  <c r="CE187" i="2"/>
  <c r="CE186" i="2"/>
  <c r="CE185" i="2"/>
  <c r="CE184" i="2"/>
  <c r="CE183" i="2"/>
  <c r="CE182" i="2"/>
  <c r="CE181" i="2"/>
  <c r="CE180" i="2"/>
  <c r="CE179" i="2"/>
  <c r="CE178" i="2"/>
  <c r="CE177" i="2"/>
  <c r="CE176" i="2"/>
  <c r="CE175" i="2"/>
  <c r="CE174" i="2"/>
  <c r="CE173" i="2"/>
  <c r="CE172" i="2"/>
  <c r="CE171" i="2"/>
  <c r="CE170" i="2"/>
  <c r="CE169" i="2"/>
  <c r="CE168" i="2"/>
  <c r="CE167" i="2"/>
  <c r="CE166" i="2"/>
  <c r="CE165" i="2"/>
  <c r="CE164" i="2"/>
  <c r="CE163" i="2"/>
  <c r="CE162" i="2"/>
  <c r="CE161" i="2"/>
  <c r="CE160" i="2"/>
  <c r="CE159" i="2"/>
  <c r="CE158" i="2"/>
  <c r="CE157" i="2"/>
  <c r="CE156" i="2"/>
  <c r="CE155" i="2"/>
  <c r="CE154" i="2"/>
  <c r="CE153" i="2"/>
  <c r="CE152" i="2"/>
  <c r="CE151" i="2"/>
  <c r="CE150" i="2"/>
  <c r="CE149" i="2"/>
  <c r="CE148" i="2"/>
  <c r="CE147" i="2"/>
  <c r="CE146" i="2"/>
  <c r="CE145" i="2"/>
  <c r="CE144" i="2"/>
  <c r="CE143" i="2"/>
  <c r="CE142" i="2"/>
  <c r="CE141" i="2"/>
  <c r="CE140" i="2"/>
  <c r="CE139" i="2"/>
  <c r="CE138" i="2"/>
  <c r="CE137" i="2"/>
  <c r="CE136" i="2"/>
  <c r="CE135" i="2"/>
  <c r="CE134" i="2"/>
  <c r="CE133" i="2"/>
  <c r="CE132" i="2"/>
  <c r="CE131" i="2"/>
  <c r="CE130" i="2"/>
  <c r="CE129" i="2"/>
  <c r="CE128" i="2"/>
  <c r="CE127" i="2"/>
  <c r="CE126" i="2"/>
  <c r="CE125" i="2"/>
  <c r="CE124" i="2"/>
  <c r="CE123" i="2"/>
  <c r="CE122" i="2"/>
  <c r="CE121" i="2"/>
  <c r="CE120" i="2"/>
  <c r="CE119" i="2"/>
  <c r="CE118" i="2"/>
  <c r="CE117" i="2"/>
  <c r="CE116" i="2"/>
  <c r="CE115" i="2"/>
  <c r="CE114" i="2"/>
  <c r="CE113" i="2"/>
  <c r="CE112" i="2"/>
  <c r="CE111" i="2"/>
  <c r="CE110" i="2"/>
  <c r="CE109" i="2"/>
  <c r="CE108" i="2"/>
  <c r="CE107" i="2"/>
  <c r="CE106" i="2"/>
  <c r="CE105" i="2"/>
  <c r="CE104" i="2"/>
  <c r="CE103" i="2"/>
  <c r="CE102" i="2"/>
  <c r="CE101" i="2"/>
  <c r="CE100" i="2"/>
  <c r="CE99" i="2"/>
  <c r="CE98" i="2"/>
  <c r="CE97" i="2"/>
  <c r="CE96" i="2"/>
  <c r="CE95" i="2"/>
  <c r="CE94" i="2"/>
  <c r="CE93" i="2"/>
  <c r="CE92" i="2"/>
  <c r="CE91" i="2"/>
  <c r="CE90" i="2"/>
  <c r="CE89" i="2"/>
  <c r="CE88" i="2"/>
  <c r="CE87" i="2"/>
  <c r="CE86" i="2"/>
  <c r="CE85" i="2"/>
  <c r="CE84" i="2"/>
  <c r="CE83" i="2"/>
  <c r="CE82" i="2"/>
  <c r="CE81" i="2"/>
  <c r="CE80" i="2"/>
  <c r="CE79" i="2"/>
  <c r="CE78" i="2"/>
  <c r="CE77" i="2"/>
  <c r="CE76" i="2"/>
  <c r="CE75" i="2"/>
  <c r="CE74" i="2"/>
  <c r="CE73" i="2"/>
  <c r="CE72" i="2"/>
  <c r="CE71" i="2"/>
  <c r="CE70" i="2"/>
  <c r="CE69" i="2"/>
  <c r="CE68" i="2"/>
  <c r="CE67" i="2"/>
  <c r="CE66" i="2"/>
  <c r="CE65" i="2"/>
  <c r="CE64" i="2"/>
  <c r="CE63" i="2"/>
  <c r="CE62" i="2"/>
  <c r="CE61" i="2"/>
  <c r="CE60" i="2"/>
  <c r="CE59" i="2"/>
  <c r="CE58" i="2"/>
  <c r="CE57" i="2"/>
  <c r="CE56" i="2"/>
  <c r="CE55" i="2"/>
  <c r="CE54" i="2"/>
  <c r="CE53" i="2"/>
  <c r="CE52" i="2"/>
  <c r="CE51" i="2"/>
  <c r="CE50" i="2"/>
  <c r="CE49" i="2"/>
  <c r="CE48" i="2"/>
  <c r="CE47" i="2"/>
  <c r="CE46" i="2"/>
  <c r="CE45" i="2"/>
  <c r="CE44" i="2"/>
  <c r="CE43" i="2"/>
  <c r="CE42" i="2"/>
  <c r="CE41" i="2"/>
  <c r="CE40" i="2"/>
  <c r="CE39" i="2"/>
  <c r="CE38" i="2"/>
  <c r="CE37" i="2"/>
  <c r="CE36" i="2"/>
  <c r="CE35" i="2"/>
  <c r="CE34" i="2"/>
  <c r="CE33" i="2"/>
  <c r="CE32" i="2"/>
  <c r="C46" i="8"/>
  <c r="C43" i="8"/>
  <c r="C44" i="8"/>
  <c r="C42" i="8"/>
  <c r="C40" i="8"/>
  <c r="C28" i="8"/>
  <c r="C29" i="8"/>
  <c r="C30" i="8"/>
  <c r="C31" i="8"/>
  <c r="C32" i="8"/>
  <c r="C33" i="8"/>
  <c r="C34" i="8"/>
  <c r="C27" i="8"/>
  <c r="C37" i="8" l="1"/>
  <c r="C38" i="8"/>
  <c r="C36" i="8"/>
  <c r="C22" i="8"/>
  <c r="C23" i="8"/>
  <c r="C24" i="8"/>
  <c r="C25" i="8"/>
  <c r="C21" i="8"/>
  <c r="CP387" i="2" l="1"/>
  <c r="BE387" i="2"/>
  <c r="AP387" i="2"/>
  <c r="AN387" i="2"/>
  <c r="AL387" i="2"/>
  <c r="CP386" i="2"/>
  <c r="BE386" i="2"/>
  <c r="AP386" i="2"/>
  <c r="AN386" i="2"/>
  <c r="AL386" i="2"/>
  <c r="CP385" i="2"/>
  <c r="BE385" i="2"/>
  <c r="AP385" i="2"/>
  <c r="AN385" i="2"/>
  <c r="AL385" i="2"/>
  <c r="CP384" i="2"/>
  <c r="CI384" i="2"/>
  <c r="CJ385" i="2" s="1"/>
  <c r="CK385" i="2" s="1" a="1"/>
  <c r="CK385" i="2" s="1"/>
  <c r="BE384" i="2"/>
  <c r="AP384" i="2"/>
  <c r="AN384" i="2"/>
  <c r="AL384" i="2"/>
  <c r="AC384" i="2"/>
  <c r="AD384" i="2" s="1" a="1"/>
  <c r="AD384" i="2" s="1"/>
  <c r="AE384" i="2" s="1"/>
  <c r="AA384" i="2"/>
  <c r="T384" i="2"/>
  <c r="P384" i="2"/>
  <c r="M384" i="2"/>
  <c r="J384" i="2"/>
  <c r="AH384" i="2" s="1"/>
  <c r="I384" i="2"/>
  <c r="F384" i="2"/>
  <c r="E384" i="2"/>
  <c r="D384" i="2"/>
  <c r="CJ386" i="2" l="1"/>
  <c r="CK386" i="2" s="1" a="1"/>
  <c r="CK386" i="2" s="1"/>
  <c r="BR384" i="2"/>
  <c r="CJ387" i="2"/>
  <c r="CK387" i="2" s="1" a="1"/>
  <c r="CK387" i="2" s="1"/>
  <c r="AF384" i="2"/>
  <c r="AG384" i="2" s="1" a="1"/>
  <c r="AG384" i="2" s="1"/>
  <c r="CJ384" i="2"/>
  <c r="CK384" i="2" s="1" a="1"/>
  <c r="CK384" i="2" s="1"/>
  <c r="AV384" i="2"/>
  <c r="AW384" i="2" s="1"/>
  <c r="AH387" i="2"/>
  <c r="AH386" i="2"/>
  <c r="AH385" i="2"/>
  <c r="AB384" i="2"/>
  <c r="AT384" i="2" s="1"/>
  <c r="BA387" i="2"/>
  <c r="BA384" i="2"/>
  <c r="BA386" i="2"/>
  <c r="BA385" i="2"/>
  <c r="AV385" i="2" l="1"/>
  <c r="AW385" i="2" s="1"/>
  <c r="AU384" i="2"/>
  <c r="AT385" i="2"/>
  <c r="AV386" i="2" l="1"/>
  <c r="AW386" i="2" s="1"/>
  <c r="AU385" i="2"/>
  <c r="AT386" i="2"/>
  <c r="AV387" i="2" l="1"/>
  <c r="AW387" i="2" s="1"/>
  <c r="AU386" i="2"/>
  <c r="AT387" i="2"/>
  <c r="AU387" i="2" s="1"/>
  <c r="AX384" i="2" l="1"/>
  <c r="AY384" i="2" s="1" a="1"/>
  <c r="AY384" i="2" s="1"/>
  <c r="AZ384" i="2" s="1" a="1"/>
  <c r="AZ384" i="2" s="1"/>
  <c r="CP179" i="2" l="1"/>
  <c r="BE179" i="2"/>
  <c r="AP179" i="2"/>
  <c r="AN179" i="2"/>
  <c r="AL179" i="2"/>
  <c r="CP178" i="2"/>
  <c r="BE178" i="2"/>
  <c r="AP178" i="2"/>
  <c r="AN178" i="2"/>
  <c r="AL178" i="2"/>
  <c r="CP177" i="2"/>
  <c r="BE177" i="2"/>
  <c r="AP177" i="2"/>
  <c r="AN177" i="2"/>
  <c r="AL177" i="2"/>
  <c r="CP176" i="2"/>
  <c r="CI176" i="2"/>
  <c r="CJ176" i="2" s="1"/>
  <c r="CK176" i="2" s="1" a="1"/>
  <c r="CK176" i="2" s="1"/>
  <c r="BE176" i="2"/>
  <c r="AP176" i="2"/>
  <c r="AN176" i="2"/>
  <c r="AL176" i="2"/>
  <c r="AC176" i="2"/>
  <c r="AD176" i="2" s="1" a="1"/>
  <c r="AD176" i="2" s="1"/>
  <c r="AE176" i="2" s="1"/>
  <c r="AA176" i="2"/>
  <c r="T176" i="2"/>
  <c r="P176" i="2"/>
  <c r="M176" i="2"/>
  <c r="J176" i="2"/>
  <c r="AH176" i="2" s="1"/>
  <c r="I176" i="2"/>
  <c r="F176" i="2"/>
  <c r="E176" i="2"/>
  <c r="D176" i="2"/>
  <c r="BR176" i="2" l="1"/>
  <c r="CJ178" i="2"/>
  <c r="CK178" i="2" s="1" a="1"/>
  <c r="CK178" i="2" s="1"/>
  <c r="AF176" i="2"/>
  <c r="AG176" i="2" s="1" a="1"/>
  <c r="AG176" i="2" s="1"/>
  <c r="CJ179" i="2"/>
  <c r="CK179" i="2" s="1" a="1"/>
  <c r="CK179" i="2" s="1"/>
  <c r="AV176" i="2"/>
  <c r="AW176" i="2" s="1"/>
  <c r="AH179" i="2"/>
  <c r="AH177" i="2"/>
  <c r="CJ177" i="2"/>
  <c r="CK177" i="2" s="1" a="1"/>
  <c r="CK177" i="2" s="1"/>
  <c r="AH178" i="2"/>
  <c r="AB176" i="2"/>
  <c r="AT176" i="2" s="1"/>
  <c r="AU176" i="2" s="1"/>
  <c r="BA179" i="2"/>
  <c r="BA176" i="2"/>
  <c r="BA178" i="2"/>
  <c r="BA177" i="2"/>
  <c r="P416" i="2"/>
  <c r="P412" i="2"/>
  <c r="P408" i="2"/>
  <c r="P404" i="2"/>
  <c r="P400" i="2"/>
  <c r="P396" i="2"/>
  <c r="P392" i="2"/>
  <c r="P388" i="2"/>
  <c r="P380" i="2"/>
  <c r="P376" i="2"/>
  <c r="P372" i="2"/>
  <c r="P368" i="2"/>
  <c r="P364" i="2"/>
  <c r="P360" i="2"/>
  <c r="P356" i="2"/>
  <c r="P352" i="2"/>
  <c r="P348" i="2"/>
  <c r="P344" i="2"/>
  <c r="P340" i="2"/>
  <c r="P336" i="2"/>
  <c r="P332" i="2"/>
  <c r="P328" i="2"/>
  <c r="P324" i="2"/>
  <c r="P320" i="2"/>
  <c r="P316" i="2"/>
  <c r="P312" i="2"/>
  <c r="P308" i="2"/>
  <c r="P304" i="2"/>
  <c r="P300" i="2"/>
  <c r="P296" i="2"/>
  <c r="P292" i="2"/>
  <c r="P288" i="2"/>
  <c r="P284" i="2"/>
  <c r="P280" i="2"/>
  <c r="P276" i="2"/>
  <c r="P272" i="2"/>
  <c r="P268" i="2"/>
  <c r="P264" i="2"/>
  <c r="P260" i="2"/>
  <c r="P256" i="2"/>
  <c r="P252" i="2"/>
  <c r="P248" i="2"/>
  <c r="P244" i="2"/>
  <c r="P240" i="2"/>
  <c r="P236" i="2"/>
  <c r="P232" i="2"/>
  <c r="P228" i="2"/>
  <c r="P224" i="2"/>
  <c r="P220" i="2"/>
  <c r="P216" i="2"/>
  <c r="P212" i="2"/>
  <c r="P208" i="2"/>
  <c r="P204" i="2"/>
  <c r="P200" i="2"/>
  <c r="P196" i="2"/>
  <c r="P192" i="2"/>
  <c r="P188" i="2"/>
  <c r="P184" i="2"/>
  <c r="P180" i="2"/>
  <c r="P172" i="2"/>
  <c r="P168" i="2"/>
  <c r="P164" i="2"/>
  <c r="P160" i="2"/>
  <c r="P156" i="2"/>
  <c r="P152" i="2"/>
  <c r="P148" i="2"/>
  <c r="P144" i="2"/>
  <c r="P140" i="2"/>
  <c r="P136" i="2"/>
  <c r="P132" i="2"/>
  <c r="P128" i="2"/>
  <c r="P124" i="2"/>
  <c r="P120" i="2"/>
  <c r="P116" i="2"/>
  <c r="P112" i="2"/>
  <c r="P108" i="2"/>
  <c r="P104" i="2"/>
  <c r="P100" i="2"/>
  <c r="P96" i="2"/>
  <c r="P92" i="2"/>
  <c r="P88" i="2"/>
  <c r="P84" i="2"/>
  <c r="P80" i="2"/>
  <c r="P76" i="2"/>
  <c r="P72" i="2"/>
  <c r="P68" i="2"/>
  <c r="P64" i="2"/>
  <c r="P60" i="2"/>
  <c r="P56" i="2"/>
  <c r="P52" i="2"/>
  <c r="P48" i="2"/>
  <c r="P44" i="2"/>
  <c r="P40" i="2"/>
  <c r="P36" i="2"/>
  <c r="P32" i="2"/>
  <c r="P28" i="2"/>
  <c r="P24" i="2"/>
  <c r="P20" i="2"/>
  <c r="P16" i="2"/>
  <c r="P12" i="2"/>
  <c r="P8" i="2"/>
  <c r="T416" i="2"/>
  <c r="T412" i="2"/>
  <c r="T408" i="2"/>
  <c r="T404" i="2"/>
  <c r="T400" i="2"/>
  <c r="T396" i="2"/>
  <c r="T392" i="2"/>
  <c r="T388" i="2"/>
  <c r="T380" i="2"/>
  <c r="T376" i="2"/>
  <c r="T372" i="2"/>
  <c r="T368" i="2"/>
  <c r="T364" i="2"/>
  <c r="T360" i="2"/>
  <c r="T356" i="2"/>
  <c r="T352" i="2"/>
  <c r="T348" i="2"/>
  <c r="T344" i="2"/>
  <c r="T340" i="2"/>
  <c r="T336" i="2"/>
  <c r="T332" i="2"/>
  <c r="T328" i="2"/>
  <c r="T324" i="2"/>
  <c r="T320" i="2"/>
  <c r="T316" i="2"/>
  <c r="T312" i="2"/>
  <c r="T308" i="2"/>
  <c r="T304" i="2"/>
  <c r="T300" i="2"/>
  <c r="T296" i="2"/>
  <c r="T292" i="2"/>
  <c r="T288" i="2"/>
  <c r="T284" i="2"/>
  <c r="T280" i="2"/>
  <c r="T276" i="2"/>
  <c r="T272" i="2"/>
  <c r="T268" i="2"/>
  <c r="T264" i="2"/>
  <c r="T260" i="2"/>
  <c r="T256" i="2"/>
  <c r="T252" i="2"/>
  <c r="T248" i="2"/>
  <c r="T244" i="2"/>
  <c r="T240" i="2"/>
  <c r="T236" i="2"/>
  <c r="T232" i="2"/>
  <c r="T228" i="2"/>
  <c r="T224" i="2"/>
  <c r="T220" i="2"/>
  <c r="T216" i="2"/>
  <c r="T212" i="2"/>
  <c r="T208" i="2"/>
  <c r="T204" i="2"/>
  <c r="T200" i="2"/>
  <c r="T196" i="2"/>
  <c r="T192" i="2"/>
  <c r="T188" i="2"/>
  <c r="T184" i="2"/>
  <c r="T180" i="2"/>
  <c r="T172" i="2"/>
  <c r="T168" i="2"/>
  <c r="T164" i="2"/>
  <c r="T160" i="2"/>
  <c r="T156" i="2"/>
  <c r="T152" i="2"/>
  <c r="T148" i="2"/>
  <c r="T144" i="2"/>
  <c r="T140" i="2"/>
  <c r="T136" i="2"/>
  <c r="T132" i="2"/>
  <c r="T128" i="2"/>
  <c r="T124" i="2"/>
  <c r="T120" i="2"/>
  <c r="T116" i="2"/>
  <c r="T112" i="2"/>
  <c r="T108" i="2"/>
  <c r="T104" i="2"/>
  <c r="T100" i="2"/>
  <c r="T96" i="2"/>
  <c r="T92" i="2"/>
  <c r="T88" i="2"/>
  <c r="T84" i="2"/>
  <c r="T80" i="2"/>
  <c r="T76" i="2"/>
  <c r="T72" i="2"/>
  <c r="T68" i="2"/>
  <c r="T64" i="2"/>
  <c r="T60" i="2"/>
  <c r="T56" i="2"/>
  <c r="T52" i="2"/>
  <c r="T48" i="2"/>
  <c r="T44" i="2"/>
  <c r="T40" i="2"/>
  <c r="T36" i="2"/>
  <c r="T32" i="2"/>
  <c r="T28" i="2"/>
  <c r="T24" i="2"/>
  <c r="T20" i="2"/>
  <c r="T16" i="2"/>
  <c r="T12" i="2"/>
  <c r="AV177" i="2" l="1"/>
  <c r="AW177" i="2" s="1"/>
  <c r="AT177" i="2"/>
  <c r="T8" i="2"/>
  <c r="J416" i="2"/>
  <c r="J412" i="2"/>
  <c r="J408" i="2"/>
  <c r="J404" i="2"/>
  <c r="J400" i="2"/>
  <c r="J396" i="2"/>
  <c r="J392" i="2"/>
  <c r="J388" i="2"/>
  <c r="J380" i="2"/>
  <c r="J376" i="2"/>
  <c r="J372" i="2"/>
  <c r="J368" i="2"/>
  <c r="J364" i="2"/>
  <c r="J360" i="2"/>
  <c r="J356" i="2"/>
  <c r="J352" i="2"/>
  <c r="J348" i="2"/>
  <c r="J344" i="2"/>
  <c r="J340" i="2"/>
  <c r="J336" i="2"/>
  <c r="J332" i="2"/>
  <c r="J328" i="2"/>
  <c r="J324" i="2"/>
  <c r="J320" i="2"/>
  <c r="J316" i="2"/>
  <c r="J312" i="2"/>
  <c r="J308" i="2"/>
  <c r="J304" i="2"/>
  <c r="J300" i="2"/>
  <c r="J296" i="2"/>
  <c r="J292" i="2"/>
  <c r="J288" i="2"/>
  <c r="J284" i="2"/>
  <c r="J280" i="2"/>
  <c r="J276" i="2"/>
  <c r="J272" i="2"/>
  <c r="J268" i="2"/>
  <c r="J264" i="2"/>
  <c r="J260" i="2"/>
  <c r="J256" i="2"/>
  <c r="J252" i="2"/>
  <c r="J248" i="2"/>
  <c r="J244" i="2"/>
  <c r="J240" i="2"/>
  <c r="J236" i="2"/>
  <c r="J232" i="2"/>
  <c r="J228" i="2"/>
  <c r="J224" i="2"/>
  <c r="J220" i="2"/>
  <c r="J216" i="2"/>
  <c r="J212" i="2"/>
  <c r="J208" i="2"/>
  <c r="J204" i="2"/>
  <c r="J200" i="2"/>
  <c r="J196" i="2"/>
  <c r="J192" i="2"/>
  <c r="J188" i="2"/>
  <c r="J184" i="2"/>
  <c r="J180" i="2"/>
  <c r="J172" i="2"/>
  <c r="J168" i="2"/>
  <c r="J164" i="2"/>
  <c r="J160" i="2"/>
  <c r="J156" i="2"/>
  <c r="J152" i="2"/>
  <c r="J148" i="2"/>
  <c r="J144" i="2"/>
  <c r="J140" i="2"/>
  <c r="J136" i="2"/>
  <c r="J132" i="2"/>
  <c r="J128" i="2"/>
  <c r="J124" i="2"/>
  <c r="J120" i="2"/>
  <c r="J116" i="2"/>
  <c r="J112" i="2"/>
  <c r="J108" i="2"/>
  <c r="J104" i="2"/>
  <c r="J100" i="2"/>
  <c r="J96" i="2"/>
  <c r="J92" i="2"/>
  <c r="J88" i="2"/>
  <c r="J84" i="2"/>
  <c r="J80" i="2"/>
  <c r="J76" i="2"/>
  <c r="J72" i="2"/>
  <c r="J68" i="2"/>
  <c r="J64" i="2"/>
  <c r="J60" i="2"/>
  <c r="J56" i="2"/>
  <c r="J52" i="2"/>
  <c r="J48" i="2"/>
  <c r="J44" i="2"/>
  <c r="J40" i="2"/>
  <c r="J36" i="2"/>
  <c r="J32" i="2"/>
  <c r="J28" i="2"/>
  <c r="J24" i="2"/>
  <c r="J20" i="2"/>
  <c r="J16" i="2"/>
  <c r="J12" i="2"/>
  <c r="J8" i="2"/>
  <c r="AC416" i="2"/>
  <c r="AD416" i="2" s="1" a="1"/>
  <c r="AD416" i="2" s="1"/>
  <c r="AC412" i="2"/>
  <c r="AD412" i="2" s="1" a="1"/>
  <c r="AD412" i="2" s="1"/>
  <c r="AC408" i="2"/>
  <c r="AD408" i="2" s="1" a="1"/>
  <c r="AD408" i="2" s="1"/>
  <c r="AC404" i="2"/>
  <c r="AD404" i="2" s="1" a="1"/>
  <c r="AD404" i="2" s="1"/>
  <c r="AC400" i="2"/>
  <c r="AD400" i="2" s="1" a="1"/>
  <c r="AD400" i="2" s="1"/>
  <c r="AC396" i="2"/>
  <c r="AD396" i="2" s="1" a="1"/>
  <c r="AD396" i="2" s="1"/>
  <c r="AC392" i="2"/>
  <c r="AD392" i="2" s="1" a="1"/>
  <c r="AD392" i="2" s="1"/>
  <c r="AC388" i="2"/>
  <c r="AD388" i="2" s="1" a="1"/>
  <c r="AD388" i="2" s="1"/>
  <c r="AC380" i="2"/>
  <c r="AD380" i="2" s="1" a="1"/>
  <c r="AD380" i="2" s="1"/>
  <c r="AC376" i="2"/>
  <c r="AD376" i="2" s="1" a="1"/>
  <c r="AD376" i="2" s="1"/>
  <c r="AC372" i="2"/>
  <c r="AD372" i="2" s="1" a="1"/>
  <c r="AD372" i="2" s="1"/>
  <c r="AC368" i="2"/>
  <c r="AD368" i="2" s="1" a="1"/>
  <c r="AD368" i="2" s="1"/>
  <c r="AC364" i="2"/>
  <c r="AD364" i="2" s="1" a="1"/>
  <c r="AD364" i="2" s="1"/>
  <c r="AC360" i="2"/>
  <c r="AD360" i="2" s="1" a="1"/>
  <c r="AD360" i="2" s="1"/>
  <c r="AC356" i="2"/>
  <c r="AD356" i="2" s="1" a="1"/>
  <c r="AD356" i="2" s="1"/>
  <c r="AC352" i="2"/>
  <c r="AD352" i="2" s="1" a="1"/>
  <c r="AD352" i="2" s="1"/>
  <c r="AC348" i="2"/>
  <c r="AD348" i="2" s="1" a="1"/>
  <c r="AD348" i="2" s="1"/>
  <c r="AC344" i="2"/>
  <c r="AD344" i="2" s="1" a="1"/>
  <c r="AD344" i="2" s="1"/>
  <c r="AC340" i="2"/>
  <c r="AD340" i="2" s="1" a="1"/>
  <c r="AD340" i="2" s="1"/>
  <c r="AC336" i="2"/>
  <c r="AD336" i="2" s="1" a="1"/>
  <c r="AD336" i="2" s="1"/>
  <c r="AC332" i="2"/>
  <c r="AD332" i="2" s="1" a="1"/>
  <c r="AD332" i="2" s="1"/>
  <c r="AC328" i="2"/>
  <c r="AD328" i="2" s="1" a="1"/>
  <c r="AD328" i="2" s="1"/>
  <c r="AC324" i="2"/>
  <c r="AD324" i="2" s="1" a="1"/>
  <c r="AD324" i="2" s="1"/>
  <c r="AC320" i="2"/>
  <c r="AD320" i="2" s="1" a="1"/>
  <c r="AD320" i="2" s="1"/>
  <c r="AC316" i="2"/>
  <c r="AD316" i="2" s="1" a="1"/>
  <c r="AD316" i="2" s="1"/>
  <c r="AC312" i="2"/>
  <c r="AD312" i="2" s="1" a="1"/>
  <c r="AD312" i="2" s="1"/>
  <c r="AC308" i="2"/>
  <c r="AD308" i="2" s="1" a="1"/>
  <c r="AD308" i="2" s="1"/>
  <c r="AC304" i="2"/>
  <c r="AD304" i="2" s="1" a="1"/>
  <c r="AD304" i="2" s="1"/>
  <c r="AC300" i="2"/>
  <c r="AD300" i="2" s="1" a="1"/>
  <c r="AD300" i="2" s="1"/>
  <c r="AC296" i="2"/>
  <c r="AD296" i="2" s="1" a="1"/>
  <c r="AD296" i="2" s="1"/>
  <c r="AC292" i="2"/>
  <c r="AD292" i="2" s="1" a="1"/>
  <c r="AD292" i="2" s="1"/>
  <c r="AC288" i="2"/>
  <c r="AD288" i="2" s="1" a="1"/>
  <c r="AD288" i="2" s="1"/>
  <c r="AC284" i="2"/>
  <c r="AD284" i="2" s="1" a="1"/>
  <c r="AD284" i="2" s="1"/>
  <c r="AC280" i="2"/>
  <c r="AD280" i="2" s="1" a="1"/>
  <c r="AD280" i="2" s="1"/>
  <c r="AC276" i="2"/>
  <c r="AD276" i="2" s="1" a="1"/>
  <c r="AD276" i="2" s="1"/>
  <c r="AC272" i="2"/>
  <c r="AD272" i="2" s="1" a="1"/>
  <c r="AD272" i="2" s="1"/>
  <c r="AC268" i="2"/>
  <c r="AD268" i="2" s="1" a="1"/>
  <c r="AD268" i="2" s="1"/>
  <c r="AC264" i="2"/>
  <c r="AD264" i="2" s="1" a="1"/>
  <c r="AD264" i="2" s="1"/>
  <c r="AC260" i="2"/>
  <c r="AD260" i="2" s="1" a="1"/>
  <c r="AD260" i="2" s="1"/>
  <c r="AC256" i="2"/>
  <c r="AD256" i="2" s="1" a="1"/>
  <c r="AD256" i="2" s="1"/>
  <c r="AC252" i="2"/>
  <c r="AD252" i="2" s="1" a="1"/>
  <c r="AD252" i="2" s="1"/>
  <c r="AC248" i="2"/>
  <c r="AD248" i="2" s="1" a="1"/>
  <c r="AD248" i="2" s="1"/>
  <c r="AC244" i="2"/>
  <c r="AD244" i="2" s="1" a="1"/>
  <c r="AD244" i="2" s="1"/>
  <c r="AC240" i="2"/>
  <c r="AD240" i="2" s="1" a="1"/>
  <c r="AD240" i="2" s="1"/>
  <c r="AC236" i="2"/>
  <c r="AD236" i="2" s="1" a="1"/>
  <c r="AD236" i="2" s="1"/>
  <c r="AC232" i="2"/>
  <c r="AD232" i="2" s="1" a="1"/>
  <c r="AD232" i="2" s="1"/>
  <c r="AC228" i="2"/>
  <c r="AD228" i="2" s="1" a="1"/>
  <c r="AD228" i="2" s="1"/>
  <c r="AC224" i="2"/>
  <c r="AD224" i="2" s="1" a="1"/>
  <c r="AD224" i="2" s="1"/>
  <c r="AC220" i="2"/>
  <c r="AD220" i="2" s="1" a="1"/>
  <c r="AD220" i="2" s="1"/>
  <c r="AC216" i="2"/>
  <c r="AD216" i="2" s="1" a="1"/>
  <c r="AD216" i="2" s="1"/>
  <c r="AC212" i="2"/>
  <c r="AD212" i="2" s="1" a="1"/>
  <c r="AD212" i="2" s="1"/>
  <c r="AC208" i="2"/>
  <c r="AD208" i="2" s="1" a="1"/>
  <c r="AD208" i="2" s="1"/>
  <c r="AC204" i="2"/>
  <c r="AD204" i="2" s="1" a="1"/>
  <c r="AD204" i="2" s="1"/>
  <c r="AC200" i="2"/>
  <c r="AD200" i="2" s="1" a="1"/>
  <c r="AD200" i="2" s="1"/>
  <c r="AC196" i="2"/>
  <c r="AD196" i="2" s="1" a="1"/>
  <c r="AD196" i="2" s="1"/>
  <c r="AC192" i="2"/>
  <c r="AD192" i="2" s="1" a="1"/>
  <c r="AD192" i="2" s="1"/>
  <c r="AC188" i="2"/>
  <c r="AD188" i="2" s="1" a="1"/>
  <c r="AD188" i="2" s="1"/>
  <c r="AC184" i="2"/>
  <c r="AD184" i="2" s="1" a="1"/>
  <c r="AD184" i="2" s="1"/>
  <c r="AC180" i="2"/>
  <c r="AD180" i="2" s="1" a="1"/>
  <c r="AD180" i="2" s="1"/>
  <c r="AC172" i="2"/>
  <c r="AD172" i="2" s="1" a="1"/>
  <c r="AD172" i="2" s="1"/>
  <c r="AC168" i="2"/>
  <c r="AD168" i="2" s="1" a="1"/>
  <c r="AD168" i="2" s="1"/>
  <c r="AC164" i="2"/>
  <c r="AD164" i="2" s="1" a="1"/>
  <c r="AD164" i="2" s="1"/>
  <c r="AC160" i="2"/>
  <c r="AD160" i="2" s="1" a="1"/>
  <c r="AD160" i="2" s="1"/>
  <c r="AC156" i="2"/>
  <c r="AD156" i="2" s="1" a="1"/>
  <c r="AD156" i="2" s="1"/>
  <c r="AC152" i="2"/>
  <c r="AD152" i="2" s="1" a="1"/>
  <c r="AD152" i="2" s="1"/>
  <c r="AC148" i="2"/>
  <c r="AD148" i="2" s="1" a="1"/>
  <c r="AD148" i="2" s="1"/>
  <c r="AC144" i="2"/>
  <c r="AD144" i="2" s="1" a="1"/>
  <c r="AD144" i="2" s="1"/>
  <c r="AC140" i="2"/>
  <c r="AD140" i="2" s="1" a="1"/>
  <c r="AD140" i="2" s="1"/>
  <c r="AC136" i="2"/>
  <c r="AD136" i="2" s="1" a="1"/>
  <c r="AD136" i="2" s="1"/>
  <c r="AC132" i="2"/>
  <c r="AD132" i="2" s="1" a="1"/>
  <c r="AD132" i="2" s="1"/>
  <c r="AC128" i="2"/>
  <c r="AD128" i="2" s="1" a="1"/>
  <c r="AD128" i="2" s="1"/>
  <c r="AC124" i="2"/>
  <c r="AD124" i="2" s="1" a="1"/>
  <c r="AD124" i="2" s="1"/>
  <c r="AC120" i="2"/>
  <c r="AD120" i="2" s="1" a="1"/>
  <c r="AD120" i="2" s="1"/>
  <c r="AC116" i="2"/>
  <c r="AD116" i="2" s="1" a="1"/>
  <c r="AD116" i="2" s="1"/>
  <c r="AC112" i="2"/>
  <c r="AD112" i="2" s="1" a="1"/>
  <c r="AD112" i="2" s="1"/>
  <c r="AC108" i="2"/>
  <c r="AD108" i="2" s="1" a="1"/>
  <c r="AD108" i="2" s="1"/>
  <c r="AC104" i="2"/>
  <c r="AD104" i="2" s="1" a="1"/>
  <c r="AD104" i="2" s="1"/>
  <c r="AC100" i="2"/>
  <c r="AD100" i="2" s="1" a="1"/>
  <c r="AD100" i="2" s="1"/>
  <c r="AC96" i="2"/>
  <c r="AD96" i="2" s="1" a="1"/>
  <c r="AD96" i="2" s="1"/>
  <c r="AC92" i="2"/>
  <c r="AD92" i="2" s="1" a="1"/>
  <c r="AD92" i="2" s="1"/>
  <c r="AC88" i="2"/>
  <c r="AD88" i="2" s="1" a="1"/>
  <c r="AD88" i="2" s="1"/>
  <c r="AC84" i="2"/>
  <c r="AD84" i="2" s="1" a="1"/>
  <c r="AD84" i="2" s="1"/>
  <c r="AC80" i="2"/>
  <c r="AD80" i="2" s="1" a="1"/>
  <c r="AD80" i="2" s="1"/>
  <c r="AC76" i="2"/>
  <c r="AD76" i="2" s="1" a="1"/>
  <c r="AD76" i="2" s="1"/>
  <c r="AC72" i="2"/>
  <c r="AD72" i="2" s="1" a="1"/>
  <c r="AD72" i="2" s="1"/>
  <c r="AC68" i="2"/>
  <c r="AD68" i="2" s="1" a="1"/>
  <c r="AD68" i="2" s="1"/>
  <c r="AC64" i="2"/>
  <c r="AD64" i="2" s="1" a="1"/>
  <c r="AD64" i="2" s="1"/>
  <c r="AC60" i="2"/>
  <c r="AD60" i="2" s="1" a="1"/>
  <c r="AD60" i="2" s="1"/>
  <c r="AC56" i="2"/>
  <c r="AD56" i="2" s="1" a="1"/>
  <c r="AD56" i="2" s="1"/>
  <c r="AC52" i="2"/>
  <c r="AD52" i="2" s="1" a="1"/>
  <c r="AD52" i="2" s="1"/>
  <c r="AC48" i="2"/>
  <c r="AD48" i="2" s="1" a="1"/>
  <c r="AD48" i="2" s="1"/>
  <c r="AC44" i="2"/>
  <c r="AD44" i="2" s="1" a="1"/>
  <c r="AD44" i="2" s="1"/>
  <c r="AC40" i="2"/>
  <c r="AD40" i="2" s="1" a="1"/>
  <c r="AD40" i="2" s="1"/>
  <c r="AC36" i="2"/>
  <c r="AD36" i="2" s="1" a="1"/>
  <c r="AD36" i="2" s="1"/>
  <c r="AC32" i="2"/>
  <c r="AD32" i="2" s="1" a="1"/>
  <c r="AD32" i="2" s="1"/>
  <c r="AC28" i="2"/>
  <c r="AD28" i="2" s="1" a="1"/>
  <c r="AD28" i="2" s="1"/>
  <c r="AC24" i="2"/>
  <c r="AD24" i="2" s="1" a="1"/>
  <c r="AD24" i="2" s="1"/>
  <c r="AC20" i="2"/>
  <c r="AD20" i="2" s="1" a="1"/>
  <c r="AD20" i="2" s="1"/>
  <c r="AC16" i="2"/>
  <c r="AD16" i="2" s="1" a="1"/>
  <c r="AD16" i="2" s="1"/>
  <c r="AC12" i="2"/>
  <c r="AD12" i="2" s="1" a="1"/>
  <c r="AD12" i="2" s="1"/>
  <c r="AC8" i="2"/>
  <c r="AD8" i="2" s="1" a="1"/>
  <c r="AD8" i="2" s="1"/>
  <c r="I416" i="2"/>
  <c r="I412" i="2"/>
  <c r="I408" i="2"/>
  <c r="I404" i="2"/>
  <c r="I400" i="2"/>
  <c r="I396" i="2"/>
  <c r="I392" i="2"/>
  <c r="I388" i="2"/>
  <c r="I380" i="2"/>
  <c r="I376" i="2"/>
  <c r="I372" i="2"/>
  <c r="I368" i="2"/>
  <c r="I364" i="2"/>
  <c r="I360" i="2"/>
  <c r="I356" i="2"/>
  <c r="I352" i="2"/>
  <c r="I348" i="2"/>
  <c r="I344" i="2"/>
  <c r="I340" i="2"/>
  <c r="I336" i="2"/>
  <c r="I332" i="2"/>
  <c r="I328" i="2"/>
  <c r="I324" i="2"/>
  <c r="I320" i="2"/>
  <c r="I316" i="2"/>
  <c r="I312" i="2"/>
  <c r="I308" i="2"/>
  <c r="I304" i="2"/>
  <c r="I300" i="2"/>
  <c r="I296" i="2"/>
  <c r="I292" i="2"/>
  <c r="I288" i="2"/>
  <c r="I284" i="2"/>
  <c r="I280" i="2"/>
  <c r="I276" i="2"/>
  <c r="I272" i="2"/>
  <c r="I268" i="2"/>
  <c r="I264" i="2"/>
  <c r="I260" i="2"/>
  <c r="I256" i="2"/>
  <c r="I252" i="2"/>
  <c r="I248" i="2"/>
  <c r="I244" i="2"/>
  <c r="I240" i="2"/>
  <c r="I236" i="2"/>
  <c r="I232" i="2"/>
  <c r="I228" i="2"/>
  <c r="I224" i="2"/>
  <c r="I220" i="2"/>
  <c r="I216" i="2"/>
  <c r="I212" i="2"/>
  <c r="I208" i="2"/>
  <c r="I204" i="2"/>
  <c r="I200" i="2"/>
  <c r="I196" i="2"/>
  <c r="I192" i="2"/>
  <c r="I188" i="2"/>
  <c r="I184" i="2"/>
  <c r="I180" i="2"/>
  <c r="I172" i="2"/>
  <c r="I168" i="2"/>
  <c r="I164" i="2"/>
  <c r="I160" i="2"/>
  <c r="I156" i="2"/>
  <c r="I152" i="2"/>
  <c r="I148" i="2"/>
  <c r="I144" i="2"/>
  <c r="I140" i="2"/>
  <c r="I136" i="2"/>
  <c r="I132" i="2"/>
  <c r="I128" i="2"/>
  <c r="I124" i="2"/>
  <c r="I120" i="2"/>
  <c r="I116" i="2"/>
  <c r="I112" i="2"/>
  <c r="I108" i="2"/>
  <c r="I104" i="2"/>
  <c r="I100" i="2"/>
  <c r="I96" i="2"/>
  <c r="I92" i="2"/>
  <c r="I88" i="2"/>
  <c r="I84" i="2"/>
  <c r="I80" i="2"/>
  <c r="I76" i="2"/>
  <c r="I72" i="2"/>
  <c r="I68" i="2"/>
  <c r="I64" i="2"/>
  <c r="I60" i="2"/>
  <c r="I56" i="2"/>
  <c r="I52" i="2"/>
  <c r="I48" i="2"/>
  <c r="I44" i="2"/>
  <c r="I40" i="2"/>
  <c r="I36" i="2"/>
  <c r="I32" i="2"/>
  <c r="I28" i="2"/>
  <c r="I24" i="2"/>
  <c r="I20" i="2"/>
  <c r="I16" i="2"/>
  <c r="I12" i="2"/>
  <c r="I8" i="2"/>
  <c r="AV178" i="2" l="1"/>
  <c r="AW178" i="2" s="1"/>
  <c r="AU177" i="2"/>
  <c r="AT178" i="2"/>
  <c r="CP419" i="2"/>
  <c r="BE419" i="2"/>
  <c r="AP419" i="2"/>
  <c r="AN419" i="2"/>
  <c r="AL419" i="2"/>
  <c r="CP418" i="2"/>
  <c r="BE418" i="2"/>
  <c r="AP418" i="2"/>
  <c r="AN418" i="2"/>
  <c r="AL418" i="2"/>
  <c r="CP417" i="2"/>
  <c r="BE417" i="2"/>
  <c r="AP417" i="2"/>
  <c r="AN417" i="2"/>
  <c r="AL417" i="2"/>
  <c r="CP416" i="2"/>
  <c r="CI416" i="2"/>
  <c r="CJ417" i="2" s="1"/>
  <c r="CK417" i="2" s="1" a="1"/>
  <c r="CK417" i="2" s="1"/>
  <c r="BE416" i="2"/>
  <c r="AP416" i="2"/>
  <c r="AN416" i="2"/>
  <c r="AL416" i="2"/>
  <c r="AA416" i="2"/>
  <c r="AB416" i="2" s="1"/>
  <c r="AE416" i="2"/>
  <c r="M416" i="2"/>
  <c r="F416" i="2"/>
  <c r="E416" i="2"/>
  <c r="D416" i="2"/>
  <c r="CP195" i="2"/>
  <c r="BE195" i="2"/>
  <c r="AP195" i="2"/>
  <c r="AN195" i="2"/>
  <c r="AL195" i="2"/>
  <c r="CP194" i="2"/>
  <c r="BE194" i="2"/>
  <c r="AP194" i="2"/>
  <c r="AN194" i="2"/>
  <c r="AL194" i="2"/>
  <c r="CP193" i="2"/>
  <c r="BE193" i="2"/>
  <c r="AP193" i="2"/>
  <c r="AN193" i="2"/>
  <c r="AL193" i="2"/>
  <c r="CP192" i="2"/>
  <c r="CI192" i="2"/>
  <c r="CJ193" i="2" s="1"/>
  <c r="CK193" i="2" s="1" a="1"/>
  <c r="CK193" i="2" s="1"/>
  <c r="BE192" i="2"/>
  <c r="AP192" i="2"/>
  <c r="AN192" i="2"/>
  <c r="AL192" i="2"/>
  <c r="AA192" i="2"/>
  <c r="AB192" i="2" s="1"/>
  <c r="AE192" i="2"/>
  <c r="M192" i="2"/>
  <c r="F192" i="2"/>
  <c r="E192" i="2"/>
  <c r="D192" i="2"/>
  <c r="CP83" i="2"/>
  <c r="BE83" i="2"/>
  <c r="AP83" i="2"/>
  <c r="AN83" i="2"/>
  <c r="AL83" i="2"/>
  <c r="CP82" i="2"/>
  <c r="BE82" i="2"/>
  <c r="AP82" i="2"/>
  <c r="AN82" i="2"/>
  <c r="AL82" i="2"/>
  <c r="CP81" i="2"/>
  <c r="BE81" i="2"/>
  <c r="AP81" i="2"/>
  <c r="AN81" i="2"/>
  <c r="AL81" i="2"/>
  <c r="CP80" i="2"/>
  <c r="CI80" i="2"/>
  <c r="CJ80" i="2" s="1"/>
  <c r="CK80" i="2" s="1" a="1"/>
  <c r="CK80" i="2" s="1"/>
  <c r="BE80" i="2"/>
  <c r="AP80" i="2"/>
  <c r="AN80" i="2"/>
  <c r="AL80" i="2"/>
  <c r="AA80" i="2"/>
  <c r="AE80" i="2"/>
  <c r="M80" i="2"/>
  <c r="F80" i="2"/>
  <c r="E80" i="2"/>
  <c r="D80" i="2"/>
  <c r="CP75" i="2"/>
  <c r="BE75" i="2"/>
  <c r="AP75" i="2"/>
  <c r="AN75" i="2"/>
  <c r="AL75" i="2"/>
  <c r="CP74" i="2"/>
  <c r="BE74" i="2"/>
  <c r="AP74" i="2"/>
  <c r="AN74" i="2"/>
  <c r="AL74" i="2"/>
  <c r="CP73" i="2"/>
  <c r="BE73" i="2"/>
  <c r="AP73" i="2"/>
  <c r="AN73" i="2"/>
  <c r="AL73" i="2"/>
  <c r="CP72" i="2"/>
  <c r="CI72" i="2"/>
  <c r="CJ72" i="2" s="1"/>
  <c r="CK72" i="2" s="1" a="1"/>
  <c r="CK72" i="2" s="1"/>
  <c r="BE72" i="2"/>
  <c r="AP72" i="2"/>
  <c r="AN72" i="2"/>
  <c r="AL72" i="2"/>
  <c r="AA72" i="2"/>
  <c r="AE72" i="2"/>
  <c r="M72" i="2"/>
  <c r="F72" i="2"/>
  <c r="E72" i="2"/>
  <c r="D72" i="2"/>
  <c r="CP63" i="2"/>
  <c r="BE63" i="2"/>
  <c r="AP63" i="2"/>
  <c r="AN63" i="2"/>
  <c r="AL63" i="2"/>
  <c r="CP62" i="2"/>
  <c r="BE62" i="2"/>
  <c r="AP62" i="2"/>
  <c r="AN62" i="2"/>
  <c r="AL62" i="2"/>
  <c r="CP61" i="2"/>
  <c r="BE61" i="2"/>
  <c r="AP61" i="2"/>
  <c r="AN61" i="2"/>
  <c r="AL61" i="2"/>
  <c r="CP60" i="2"/>
  <c r="CI60" i="2"/>
  <c r="CJ61" i="2" s="1"/>
  <c r="CK61" i="2" s="1" a="1"/>
  <c r="CK61" i="2" s="1"/>
  <c r="BE60" i="2"/>
  <c r="AP60" i="2"/>
  <c r="AN60" i="2"/>
  <c r="AL60" i="2"/>
  <c r="AA60" i="2"/>
  <c r="AB60" i="2" s="1"/>
  <c r="AE60" i="2"/>
  <c r="M60" i="2"/>
  <c r="F60" i="2"/>
  <c r="E60" i="2"/>
  <c r="D60" i="2"/>
  <c r="CP59" i="2"/>
  <c r="BE59" i="2"/>
  <c r="AP59" i="2"/>
  <c r="AN59" i="2"/>
  <c r="AL59" i="2"/>
  <c r="CP58" i="2"/>
  <c r="BE58" i="2"/>
  <c r="AP58" i="2"/>
  <c r="AN58" i="2"/>
  <c r="AL58" i="2"/>
  <c r="CP57" i="2"/>
  <c r="BE57" i="2"/>
  <c r="AP57" i="2"/>
  <c r="AN57" i="2"/>
  <c r="AL57" i="2"/>
  <c r="CP56" i="2"/>
  <c r="CI56" i="2"/>
  <c r="CJ57" i="2" s="1"/>
  <c r="CK57" i="2" s="1" a="1"/>
  <c r="CK57" i="2" s="1"/>
  <c r="BE56" i="2"/>
  <c r="AP56" i="2"/>
  <c r="AN56" i="2"/>
  <c r="AL56" i="2"/>
  <c r="AA56" i="2"/>
  <c r="AE56" i="2"/>
  <c r="M56" i="2"/>
  <c r="F56" i="2"/>
  <c r="E56" i="2"/>
  <c r="D56" i="2"/>
  <c r="AP403" i="2"/>
  <c r="AN403" i="2"/>
  <c r="AP402" i="2"/>
  <c r="AN402" i="2"/>
  <c r="AP401" i="2"/>
  <c r="AN401" i="2"/>
  <c r="AP400" i="2"/>
  <c r="AN400" i="2"/>
  <c r="AP399" i="2"/>
  <c r="AN399" i="2"/>
  <c r="AP398" i="2"/>
  <c r="AN398" i="2"/>
  <c r="AP397" i="2"/>
  <c r="AN397" i="2"/>
  <c r="AP396" i="2"/>
  <c r="AN396" i="2"/>
  <c r="AP395" i="2"/>
  <c r="AN395" i="2"/>
  <c r="AP394" i="2"/>
  <c r="AN394" i="2"/>
  <c r="AP393" i="2"/>
  <c r="AN393" i="2"/>
  <c r="AP392" i="2"/>
  <c r="AN392" i="2"/>
  <c r="AP415" i="2"/>
  <c r="AN415" i="2"/>
  <c r="AP414" i="2"/>
  <c r="AN414" i="2"/>
  <c r="AP413" i="2"/>
  <c r="AN413" i="2"/>
  <c r="AP412" i="2"/>
  <c r="AN412" i="2"/>
  <c r="AP411" i="2"/>
  <c r="AN411" i="2"/>
  <c r="AP410" i="2"/>
  <c r="AN410" i="2"/>
  <c r="AP409" i="2"/>
  <c r="AN409" i="2"/>
  <c r="AP408" i="2"/>
  <c r="AN408" i="2"/>
  <c r="AP391" i="2"/>
  <c r="AN391" i="2"/>
  <c r="AP390" i="2"/>
  <c r="AN390" i="2"/>
  <c r="AP389" i="2"/>
  <c r="AN389" i="2"/>
  <c r="AP388" i="2"/>
  <c r="AN388" i="2"/>
  <c r="AP407" i="2"/>
  <c r="AN407" i="2"/>
  <c r="AP406" i="2"/>
  <c r="AN406" i="2"/>
  <c r="AP405" i="2"/>
  <c r="AN405" i="2"/>
  <c r="AP404" i="2"/>
  <c r="AN404" i="2"/>
  <c r="AP367" i="2"/>
  <c r="AN367" i="2"/>
  <c r="AP366" i="2"/>
  <c r="AN366" i="2"/>
  <c r="AP365" i="2"/>
  <c r="AN365" i="2"/>
  <c r="AP364" i="2"/>
  <c r="AN364" i="2"/>
  <c r="AP383" i="2"/>
  <c r="AN383" i="2"/>
  <c r="AP382" i="2"/>
  <c r="AN382" i="2"/>
  <c r="AP381" i="2"/>
  <c r="AN381" i="2"/>
  <c r="AP380" i="2"/>
  <c r="AN380" i="2"/>
  <c r="AP375" i="2"/>
  <c r="AN375" i="2"/>
  <c r="AP374" i="2"/>
  <c r="AN374" i="2"/>
  <c r="AP373" i="2"/>
  <c r="AN373" i="2"/>
  <c r="AP372" i="2"/>
  <c r="AN372" i="2"/>
  <c r="AP379" i="2"/>
  <c r="AN379" i="2"/>
  <c r="AP378" i="2"/>
  <c r="AN378" i="2"/>
  <c r="AP377" i="2"/>
  <c r="AN377" i="2"/>
  <c r="AP376" i="2"/>
  <c r="AN376" i="2"/>
  <c r="AP371" i="2"/>
  <c r="AN371" i="2"/>
  <c r="AP370" i="2"/>
  <c r="AN370" i="2"/>
  <c r="AP369" i="2"/>
  <c r="AN369" i="2"/>
  <c r="AP368" i="2"/>
  <c r="AN368" i="2"/>
  <c r="AP363" i="2"/>
  <c r="AN363" i="2"/>
  <c r="AP362" i="2"/>
  <c r="AN362" i="2"/>
  <c r="AP361" i="2"/>
  <c r="AN361" i="2"/>
  <c r="AP360" i="2"/>
  <c r="AN360" i="2"/>
  <c r="AP355" i="2"/>
  <c r="AN355" i="2"/>
  <c r="AP354" i="2"/>
  <c r="AN354" i="2"/>
  <c r="AP353" i="2"/>
  <c r="AN353" i="2"/>
  <c r="AP352" i="2"/>
  <c r="AN352" i="2"/>
  <c r="AP351" i="2"/>
  <c r="AN351" i="2"/>
  <c r="AP350" i="2"/>
  <c r="AN350" i="2"/>
  <c r="AP349" i="2"/>
  <c r="AN349" i="2"/>
  <c r="AP348" i="2"/>
  <c r="AN348" i="2"/>
  <c r="AP359" i="2"/>
  <c r="AN359" i="2"/>
  <c r="AP358" i="2"/>
  <c r="AN358" i="2"/>
  <c r="AP357" i="2"/>
  <c r="AN357" i="2"/>
  <c r="AP356" i="2"/>
  <c r="AN356" i="2"/>
  <c r="AP347" i="2"/>
  <c r="AN347" i="2"/>
  <c r="AP346" i="2"/>
  <c r="AN346" i="2"/>
  <c r="AP345" i="2"/>
  <c r="AN345" i="2"/>
  <c r="AP344" i="2"/>
  <c r="AN344" i="2"/>
  <c r="AP343" i="2"/>
  <c r="AN343" i="2"/>
  <c r="AP342" i="2"/>
  <c r="AN342" i="2"/>
  <c r="AP341" i="2"/>
  <c r="AN341" i="2"/>
  <c r="AP340" i="2"/>
  <c r="AN340" i="2"/>
  <c r="AP331" i="2"/>
  <c r="AN331" i="2"/>
  <c r="AP330" i="2"/>
  <c r="AN330" i="2"/>
  <c r="AP329" i="2"/>
  <c r="AN329" i="2"/>
  <c r="AP328" i="2"/>
  <c r="AN328" i="2"/>
  <c r="AP323" i="2"/>
  <c r="AN323" i="2"/>
  <c r="AP322" i="2"/>
  <c r="AN322" i="2"/>
  <c r="AP321" i="2"/>
  <c r="AN321" i="2"/>
  <c r="AP320" i="2"/>
  <c r="AN320" i="2"/>
  <c r="AP319" i="2"/>
  <c r="AN319" i="2"/>
  <c r="AP318" i="2"/>
  <c r="AN318" i="2"/>
  <c r="AP317" i="2"/>
  <c r="AN317" i="2"/>
  <c r="AP316" i="2"/>
  <c r="AN316" i="2"/>
  <c r="AP311" i="2"/>
  <c r="AN311" i="2"/>
  <c r="AP310" i="2"/>
  <c r="AN310" i="2"/>
  <c r="AP309" i="2"/>
  <c r="AN309" i="2"/>
  <c r="AP308" i="2"/>
  <c r="AN308" i="2"/>
  <c r="AP307" i="2"/>
  <c r="AN307" i="2"/>
  <c r="AP306" i="2"/>
  <c r="AN306" i="2"/>
  <c r="AP305" i="2"/>
  <c r="AN305" i="2"/>
  <c r="AP304" i="2"/>
  <c r="AN304" i="2"/>
  <c r="AP327" i="2"/>
  <c r="AN327" i="2"/>
  <c r="AP326" i="2"/>
  <c r="AN326" i="2"/>
  <c r="AP325" i="2"/>
  <c r="AN325" i="2"/>
  <c r="AP324" i="2"/>
  <c r="AN324" i="2"/>
  <c r="AP315" i="2"/>
  <c r="AN315" i="2"/>
  <c r="AP314" i="2"/>
  <c r="AN314" i="2"/>
  <c r="AP313" i="2"/>
  <c r="AN313" i="2"/>
  <c r="AP312" i="2"/>
  <c r="AN312" i="2"/>
  <c r="AP339" i="2"/>
  <c r="AN339" i="2"/>
  <c r="AP338" i="2"/>
  <c r="AN338" i="2"/>
  <c r="AP337" i="2"/>
  <c r="AN337" i="2"/>
  <c r="AP336" i="2"/>
  <c r="AN336" i="2"/>
  <c r="AP335" i="2"/>
  <c r="AN335" i="2"/>
  <c r="AP334" i="2"/>
  <c r="AN334" i="2"/>
  <c r="AP333" i="2"/>
  <c r="AN333" i="2"/>
  <c r="AP332" i="2"/>
  <c r="AN332" i="2"/>
  <c r="AP303" i="2"/>
  <c r="AN303" i="2"/>
  <c r="AP302" i="2"/>
  <c r="AN302" i="2"/>
  <c r="AP301" i="2"/>
  <c r="AN301" i="2"/>
  <c r="AP300" i="2"/>
  <c r="AN300" i="2"/>
  <c r="AP299" i="2"/>
  <c r="AN299" i="2"/>
  <c r="AP298" i="2"/>
  <c r="AN298" i="2"/>
  <c r="AP297" i="2"/>
  <c r="AN297" i="2"/>
  <c r="AP296" i="2"/>
  <c r="AN296" i="2"/>
  <c r="AP295" i="2"/>
  <c r="AN295" i="2"/>
  <c r="AP294" i="2"/>
  <c r="AN294" i="2"/>
  <c r="AP293" i="2"/>
  <c r="AN293" i="2"/>
  <c r="AP292" i="2"/>
  <c r="AN292" i="2"/>
  <c r="AP287" i="2"/>
  <c r="AN287" i="2"/>
  <c r="AP286" i="2"/>
  <c r="AN286" i="2"/>
  <c r="AP285" i="2"/>
  <c r="AN285" i="2"/>
  <c r="AP284" i="2"/>
  <c r="AN284" i="2"/>
  <c r="AP279" i="2"/>
  <c r="AN279" i="2"/>
  <c r="AP278" i="2"/>
  <c r="AN278" i="2"/>
  <c r="AP277" i="2"/>
  <c r="AN277" i="2"/>
  <c r="AP276" i="2"/>
  <c r="AN276" i="2"/>
  <c r="AP291" i="2"/>
  <c r="AN291" i="2"/>
  <c r="AP290" i="2"/>
  <c r="AN290" i="2"/>
  <c r="AP289" i="2"/>
  <c r="AN289" i="2"/>
  <c r="AP288" i="2"/>
  <c r="AN288" i="2"/>
  <c r="AP283" i="2"/>
  <c r="AN283" i="2"/>
  <c r="AP282" i="2"/>
  <c r="AN282" i="2"/>
  <c r="AP281" i="2"/>
  <c r="AN281" i="2"/>
  <c r="AP280" i="2"/>
  <c r="AN280" i="2"/>
  <c r="AP275" i="2"/>
  <c r="AN275" i="2"/>
  <c r="AP274" i="2"/>
  <c r="AN274" i="2"/>
  <c r="AP273" i="2"/>
  <c r="AN273" i="2"/>
  <c r="AP272" i="2"/>
  <c r="AN272" i="2"/>
  <c r="AP267" i="2"/>
  <c r="AN267" i="2"/>
  <c r="AP266" i="2"/>
  <c r="AN266" i="2"/>
  <c r="AP265" i="2"/>
  <c r="AN265" i="2"/>
  <c r="AP264" i="2"/>
  <c r="AN264" i="2"/>
  <c r="AP263" i="2"/>
  <c r="AN263" i="2"/>
  <c r="AP262" i="2"/>
  <c r="AN262" i="2"/>
  <c r="AP261" i="2"/>
  <c r="AN261" i="2"/>
  <c r="AP260" i="2"/>
  <c r="AN260" i="2"/>
  <c r="AP259" i="2"/>
  <c r="AN259" i="2"/>
  <c r="AP258" i="2"/>
  <c r="AN258" i="2"/>
  <c r="AP257" i="2"/>
  <c r="AN257" i="2"/>
  <c r="AP256" i="2"/>
  <c r="AN256" i="2"/>
  <c r="AP271" i="2"/>
  <c r="AN271" i="2"/>
  <c r="AP270" i="2"/>
  <c r="AN270" i="2"/>
  <c r="AP269" i="2"/>
  <c r="AN269" i="2"/>
  <c r="AP268" i="2"/>
  <c r="AN268" i="2"/>
  <c r="AP255" i="2"/>
  <c r="AN255" i="2"/>
  <c r="AP254" i="2"/>
  <c r="AN254" i="2"/>
  <c r="AP253" i="2"/>
  <c r="AN253" i="2"/>
  <c r="AP252" i="2"/>
  <c r="AN252" i="2"/>
  <c r="AP251" i="2"/>
  <c r="AN251" i="2"/>
  <c r="AP250" i="2"/>
  <c r="AN250" i="2"/>
  <c r="AP249" i="2"/>
  <c r="AN249" i="2"/>
  <c r="AP248" i="2"/>
  <c r="AN248" i="2"/>
  <c r="AP247" i="2"/>
  <c r="AN247" i="2"/>
  <c r="AP246" i="2"/>
  <c r="AN246" i="2"/>
  <c r="AP245" i="2"/>
  <c r="AN245" i="2"/>
  <c r="AP244" i="2"/>
  <c r="AN244" i="2"/>
  <c r="AP243" i="2"/>
  <c r="AN243" i="2"/>
  <c r="AP242" i="2"/>
  <c r="AN242" i="2"/>
  <c r="AP241" i="2"/>
  <c r="AN241" i="2"/>
  <c r="AP240" i="2"/>
  <c r="AN240" i="2"/>
  <c r="AP239" i="2"/>
  <c r="AN239" i="2"/>
  <c r="AP238" i="2"/>
  <c r="AN238" i="2"/>
  <c r="AP237" i="2"/>
  <c r="AN237" i="2"/>
  <c r="AP236" i="2"/>
  <c r="AN236" i="2"/>
  <c r="AP235" i="2"/>
  <c r="AN235" i="2"/>
  <c r="AP234" i="2"/>
  <c r="AN234" i="2"/>
  <c r="AP233" i="2"/>
  <c r="AN233" i="2"/>
  <c r="AP232" i="2"/>
  <c r="AN232" i="2"/>
  <c r="AP231" i="2"/>
  <c r="AN231" i="2"/>
  <c r="AP230" i="2"/>
  <c r="AN230" i="2"/>
  <c r="AP229" i="2"/>
  <c r="AN229" i="2"/>
  <c r="AP228" i="2"/>
  <c r="AN228" i="2"/>
  <c r="AP227" i="2"/>
  <c r="AN227" i="2"/>
  <c r="AP226" i="2"/>
  <c r="AN226" i="2"/>
  <c r="AP225" i="2"/>
  <c r="AN225" i="2"/>
  <c r="AP224" i="2"/>
  <c r="AN224" i="2"/>
  <c r="AP223" i="2"/>
  <c r="AN223" i="2"/>
  <c r="AP222" i="2"/>
  <c r="AN222" i="2"/>
  <c r="AP221" i="2"/>
  <c r="AN221" i="2"/>
  <c r="AP220" i="2"/>
  <c r="AN220" i="2"/>
  <c r="AP215" i="2"/>
  <c r="AN215" i="2"/>
  <c r="AP214" i="2"/>
  <c r="AN214" i="2"/>
  <c r="AP213" i="2"/>
  <c r="AN213" i="2"/>
  <c r="AP212" i="2"/>
  <c r="AN212" i="2"/>
  <c r="AP203" i="2"/>
  <c r="AN203" i="2"/>
  <c r="AP202" i="2"/>
  <c r="AN202" i="2"/>
  <c r="AP201" i="2"/>
  <c r="AN201" i="2"/>
  <c r="AP200" i="2"/>
  <c r="AN200" i="2"/>
  <c r="AP211" i="2"/>
  <c r="AN211" i="2"/>
  <c r="AP210" i="2"/>
  <c r="AN210" i="2"/>
  <c r="AP209" i="2"/>
  <c r="AN209" i="2"/>
  <c r="AP208" i="2"/>
  <c r="AN208" i="2"/>
  <c r="AP207" i="2"/>
  <c r="AN207" i="2"/>
  <c r="AP206" i="2"/>
  <c r="AN206" i="2"/>
  <c r="AP205" i="2"/>
  <c r="AN205" i="2"/>
  <c r="AP204" i="2"/>
  <c r="AN204" i="2"/>
  <c r="AP219" i="2"/>
  <c r="AN219" i="2"/>
  <c r="AP218" i="2"/>
  <c r="AN218" i="2"/>
  <c r="AP217" i="2"/>
  <c r="AN217" i="2"/>
  <c r="AP216" i="2"/>
  <c r="AN216" i="2"/>
  <c r="AP187" i="2"/>
  <c r="AN187" i="2"/>
  <c r="AP186" i="2"/>
  <c r="AN186" i="2"/>
  <c r="AP185" i="2"/>
  <c r="AN185" i="2"/>
  <c r="AP184" i="2"/>
  <c r="AN184" i="2"/>
  <c r="AP175" i="2"/>
  <c r="AN175" i="2"/>
  <c r="AP174" i="2"/>
  <c r="AN174" i="2"/>
  <c r="AP173" i="2"/>
  <c r="AN173" i="2"/>
  <c r="AP172" i="2"/>
  <c r="AN172" i="2"/>
  <c r="AP171" i="2"/>
  <c r="AN171" i="2"/>
  <c r="AP170" i="2"/>
  <c r="AN170" i="2"/>
  <c r="AP169" i="2"/>
  <c r="AN169" i="2"/>
  <c r="AP168" i="2"/>
  <c r="AN168" i="2"/>
  <c r="AP167" i="2"/>
  <c r="AN167" i="2"/>
  <c r="AP166" i="2"/>
  <c r="AN166" i="2"/>
  <c r="AP165" i="2"/>
  <c r="AN165" i="2"/>
  <c r="AP164" i="2"/>
  <c r="AN164" i="2"/>
  <c r="AP199" i="2"/>
  <c r="AN199" i="2"/>
  <c r="AP198" i="2"/>
  <c r="AN198" i="2"/>
  <c r="AP197" i="2"/>
  <c r="AN197" i="2"/>
  <c r="AP196" i="2"/>
  <c r="AN196" i="2"/>
  <c r="AP191" i="2"/>
  <c r="AN191" i="2"/>
  <c r="AP190" i="2"/>
  <c r="AN190" i="2"/>
  <c r="AP189" i="2"/>
  <c r="AN189" i="2"/>
  <c r="AP188" i="2"/>
  <c r="AN188" i="2"/>
  <c r="AP183" i="2"/>
  <c r="AN183" i="2"/>
  <c r="AP182" i="2"/>
  <c r="AN182" i="2"/>
  <c r="AP181" i="2"/>
  <c r="AN181" i="2"/>
  <c r="AP180" i="2"/>
  <c r="AN180" i="2"/>
  <c r="AP139" i="2"/>
  <c r="AN139" i="2"/>
  <c r="AP138" i="2"/>
  <c r="AN138" i="2"/>
  <c r="AP137" i="2"/>
  <c r="AN137" i="2"/>
  <c r="AP136" i="2"/>
  <c r="AN136" i="2"/>
  <c r="AP163" i="2"/>
  <c r="AN163" i="2"/>
  <c r="AP162" i="2"/>
  <c r="AN162" i="2"/>
  <c r="AP161" i="2"/>
  <c r="AN161" i="2"/>
  <c r="AP160" i="2"/>
  <c r="AN160" i="2"/>
  <c r="AP159" i="2"/>
  <c r="AN159" i="2"/>
  <c r="AP158" i="2"/>
  <c r="AN158" i="2"/>
  <c r="AP157" i="2"/>
  <c r="AN157" i="2"/>
  <c r="AP156" i="2"/>
  <c r="AN156" i="2"/>
  <c r="AP155" i="2"/>
  <c r="AN155" i="2"/>
  <c r="AP154" i="2"/>
  <c r="AN154" i="2"/>
  <c r="AP153" i="2"/>
  <c r="AN153" i="2"/>
  <c r="AP152" i="2"/>
  <c r="AN152" i="2"/>
  <c r="AP151" i="2"/>
  <c r="AN151" i="2"/>
  <c r="AP150" i="2"/>
  <c r="AN150" i="2"/>
  <c r="AP149" i="2"/>
  <c r="AN149" i="2"/>
  <c r="AP148" i="2"/>
  <c r="AN148" i="2"/>
  <c r="AP147" i="2"/>
  <c r="AN147" i="2"/>
  <c r="AP146" i="2"/>
  <c r="AN146" i="2"/>
  <c r="AP145" i="2"/>
  <c r="AN145" i="2"/>
  <c r="AP144" i="2"/>
  <c r="AN144" i="2"/>
  <c r="AP143" i="2"/>
  <c r="AN143" i="2"/>
  <c r="AP142" i="2"/>
  <c r="AN142" i="2"/>
  <c r="AP141" i="2"/>
  <c r="AN141" i="2"/>
  <c r="AP140" i="2"/>
  <c r="AN140" i="2"/>
  <c r="AP135" i="2"/>
  <c r="AN135" i="2"/>
  <c r="AP134" i="2"/>
  <c r="AN134" i="2"/>
  <c r="AP133" i="2"/>
  <c r="AN133" i="2"/>
  <c r="AP132" i="2"/>
  <c r="AN132" i="2"/>
  <c r="AP131" i="2"/>
  <c r="AN131" i="2"/>
  <c r="AP130" i="2"/>
  <c r="AN130" i="2"/>
  <c r="AP129" i="2"/>
  <c r="AN129" i="2"/>
  <c r="AP128" i="2"/>
  <c r="AN128" i="2"/>
  <c r="AP127" i="2"/>
  <c r="AN127" i="2"/>
  <c r="AP126" i="2"/>
  <c r="AN126" i="2"/>
  <c r="AP125" i="2"/>
  <c r="AN125" i="2"/>
  <c r="AP124" i="2"/>
  <c r="AN124" i="2"/>
  <c r="AP123" i="2"/>
  <c r="AN123" i="2"/>
  <c r="AP122" i="2"/>
  <c r="AN122" i="2"/>
  <c r="AP121" i="2"/>
  <c r="AN121" i="2"/>
  <c r="AP120" i="2"/>
  <c r="AN120" i="2"/>
  <c r="AP107" i="2"/>
  <c r="AN107" i="2"/>
  <c r="AP106" i="2"/>
  <c r="AN106" i="2"/>
  <c r="AP105" i="2"/>
  <c r="AN105" i="2"/>
  <c r="AP104" i="2"/>
  <c r="AN104" i="2"/>
  <c r="AP115" i="2"/>
  <c r="AN115" i="2"/>
  <c r="AP114" i="2"/>
  <c r="AN114" i="2"/>
  <c r="AP113" i="2"/>
  <c r="AN113" i="2"/>
  <c r="AP112" i="2"/>
  <c r="AN112" i="2"/>
  <c r="AP119" i="2"/>
  <c r="AN119" i="2"/>
  <c r="AP118" i="2"/>
  <c r="AN118" i="2"/>
  <c r="AP117" i="2"/>
  <c r="AN117" i="2"/>
  <c r="AP116" i="2"/>
  <c r="AN116" i="2"/>
  <c r="AP111" i="2"/>
  <c r="AN111" i="2"/>
  <c r="AP110" i="2"/>
  <c r="AN110" i="2"/>
  <c r="AP109" i="2"/>
  <c r="AN109" i="2"/>
  <c r="AP108" i="2"/>
  <c r="AN108" i="2"/>
  <c r="AP103" i="2"/>
  <c r="AN103" i="2"/>
  <c r="AP102" i="2"/>
  <c r="AN102" i="2"/>
  <c r="AP101" i="2"/>
  <c r="AN101" i="2"/>
  <c r="AP100" i="2"/>
  <c r="AN100" i="2"/>
  <c r="AP99" i="2"/>
  <c r="AN99" i="2"/>
  <c r="AP98" i="2"/>
  <c r="AN98" i="2"/>
  <c r="AP97" i="2"/>
  <c r="AN97" i="2"/>
  <c r="AP96" i="2"/>
  <c r="AN96" i="2"/>
  <c r="AP91" i="2"/>
  <c r="AN91" i="2"/>
  <c r="AP90" i="2"/>
  <c r="AN90" i="2"/>
  <c r="AP89" i="2"/>
  <c r="AN89" i="2"/>
  <c r="AP88" i="2"/>
  <c r="AN88" i="2"/>
  <c r="AP95" i="2"/>
  <c r="AN95" i="2"/>
  <c r="AP94" i="2"/>
  <c r="AN94" i="2"/>
  <c r="AP93" i="2"/>
  <c r="AN93" i="2"/>
  <c r="AP92" i="2"/>
  <c r="AN92" i="2"/>
  <c r="AP87" i="2"/>
  <c r="AN87" i="2"/>
  <c r="AP86" i="2"/>
  <c r="AN86" i="2"/>
  <c r="AP85" i="2"/>
  <c r="AN85" i="2"/>
  <c r="AP84" i="2"/>
  <c r="AN84" i="2"/>
  <c r="AP79" i="2"/>
  <c r="AN79" i="2"/>
  <c r="AP78" i="2"/>
  <c r="AN78" i="2"/>
  <c r="AP77" i="2"/>
  <c r="AN77" i="2"/>
  <c r="AP76" i="2"/>
  <c r="AN76" i="2"/>
  <c r="AP71" i="2"/>
  <c r="AN71" i="2"/>
  <c r="AP70" i="2"/>
  <c r="AN70" i="2"/>
  <c r="AP69" i="2"/>
  <c r="AN69" i="2"/>
  <c r="AP68" i="2"/>
  <c r="AN68" i="2"/>
  <c r="AP67" i="2"/>
  <c r="AN67" i="2"/>
  <c r="AP66" i="2"/>
  <c r="AN66" i="2"/>
  <c r="AP65" i="2"/>
  <c r="AN65" i="2"/>
  <c r="AP64" i="2"/>
  <c r="AN64" i="2"/>
  <c r="AP43" i="2"/>
  <c r="AN43" i="2"/>
  <c r="AP42" i="2"/>
  <c r="AN42" i="2"/>
  <c r="AP41" i="2"/>
  <c r="AN41" i="2"/>
  <c r="AP40" i="2"/>
  <c r="AN40" i="2"/>
  <c r="AP39" i="2"/>
  <c r="AN39" i="2"/>
  <c r="AP38" i="2"/>
  <c r="AN38" i="2"/>
  <c r="AP37" i="2"/>
  <c r="AN37" i="2"/>
  <c r="AP36" i="2"/>
  <c r="AN36" i="2"/>
  <c r="AP35" i="2"/>
  <c r="AN35" i="2"/>
  <c r="AP34" i="2"/>
  <c r="AN34" i="2"/>
  <c r="AP33" i="2"/>
  <c r="AN33" i="2"/>
  <c r="AP32" i="2"/>
  <c r="AN32" i="2"/>
  <c r="AP47" i="2"/>
  <c r="AN47" i="2"/>
  <c r="AP46" i="2"/>
  <c r="AN46" i="2"/>
  <c r="AP45" i="2"/>
  <c r="AN45" i="2"/>
  <c r="AP44" i="2"/>
  <c r="AN44" i="2"/>
  <c r="AP55" i="2"/>
  <c r="AN55" i="2"/>
  <c r="AP54" i="2"/>
  <c r="AN54" i="2"/>
  <c r="AP53" i="2"/>
  <c r="AN53" i="2"/>
  <c r="AP52" i="2"/>
  <c r="AN52" i="2"/>
  <c r="AP51" i="2"/>
  <c r="AN51" i="2"/>
  <c r="AP50" i="2"/>
  <c r="AN50" i="2"/>
  <c r="AP49" i="2"/>
  <c r="AN49" i="2"/>
  <c r="AP48" i="2"/>
  <c r="AN48" i="2"/>
  <c r="AP19" i="2"/>
  <c r="AN19" i="2"/>
  <c r="AP18" i="2"/>
  <c r="AN18" i="2"/>
  <c r="AP17" i="2"/>
  <c r="AN17" i="2"/>
  <c r="AP16" i="2"/>
  <c r="AN16" i="2"/>
  <c r="AP15" i="2"/>
  <c r="AN15" i="2"/>
  <c r="AP14" i="2"/>
  <c r="AN14" i="2"/>
  <c r="AP13" i="2"/>
  <c r="AN13" i="2"/>
  <c r="AP12" i="2"/>
  <c r="AN12" i="2"/>
  <c r="AP31" i="2"/>
  <c r="AN31" i="2"/>
  <c r="AP30" i="2"/>
  <c r="AN30" i="2"/>
  <c r="AP29" i="2"/>
  <c r="AN29" i="2"/>
  <c r="AP28" i="2"/>
  <c r="AN28" i="2"/>
  <c r="AP27" i="2"/>
  <c r="AN27" i="2"/>
  <c r="AP26" i="2"/>
  <c r="AN26" i="2"/>
  <c r="AP25" i="2"/>
  <c r="AN25" i="2"/>
  <c r="AP24" i="2"/>
  <c r="AN24" i="2"/>
  <c r="AP23" i="2"/>
  <c r="AN23" i="2"/>
  <c r="AP22" i="2"/>
  <c r="AN22" i="2"/>
  <c r="AP21" i="2"/>
  <c r="AN21" i="2"/>
  <c r="AP20" i="2"/>
  <c r="AN20" i="2"/>
  <c r="AP11" i="2"/>
  <c r="AN11" i="2"/>
  <c r="AP10" i="2"/>
  <c r="AN10" i="2"/>
  <c r="AP9" i="2"/>
  <c r="AN9" i="2"/>
  <c r="G335" i="23"/>
  <c r="G334" i="23"/>
  <c r="G333" i="23"/>
  <c r="G332" i="23"/>
  <c r="W332" i="23" s="1"/>
  <c r="AC332" i="23" s="1"/>
  <c r="G331" i="23"/>
  <c r="G330" i="23"/>
  <c r="G329" i="23"/>
  <c r="W329" i="23" s="1"/>
  <c r="AC329" i="23" s="1"/>
  <c r="AI329" i="23" s="1"/>
  <c r="AO329" i="23" s="1"/>
  <c r="AU329" i="23" s="1"/>
  <c r="BA329" i="23" s="1"/>
  <c r="BG329" i="23" s="1"/>
  <c r="BM329" i="23" s="1"/>
  <c r="BS329" i="23" s="1"/>
  <c r="BY329" i="23" s="1"/>
  <c r="G328" i="23"/>
  <c r="G327" i="23"/>
  <c r="W327" i="23" s="1"/>
  <c r="AC327" i="23" s="1"/>
  <c r="AI327" i="23" s="1"/>
  <c r="AO327" i="23" s="1"/>
  <c r="G326" i="23"/>
  <c r="W326" i="23" s="1"/>
  <c r="G325" i="23"/>
  <c r="G324" i="23"/>
  <c r="G323" i="23"/>
  <c r="W323" i="23" s="1"/>
  <c r="AC323" i="23" s="1"/>
  <c r="AI323" i="23" s="1"/>
  <c r="AO323" i="23" s="1"/>
  <c r="AU323" i="23" s="1"/>
  <c r="BA323" i="23" s="1"/>
  <c r="BG323" i="23" s="1"/>
  <c r="BM323" i="23" s="1"/>
  <c r="BS323" i="23" s="1"/>
  <c r="BY323" i="23" s="1"/>
  <c r="CE323" i="23" s="1"/>
  <c r="CK323" i="23" s="1"/>
  <c r="G322" i="23"/>
  <c r="W322" i="23" s="1"/>
  <c r="G321" i="23"/>
  <c r="G320" i="23"/>
  <c r="W320" i="23" s="1"/>
  <c r="AC320" i="23" s="1"/>
  <c r="AI320" i="23" s="1"/>
  <c r="AO320" i="23" s="1"/>
  <c r="AU320" i="23" s="1"/>
  <c r="BA320" i="23" s="1"/>
  <c r="BG320" i="23" s="1"/>
  <c r="BM320" i="23" s="1"/>
  <c r="BS320" i="23" s="1"/>
  <c r="BY320" i="23" s="1"/>
  <c r="CE320" i="23" s="1"/>
  <c r="CK320" i="23" s="1"/>
  <c r="G319" i="23"/>
  <c r="G318" i="23"/>
  <c r="G317" i="23"/>
  <c r="G316" i="23"/>
  <c r="G315" i="23"/>
  <c r="G314" i="23"/>
  <c r="G313" i="23"/>
  <c r="G312" i="23"/>
  <c r="G311" i="23"/>
  <c r="W311" i="23" s="1"/>
  <c r="AC311" i="23" s="1"/>
  <c r="AI311" i="23" s="1"/>
  <c r="AO311" i="23" s="1"/>
  <c r="AU311" i="23" s="1"/>
  <c r="BA311" i="23" s="1"/>
  <c r="BG311" i="23" s="1"/>
  <c r="BM311" i="23" s="1"/>
  <c r="BS311" i="23" s="1"/>
  <c r="BY311" i="23" s="1"/>
  <c r="CE311" i="23" s="1"/>
  <c r="CK311" i="23" s="1"/>
  <c r="G310" i="23"/>
  <c r="G309" i="23"/>
  <c r="G308" i="23"/>
  <c r="W308" i="23" s="1"/>
  <c r="AC308" i="23" s="1"/>
  <c r="AI308" i="23" s="1"/>
  <c r="AO308" i="23" s="1"/>
  <c r="AU308" i="23" s="1"/>
  <c r="BA308" i="23" s="1"/>
  <c r="BG308" i="23" s="1"/>
  <c r="BM308" i="23" s="1"/>
  <c r="BS308" i="23" s="1"/>
  <c r="BY308" i="23" s="1"/>
  <c r="CE308" i="23" s="1"/>
  <c r="CK308" i="23" s="1"/>
  <c r="G307" i="23"/>
  <c r="W307" i="23" s="1"/>
  <c r="AC307" i="23" s="1"/>
  <c r="AI307" i="23" s="1"/>
  <c r="AO307" i="23" s="1"/>
  <c r="AU307" i="23" s="1"/>
  <c r="BA307" i="23" s="1"/>
  <c r="BG307" i="23" s="1"/>
  <c r="BM307" i="23" s="1"/>
  <c r="BS307" i="23" s="1"/>
  <c r="BY307" i="23" s="1"/>
  <c r="CE307" i="23" s="1"/>
  <c r="CK307" i="23" s="1"/>
  <c r="G306" i="23"/>
  <c r="G305" i="23"/>
  <c r="W305" i="23" s="1"/>
  <c r="AC305" i="23" s="1"/>
  <c r="AI305" i="23" s="1"/>
  <c r="AO305" i="23" s="1"/>
  <c r="AU305" i="23" s="1"/>
  <c r="BA305" i="23" s="1"/>
  <c r="BG305" i="23" s="1"/>
  <c r="BM305" i="23" s="1"/>
  <c r="BS305" i="23" s="1"/>
  <c r="BY305" i="23" s="1"/>
  <c r="CE305" i="23" s="1"/>
  <c r="CK305" i="23" s="1"/>
  <c r="G304" i="23"/>
  <c r="G303" i="23"/>
  <c r="G302" i="23"/>
  <c r="G301" i="23"/>
  <c r="G300" i="23"/>
  <c r="AU300" i="23" s="1"/>
  <c r="G299" i="23"/>
  <c r="W299" i="23" s="1"/>
  <c r="AC299" i="23" s="1"/>
  <c r="AI299" i="23" s="1"/>
  <c r="AO299" i="23" s="1"/>
  <c r="AU299" i="23" s="1"/>
  <c r="BA299" i="23" s="1"/>
  <c r="BG299" i="23" s="1"/>
  <c r="BM299" i="23" s="1"/>
  <c r="BS299" i="23" s="1"/>
  <c r="BY299" i="23" s="1"/>
  <c r="CE299" i="23" s="1"/>
  <c r="CK299" i="23" s="1"/>
  <c r="G298" i="23"/>
  <c r="G297" i="23"/>
  <c r="W297" i="23" s="1"/>
  <c r="AC297" i="23" s="1"/>
  <c r="AI297" i="23" s="1"/>
  <c r="AO297" i="23" s="1"/>
  <c r="AU297" i="23" s="1"/>
  <c r="BA297" i="23" s="1"/>
  <c r="BG297" i="23" s="1"/>
  <c r="BM297" i="23" s="1"/>
  <c r="BS297" i="23" s="1"/>
  <c r="BY297" i="23" s="1"/>
  <c r="CE297" i="23" s="1"/>
  <c r="CK297" i="23" s="1"/>
  <c r="G296" i="23"/>
  <c r="G295" i="23"/>
  <c r="BY295" i="23" s="1"/>
  <c r="CE295" i="23" s="1"/>
  <c r="CK295" i="23" s="1"/>
  <c r="G294" i="23"/>
  <c r="G293" i="23"/>
  <c r="W293" i="23" s="1"/>
  <c r="G292" i="23"/>
  <c r="G291" i="23"/>
  <c r="W291" i="23" s="1"/>
  <c r="AC291" i="23" s="1"/>
  <c r="AI291" i="23" s="1"/>
  <c r="AO291" i="23" s="1"/>
  <c r="AU291" i="23" s="1"/>
  <c r="BA291" i="23" s="1"/>
  <c r="BG291" i="23" s="1"/>
  <c r="BM291" i="23" s="1"/>
  <c r="BS291" i="23" s="1"/>
  <c r="BY291" i="23" s="1"/>
  <c r="CE291" i="23" s="1"/>
  <c r="CK291" i="23" s="1"/>
  <c r="G290" i="23"/>
  <c r="G289" i="23"/>
  <c r="W289" i="23" s="1"/>
  <c r="AC289" i="23" s="1"/>
  <c r="AI289" i="23" s="1"/>
  <c r="AO289" i="23" s="1"/>
  <c r="AU289" i="23" s="1"/>
  <c r="BA289" i="23" s="1"/>
  <c r="BG289" i="23" s="1"/>
  <c r="BM289" i="23" s="1"/>
  <c r="BS289" i="23" s="1"/>
  <c r="BY289" i="23" s="1"/>
  <c r="CE289" i="23" s="1"/>
  <c r="CK289" i="23" s="1"/>
  <c r="G288" i="23"/>
  <c r="G287" i="23"/>
  <c r="G286" i="23"/>
  <c r="G285" i="23"/>
  <c r="G284" i="23"/>
  <c r="G283" i="23"/>
  <c r="G282" i="23"/>
  <c r="G281" i="23"/>
  <c r="G280" i="23"/>
  <c r="G279" i="23"/>
  <c r="G278" i="23"/>
  <c r="G277" i="23"/>
  <c r="G276" i="23"/>
  <c r="G275" i="23"/>
  <c r="G274" i="23"/>
  <c r="G273" i="23"/>
  <c r="W273" i="23" s="1"/>
  <c r="AC273" i="23" s="1"/>
  <c r="AI273" i="23" s="1"/>
  <c r="AO273" i="23" s="1"/>
  <c r="AU273" i="23" s="1"/>
  <c r="BA273" i="23" s="1"/>
  <c r="BG273" i="23" s="1"/>
  <c r="BM273" i="23" s="1"/>
  <c r="BS273" i="23" s="1"/>
  <c r="BY273" i="23" s="1"/>
  <c r="CE273" i="23" s="1"/>
  <c r="CK273" i="23" s="1"/>
  <c r="G272" i="23"/>
  <c r="W272" i="23" s="1"/>
  <c r="AC272" i="23" s="1"/>
  <c r="AI272" i="23" s="1"/>
  <c r="AO272" i="23" s="1"/>
  <c r="AU272" i="23" s="1"/>
  <c r="BA272" i="23" s="1"/>
  <c r="BG272" i="23" s="1"/>
  <c r="BM272" i="23" s="1"/>
  <c r="BS272" i="23" s="1"/>
  <c r="BY272" i="23" s="1"/>
  <c r="CE272" i="23" s="1"/>
  <c r="CK272" i="23" s="1"/>
  <c r="G271" i="23"/>
  <c r="G270" i="23"/>
  <c r="G269" i="23"/>
  <c r="G268" i="23"/>
  <c r="G267" i="23"/>
  <c r="G266" i="23"/>
  <c r="G265" i="23"/>
  <c r="G264" i="23"/>
  <c r="G263" i="23"/>
  <c r="G262" i="23"/>
  <c r="G261" i="23"/>
  <c r="W261" i="23" s="1"/>
  <c r="AC261" i="23" s="1"/>
  <c r="AI261" i="23" s="1"/>
  <c r="AO261" i="23" s="1"/>
  <c r="AU261" i="23" s="1"/>
  <c r="BA261" i="23" s="1"/>
  <c r="BG261" i="23" s="1"/>
  <c r="BM261" i="23" s="1"/>
  <c r="BS261" i="23" s="1"/>
  <c r="BY261" i="23" s="1"/>
  <c r="CE261" i="23" s="1"/>
  <c r="CK261" i="23" s="1"/>
  <c r="G260" i="23"/>
  <c r="G259" i="23"/>
  <c r="G258" i="23"/>
  <c r="W258" i="23" s="1"/>
  <c r="AC258" i="23" s="1"/>
  <c r="AI258" i="23" s="1"/>
  <c r="AO258" i="23" s="1"/>
  <c r="AU258" i="23" s="1"/>
  <c r="BA258" i="23" s="1"/>
  <c r="BG258" i="23" s="1"/>
  <c r="BM258" i="23" s="1"/>
  <c r="BS258" i="23" s="1"/>
  <c r="BY258" i="23" s="1"/>
  <c r="CE258" i="23" s="1"/>
  <c r="CK258" i="23" s="1"/>
  <c r="G257" i="23"/>
  <c r="G256" i="23"/>
  <c r="G255" i="23"/>
  <c r="G254" i="23"/>
  <c r="G253" i="23"/>
  <c r="G252" i="23"/>
  <c r="G251" i="23"/>
  <c r="W251" i="23" s="1"/>
  <c r="G250" i="23"/>
  <c r="G249" i="23"/>
  <c r="G248" i="23"/>
  <c r="W248" i="23" s="1"/>
  <c r="AC248" i="23" s="1"/>
  <c r="AI248" i="23" s="1"/>
  <c r="AO248" i="23" s="1"/>
  <c r="AU248" i="23" s="1"/>
  <c r="G247" i="23"/>
  <c r="AC247" i="23" s="1"/>
  <c r="AI247" i="23" s="1"/>
  <c r="AO247" i="23" s="1"/>
  <c r="AU247" i="23" s="1"/>
  <c r="BA247" i="23" s="1"/>
  <c r="BG247" i="23" s="1"/>
  <c r="BM247" i="23" s="1"/>
  <c r="BS247" i="23" s="1"/>
  <c r="BY247" i="23" s="1"/>
  <c r="CE247" i="23" s="1"/>
  <c r="CK247" i="23" s="1"/>
  <c r="G246" i="23"/>
  <c r="G245" i="23"/>
  <c r="W245" i="23" s="1"/>
  <c r="G244" i="23"/>
  <c r="G243" i="23"/>
  <c r="G242" i="23"/>
  <c r="G241" i="23"/>
  <c r="W241" i="23" s="1"/>
  <c r="AC241" i="23" s="1"/>
  <c r="G240" i="23"/>
  <c r="W240" i="23" s="1"/>
  <c r="G239" i="23"/>
  <c r="G238" i="23"/>
  <c r="G237" i="23"/>
  <c r="G236" i="23"/>
  <c r="G235" i="23"/>
  <c r="G234" i="23"/>
  <c r="G233" i="23"/>
  <c r="W233" i="23" s="1"/>
  <c r="G232" i="23"/>
  <c r="G231" i="23"/>
  <c r="W231" i="23" s="1"/>
  <c r="AC231" i="23" s="1"/>
  <c r="AI231" i="23" s="1"/>
  <c r="AO231" i="23" s="1"/>
  <c r="G230" i="23"/>
  <c r="W230" i="23" s="1"/>
  <c r="G229" i="23"/>
  <c r="G228" i="23"/>
  <c r="W228" i="23" s="1"/>
  <c r="AC228" i="23" s="1"/>
  <c r="AI228" i="23" s="1"/>
  <c r="AO228" i="23" s="1"/>
  <c r="AU228" i="23" s="1"/>
  <c r="BA228" i="23" s="1"/>
  <c r="BG228" i="23" s="1"/>
  <c r="BM228" i="23" s="1"/>
  <c r="BS228" i="23" s="1"/>
  <c r="BY228" i="23" s="1"/>
  <c r="CE228" i="23" s="1"/>
  <c r="CK228" i="23" s="1"/>
  <c r="G227" i="23"/>
  <c r="G226" i="23"/>
  <c r="G225" i="23"/>
  <c r="G224" i="23"/>
  <c r="W224" i="23" s="1"/>
  <c r="AC224" i="23" s="1"/>
  <c r="AI224" i="23" s="1"/>
  <c r="AO224" i="23" s="1"/>
  <c r="AU224" i="23" s="1"/>
  <c r="BA224" i="23" s="1"/>
  <c r="BG224" i="23" s="1"/>
  <c r="BM224" i="23" s="1"/>
  <c r="BS224" i="23" s="1"/>
  <c r="BY224" i="23" s="1"/>
  <c r="CE224" i="23" s="1"/>
  <c r="CK224" i="23" s="1"/>
  <c r="G223" i="23"/>
  <c r="G222" i="23"/>
  <c r="G221" i="23"/>
  <c r="G220" i="23"/>
  <c r="G219" i="23"/>
  <c r="W219" i="23" s="1"/>
  <c r="AC219" i="23" s="1"/>
  <c r="AI219" i="23" s="1"/>
  <c r="AO219" i="23" s="1"/>
  <c r="AU219" i="23" s="1"/>
  <c r="BA219" i="23" s="1"/>
  <c r="BG219" i="23" s="1"/>
  <c r="BM219" i="23" s="1"/>
  <c r="BS219" i="23" s="1"/>
  <c r="BY219" i="23" s="1"/>
  <c r="CE219" i="23" s="1"/>
  <c r="CK219" i="23" s="1"/>
  <c r="G218" i="23"/>
  <c r="G217" i="23"/>
  <c r="W217" i="23" s="1"/>
  <c r="AC217" i="23" s="1"/>
  <c r="AI217" i="23" s="1"/>
  <c r="AO217" i="23" s="1"/>
  <c r="AU217" i="23" s="1"/>
  <c r="BA217" i="23" s="1"/>
  <c r="BG217" i="23" s="1"/>
  <c r="BM217" i="23" s="1"/>
  <c r="BS217" i="23" s="1"/>
  <c r="BY217" i="23" s="1"/>
  <c r="CE217" i="23" s="1"/>
  <c r="CK217" i="23" s="1"/>
  <c r="G216" i="23"/>
  <c r="W216" i="23" s="1"/>
  <c r="G215" i="23"/>
  <c r="G214" i="23"/>
  <c r="W214" i="23" s="1"/>
  <c r="AC214" i="23" s="1"/>
  <c r="AI214" i="23" s="1"/>
  <c r="AO214" i="23" s="1"/>
  <c r="AU214" i="23" s="1"/>
  <c r="BA214" i="23" s="1"/>
  <c r="BG214" i="23" s="1"/>
  <c r="BM214" i="23" s="1"/>
  <c r="BS214" i="23" s="1"/>
  <c r="BY214" i="23" s="1"/>
  <c r="CE214" i="23" s="1"/>
  <c r="CK214" i="23" s="1"/>
  <c r="G213" i="23"/>
  <c r="G212" i="23"/>
  <c r="G211" i="23"/>
  <c r="W211" i="23" s="1"/>
  <c r="AC211" i="23" s="1"/>
  <c r="AI211" i="23" s="1"/>
  <c r="AO211" i="23" s="1"/>
  <c r="G210" i="23"/>
  <c r="G209" i="23"/>
  <c r="G208" i="23"/>
  <c r="W208" i="23" s="1"/>
  <c r="G207" i="23"/>
  <c r="G206" i="23"/>
  <c r="G205" i="23"/>
  <c r="G204" i="23"/>
  <c r="G203" i="23"/>
  <c r="G202" i="23"/>
  <c r="G201" i="23"/>
  <c r="G200" i="23"/>
  <c r="G199" i="23"/>
  <c r="W199" i="23" s="1"/>
  <c r="AC199" i="23" s="1"/>
  <c r="AI199" i="23" s="1"/>
  <c r="AO199" i="23" s="1"/>
  <c r="AU199" i="23" s="1"/>
  <c r="BA199" i="23" s="1"/>
  <c r="G198" i="23"/>
  <c r="BM198" i="23" s="1"/>
  <c r="BS198" i="23" s="1"/>
  <c r="BY198" i="23" s="1"/>
  <c r="CE198" i="23" s="1"/>
  <c r="CK198" i="23" s="1"/>
  <c r="G197" i="23"/>
  <c r="G196" i="23"/>
  <c r="W196" i="23" s="1"/>
  <c r="AC196" i="23" s="1"/>
  <c r="AI196" i="23" s="1"/>
  <c r="AO196" i="23" s="1"/>
  <c r="AU196" i="23" s="1"/>
  <c r="BA196" i="23" s="1"/>
  <c r="BG196" i="23" s="1"/>
  <c r="BM196" i="23" s="1"/>
  <c r="BS196" i="23" s="1"/>
  <c r="BY196" i="23" s="1"/>
  <c r="CE196" i="23" s="1"/>
  <c r="CK196" i="23" s="1"/>
  <c r="G195" i="23"/>
  <c r="W195" i="23" s="1"/>
  <c r="AC195" i="23" s="1"/>
  <c r="AI195" i="23" s="1"/>
  <c r="AO195" i="23" s="1"/>
  <c r="AU195" i="23" s="1"/>
  <c r="BA195" i="23" s="1"/>
  <c r="BG195" i="23" s="1"/>
  <c r="BM195" i="23" s="1"/>
  <c r="BS195" i="23" s="1"/>
  <c r="BY195" i="23" s="1"/>
  <c r="CE195" i="23" s="1"/>
  <c r="CK195" i="23" s="1"/>
  <c r="G194" i="23"/>
  <c r="G193" i="23"/>
  <c r="G192" i="23"/>
  <c r="G191" i="23"/>
  <c r="G190" i="23"/>
  <c r="G189" i="23"/>
  <c r="G188" i="23"/>
  <c r="G187" i="23"/>
  <c r="G186" i="23"/>
  <c r="W186" i="23" s="1"/>
  <c r="AC186" i="23" s="1"/>
  <c r="AI186" i="23" s="1"/>
  <c r="AO186" i="23" s="1"/>
  <c r="AU186" i="23" s="1"/>
  <c r="G185" i="23"/>
  <c r="G184" i="23"/>
  <c r="W184" i="23" s="1"/>
  <c r="AC184" i="23" s="1"/>
  <c r="AI184" i="23" s="1"/>
  <c r="AO184" i="23" s="1"/>
  <c r="AU184" i="23" s="1"/>
  <c r="BA184" i="23" s="1"/>
  <c r="BG184" i="23" s="1"/>
  <c r="BM184" i="23" s="1"/>
  <c r="BS184" i="23" s="1"/>
  <c r="BY184" i="23" s="1"/>
  <c r="CE184" i="23" s="1"/>
  <c r="CK184" i="23" s="1"/>
  <c r="G183" i="23"/>
  <c r="G182" i="23"/>
  <c r="G181" i="23"/>
  <c r="G180" i="23"/>
  <c r="W180" i="23" s="1"/>
  <c r="AC180" i="23" s="1"/>
  <c r="AI180" i="23" s="1"/>
  <c r="AO180" i="23" s="1"/>
  <c r="AU180" i="23" s="1"/>
  <c r="BA180" i="23" s="1"/>
  <c r="BG180" i="23" s="1"/>
  <c r="BM180" i="23" s="1"/>
  <c r="BS180" i="23" s="1"/>
  <c r="BY180" i="23" s="1"/>
  <c r="CE180" i="23" s="1"/>
  <c r="CK180" i="23" s="1"/>
  <c r="G179" i="23"/>
  <c r="W179" i="23" s="1"/>
  <c r="AC179" i="23" s="1"/>
  <c r="AI179" i="23" s="1"/>
  <c r="AO179" i="23" s="1"/>
  <c r="AU179" i="23" s="1"/>
  <c r="BA179" i="23" s="1"/>
  <c r="BG179" i="23" s="1"/>
  <c r="BM179" i="23" s="1"/>
  <c r="BS179" i="23" s="1"/>
  <c r="BY179" i="23" s="1"/>
  <c r="CE179" i="23" s="1"/>
  <c r="CK179" i="23" s="1"/>
  <c r="G178" i="23"/>
  <c r="W178" i="23" s="1"/>
  <c r="AC178" i="23" s="1"/>
  <c r="AI178" i="23" s="1"/>
  <c r="AO178" i="23" s="1"/>
  <c r="AU178" i="23" s="1"/>
  <c r="BA178" i="23" s="1"/>
  <c r="BG178" i="23" s="1"/>
  <c r="BM178" i="23" s="1"/>
  <c r="BS178" i="23" s="1"/>
  <c r="BY178" i="23" s="1"/>
  <c r="CE178" i="23" s="1"/>
  <c r="CK178" i="23" s="1"/>
  <c r="G177" i="23"/>
  <c r="G176" i="23"/>
  <c r="G175" i="23"/>
  <c r="G174" i="23"/>
  <c r="G173" i="23"/>
  <c r="G172" i="23"/>
  <c r="G171" i="23"/>
  <c r="G170" i="23"/>
  <c r="W170" i="23" s="1"/>
  <c r="G169" i="23"/>
  <c r="G168" i="23"/>
  <c r="W168" i="23" s="1"/>
  <c r="AC168" i="23" s="1"/>
  <c r="AI168" i="23" s="1"/>
  <c r="AO168" i="23" s="1"/>
  <c r="AU168" i="23" s="1"/>
  <c r="BA168" i="23" s="1"/>
  <c r="BG168" i="23" s="1"/>
  <c r="BM168" i="23" s="1"/>
  <c r="BS168" i="23" s="1"/>
  <c r="BY168" i="23" s="1"/>
  <c r="CE168" i="23" s="1"/>
  <c r="CK168" i="23" s="1"/>
  <c r="G167" i="23"/>
  <c r="G166" i="23"/>
  <c r="G165" i="23"/>
  <c r="W165" i="23" s="1"/>
  <c r="AC165" i="23" s="1"/>
  <c r="AI165" i="23" s="1"/>
  <c r="G164" i="23"/>
  <c r="G163" i="23"/>
  <c r="W163" i="23" s="1"/>
  <c r="AC163" i="23" s="1"/>
  <c r="AI163" i="23" s="1"/>
  <c r="AO163" i="23" s="1"/>
  <c r="AU163" i="23" s="1"/>
  <c r="BA163" i="23" s="1"/>
  <c r="BG163" i="23" s="1"/>
  <c r="BM163" i="23" s="1"/>
  <c r="BS163" i="23" s="1"/>
  <c r="BY163" i="23" s="1"/>
  <c r="CE163" i="23" s="1"/>
  <c r="CK163" i="23" s="1"/>
  <c r="G162" i="23"/>
  <c r="G161" i="23"/>
  <c r="G160" i="23"/>
  <c r="G159" i="23"/>
  <c r="G158" i="23"/>
  <c r="G157" i="23"/>
  <c r="G156" i="23"/>
  <c r="G155" i="23"/>
  <c r="G154" i="23"/>
  <c r="AC154" i="23" s="1"/>
  <c r="G153" i="23"/>
  <c r="G152" i="23"/>
  <c r="G151" i="23"/>
  <c r="W151" i="23" s="1"/>
  <c r="AC151" i="23" s="1"/>
  <c r="AI151" i="23" s="1"/>
  <c r="AO151" i="23" s="1"/>
  <c r="AU151" i="23" s="1"/>
  <c r="BA151" i="23" s="1"/>
  <c r="G150" i="23"/>
  <c r="G149" i="23"/>
  <c r="G148" i="23"/>
  <c r="W148" i="23" s="1"/>
  <c r="G147" i="23"/>
  <c r="W147" i="23" s="1"/>
  <c r="AC147" i="23" s="1"/>
  <c r="AI147" i="23" s="1"/>
  <c r="AO147" i="23" s="1"/>
  <c r="AU147" i="23" s="1"/>
  <c r="BA147" i="23" s="1"/>
  <c r="BG147" i="23" s="1"/>
  <c r="BM147" i="23" s="1"/>
  <c r="BS147" i="23" s="1"/>
  <c r="BY147" i="23" s="1"/>
  <c r="CE147" i="23" s="1"/>
  <c r="CK147" i="23" s="1"/>
  <c r="G146" i="23"/>
  <c r="W146" i="23" s="1"/>
  <c r="AC146" i="23" s="1"/>
  <c r="AI146" i="23" s="1"/>
  <c r="AO146" i="23" s="1"/>
  <c r="AU146" i="23" s="1"/>
  <c r="BA146" i="23" s="1"/>
  <c r="BG146" i="23" s="1"/>
  <c r="BM146" i="23" s="1"/>
  <c r="BS146" i="23" s="1"/>
  <c r="BY146" i="23" s="1"/>
  <c r="CE146" i="23" s="1"/>
  <c r="CK146" i="23" s="1"/>
  <c r="G145" i="23"/>
  <c r="G144" i="23"/>
  <c r="W144" i="23" s="1"/>
  <c r="AC144" i="23" s="1"/>
  <c r="AI144" i="23" s="1"/>
  <c r="AO144" i="23" s="1"/>
  <c r="AU144" i="23" s="1"/>
  <c r="BA144" i="23" s="1"/>
  <c r="BG144" i="23" s="1"/>
  <c r="G143" i="23"/>
  <c r="G142" i="23"/>
  <c r="G141" i="23"/>
  <c r="G140" i="23"/>
  <c r="G139" i="23"/>
  <c r="AI139" i="23" s="1"/>
  <c r="AO139" i="23" s="1"/>
  <c r="AU139" i="23" s="1"/>
  <c r="BA139" i="23" s="1"/>
  <c r="G138" i="23"/>
  <c r="W138" i="23" s="1"/>
  <c r="G137" i="23"/>
  <c r="G136" i="23"/>
  <c r="W136" i="23" s="1"/>
  <c r="AC136" i="23" s="1"/>
  <c r="AI136" i="23" s="1"/>
  <c r="AO136" i="23" s="1"/>
  <c r="AU136" i="23" s="1"/>
  <c r="BA136" i="23" s="1"/>
  <c r="BG136" i="23" s="1"/>
  <c r="BM136" i="23" s="1"/>
  <c r="BS136" i="23" s="1"/>
  <c r="BY136" i="23" s="1"/>
  <c r="CE136" i="23" s="1"/>
  <c r="CK136" i="23" s="1"/>
  <c r="G135" i="23"/>
  <c r="W135" i="23" s="1"/>
  <c r="AC135" i="23" s="1"/>
  <c r="AI135" i="23" s="1"/>
  <c r="AO135" i="23" s="1"/>
  <c r="AU135" i="23" s="1"/>
  <c r="BA135" i="23" s="1"/>
  <c r="BG135" i="23" s="1"/>
  <c r="BM135" i="23" s="1"/>
  <c r="BS135" i="23" s="1"/>
  <c r="BY135" i="23" s="1"/>
  <c r="CE135" i="23" s="1"/>
  <c r="CK135" i="23" s="1"/>
  <c r="G134" i="23"/>
  <c r="W134" i="23" s="1"/>
  <c r="AC134" i="23" s="1"/>
  <c r="AI134" i="23" s="1"/>
  <c r="AO134" i="23" s="1"/>
  <c r="AU134" i="23" s="1"/>
  <c r="BA134" i="23" s="1"/>
  <c r="BG134" i="23" s="1"/>
  <c r="BM134" i="23" s="1"/>
  <c r="BS134" i="23" s="1"/>
  <c r="BY134" i="23" s="1"/>
  <c r="CE134" i="23" s="1"/>
  <c r="CK134" i="23" s="1"/>
  <c r="G133" i="23"/>
  <c r="W133" i="23" s="1"/>
  <c r="AC133" i="23" s="1"/>
  <c r="AI133" i="23" s="1"/>
  <c r="AO133" i="23" s="1"/>
  <c r="AU133" i="23" s="1"/>
  <c r="BA133" i="23" s="1"/>
  <c r="BG133" i="23" s="1"/>
  <c r="BM133" i="23" s="1"/>
  <c r="BS133" i="23" s="1"/>
  <c r="BY133" i="23" s="1"/>
  <c r="CE133" i="23" s="1"/>
  <c r="CK133" i="23" s="1"/>
  <c r="G132" i="23"/>
  <c r="W132" i="23" s="1"/>
  <c r="G131" i="23"/>
  <c r="G130" i="23"/>
  <c r="W130" i="23" s="1"/>
  <c r="AC130" i="23" s="1"/>
  <c r="AI130" i="23" s="1"/>
  <c r="AO130" i="23" s="1"/>
  <c r="AU130" i="23" s="1"/>
  <c r="G129" i="23"/>
  <c r="W129" i="23" s="1"/>
  <c r="AC129" i="23" s="1"/>
  <c r="AI129" i="23" s="1"/>
  <c r="AO129" i="23" s="1"/>
  <c r="AU129" i="23" s="1"/>
  <c r="BA129" i="23" s="1"/>
  <c r="BG129" i="23" s="1"/>
  <c r="BM129" i="23" s="1"/>
  <c r="BS129" i="23" s="1"/>
  <c r="BY129" i="23" s="1"/>
  <c r="CE129" i="23" s="1"/>
  <c r="CK129" i="23" s="1"/>
  <c r="G128" i="23"/>
  <c r="G127" i="23"/>
  <c r="G126" i="23"/>
  <c r="G125" i="23"/>
  <c r="G124" i="23"/>
  <c r="G123" i="23"/>
  <c r="G122" i="23"/>
  <c r="G121" i="23"/>
  <c r="G120" i="23"/>
  <c r="W120" i="23" s="1"/>
  <c r="AC120" i="23" s="1"/>
  <c r="AI120" i="23" s="1"/>
  <c r="AO120" i="23" s="1"/>
  <c r="AU120" i="23" s="1"/>
  <c r="BA120" i="23" s="1"/>
  <c r="BG120" i="23" s="1"/>
  <c r="BM120" i="23" s="1"/>
  <c r="BS120" i="23" s="1"/>
  <c r="BY120" i="23" s="1"/>
  <c r="CE120" i="23" s="1"/>
  <c r="CK120" i="23" s="1"/>
  <c r="G119" i="23"/>
  <c r="G118" i="23"/>
  <c r="W118" i="23" s="1"/>
  <c r="G117" i="23"/>
  <c r="G116" i="23"/>
  <c r="W116" i="23" s="1"/>
  <c r="AC116" i="23" s="1"/>
  <c r="AI116" i="23" s="1"/>
  <c r="AO116" i="23" s="1"/>
  <c r="AU116" i="23" s="1"/>
  <c r="BA116" i="23" s="1"/>
  <c r="BG116" i="23" s="1"/>
  <c r="BM116" i="23" s="1"/>
  <c r="BS116" i="23" s="1"/>
  <c r="BY116" i="23" s="1"/>
  <c r="CE116" i="23" s="1"/>
  <c r="CK116" i="23" s="1"/>
  <c r="G115" i="23"/>
  <c r="W115" i="23" s="1"/>
  <c r="AC115" i="23" s="1"/>
  <c r="AI115" i="23" s="1"/>
  <c r="AO115" i="23" s="1"/>
  <c r="AU115" i="23" s="1"/>
  <c r="BA115" i="23" s="1"/>
  <c r="BG115" i="23" s="1"/>
  <c r="BM115" i="23" s="1"/>
  <c r="BS115" i="23" s="1"/>
  <c r="BY115" i="23" s="1"/>
  <c r="CE115" i="23" s="1"/>
  <c r="CK115" i="23" s="1"/>
  <c r="G114" i="23"/>
  <c r="W114" i="23" s="1"/>
  <c r="AC114" i="23" s="1"/>
  <c r="AI114" i="23" s="1"/>
  <c r="AO114" i="23" s="1"/>
  <c r="AU114" i="23" s="1"/>
  <c r="BA114" i="23" s="1"/>
  <c r="BG114" i="23" s="1"/>
  <c r="BM114" i="23" s="1"/>
  <c r="BS114" i="23" s="1"/>
  <c r="BY114" i="23" s="1"/>
  <c r="CE114" i="23" s="1"/>
  <c r="CK114" i="23" s="1"/>
  <c r="G113" i="23"/>
  <c r="W113" i="23" s="1"/>
  <c r="AC113" i="23" s="1"/>
  <c r="AI113" i="23" s="1"/>
  <c r="AO113" i="23" s="1"/>
  <c r="AU113" i="23" s="1"/>
  <c r="BA113" i="23" s="1"/>
  <c r="BG113" i="23" s="1"/>
  <c r="BM113" i="23" s="1"/>
  <c r="BS113" i="23" s="1"/>
  <c r="BY113" i="23" s="1"/>
  <c r="CE113" i="23" s="1"/>
  <c r="CK113" i="23" s="1"/>
  <c r="G112" i="23"/>
  <c r="G111" i="23"/>
  <c r="G110" i="23"/>
  <c r="G109" i="23"/>
  <c r="G108" i="23"/>
  <c r="G107" i="23"/>
  <c r="W107" i="23" s="1"/>
  <c r="G106" i="23"/>
  <c r="G105" i="23"/>
  <c r="G104" i="23"/>
  <c r="W104" i="23" s="1"/>
  <c r="AC104" i="23" s="1"/>
  <c r="AI104" i="23" s="1"/>
  <c r="AO104" i="23" s="1"/>
  <c r="AU104" i="23" s="1"/>
  <c r="BA104" i="23" s="1"/>
  <c r="BG104" i="23" s="1"/>
  <c r="BM104" i="23" s="1"/>
  <c r="BS104" i="23" s="1"/>
  <c r="BY104" i="23" s="1"/>
  <c r="CE104" i="23" s="1"/>
  <c r="CK104" i="23" s="1"/>
  <c r="G103" i="23"/>
  <c r="G102" i="23"/>
  <c r="G101" i="23"/>
  <c r="G100" i="23"/>
  <c r="W100" i="23" s="1"/>
  <c r="AC100" i="23" s="1"/>
  <c r="AI100" i="23" s="1"/>
  <c r="AO100" i="23" s="1"/>
  <c r="AU100" i="23" s="1"/>
  <c r="BA100" i="23" s="1"/>
  <c r="BG100" i="23" s="1"/>
  <c r="BM100" i="23" s="1"/>
  <c r="BS100" i="23" s="1"/>
  <c r="BY100" i="23" s="1"/>
  <c r="CE100" i="23" s="1"/>
  <c r="CK100" i="23" s="1"/>
  <c r="G99" i="23"/>
  <c r="G98" i="23"/>
  <c r="W98" i="23" s="1"/>
  <c r="AC98" i="23" s="1"/>
  <c r="AI98" i="23" s="1"/>
  <c r="AO98" i="23" s="1"/>
  <c r="AU98" i="23" s="1"/>
  <c r="BA98" i="23" s="1"/>
  <c r="BG98" i="23" s="1"/>
  <c r="BM98" i="23" s="1"/>
  <c r="BS98" i="23" s="1"/>
  <c r="BY98" i="23" s="1"/>
  <c r="CE98" i="23" s="1"/>
  <c r="CK98" i="23" s="1"/>
  <c r="G97" i="23"/>
  <c r="W97" i="23" s="1"/>
  <c r="AC97" i="23" s="1"/>
  <c r="AI97" i="23" s="1"/>
  <c r="AO97" i="23" s="1"/>
  <c r="AU97" i="23" s="1"/>
  <c r="BA97" i="23" s="1"/>
  <c r="BG97" i="23" s="1"/>
  <c r="BM97" i="23" s="1"/>
  <c r="BS97" i="23" s="1"/>
  <c r="BY97" i="23" s="1"/>
  <c r="CE97" i="23" s="1"/>
  <c r="CK97" i="23" s="1"/>
  <c r="G96" i="23"/>
  <c r="G95" i="23"/>
  <c r="G94" i="23"/>
  <c r="G93" i="23"/>
  <c r="G92" i="23"/>
  <c r="G91" i="23"/>
  <c r="W91" i="23" s="1"/>
  <c r="AC91" i="23" s="1"/>
  <c r="AI91" i="23" s="1"/>
  <c r="AO91" i="23" s="1"/>
  <c r="AU91" i="23" s="1"/>
  <c r="BA91" i="23" s="1"/>
  <c r="BG91" i="23" s="1"/>
  <c r="BM91" i="23" s="1"/>
  <c r="BS91" i="23" s="1"/>
  <c r="BY91" i="23" s="1"/>
  <c r="CE91" i="23" s="1"/>
  <c r="CK91" i="23" s="1"/>
  <c r="G90" i="23"/>
  <c r="G89" i="23"/>
  <c r="W89" i="23" s="1"/>
  <c r="AC89" i="23" s="1"/>
  <c r="AI89" i="23" s="1"/>
  <c r="AO89" i="23" s="1"/>
  <c r="AU89" i="23" s="1"/>
  <c r="BA89" i="23" s="1"/>
  <c r="BG89" i="23" s="1"/>
  <c r="BM89" i="23" s="1"/>
  <c r="BS89" i="23" s="1"/>
  <c r="BY89" i="23" s="1"/>
  <c r="CE89" i="23" s="1"/>
  <c r="CK89" i="23" s="1"/>
  <c r="G88" i="23"/>
  <c r="W88" i="23" s="1"/>
  <c r="G87" i="23"/>
  <c r="G86" i="23"/>
  <c r="W86" i="23" s="1"/>
  <c r="AC86" i="23" s="1"/>
  <c r="AI86" i="23" s="1"/>
  <c r="AO86" i="23" s="1"/>
  <c r="AU86" i="23" s="1"/>
  <c r="BA86" i="23" s="1"/>
  <c r="BG86" i="23" s="1"/>
  <c r="BM86" i="23" s="1"/>
  <c r="BS86" i="23" s="1"/>
  <c r="BY86" i="23" s="1"/>
  <c r="CE86" i="23" s="1"/>
  <c r="CK86" i="23" s="1"/>
  <c r="G85" i="23"/>
  <c r="W85" i="23" s="1"/>
  <c r="AC85" i="23" s="1"/>
  <c r="AI85" i="23" s="1"/>
  <c r="AO85" i="23" s="1"/>
  <c r="AU85" i="23" s="1"/>
  <c r="BA85" i="23" s="1"/>
  <c r="BG85" i="23" s="1"/>
  <c r="BM85" i="23" s="1"/>
  <c r="BS85" i="23" s="1"/>
  <c r="BY85" i="23" s="1"/>
  <c r="CE85" i="23" s="1"/>
  <c r="CK85" i="23" s="1"/>
  <c r="G84" i="23"/>
  <c r="W84" i="23" s="1"/>
  <c r="AC84" i="23" s="1"/>
  <c r="AI84" i="23" s="1"/>
  <c r="AO84" i="23" s="1"/>
  <c r="AU84" i="23" s="1"/>
  <c r="BA84" i="23" s="1"/>
  <c r="BG84" i="23" s="1"/>
  <c r="BM84" i="23" s="1"/>
  <c r="BS84" i="23" s="1"/>
  <c r="BY84" i="23" s="1"/>
  <c r="CE84" i="23" s="1"/>
  <c r="CK84" i="23" s="1"/>
  <c r="G83" i="23"/>
  <c r="G82" i="23"/>
  <c r="G81" i="23"/>
  <c r="W81" i="23" s="1"/>
  <c r="AC81" i="23" s="1"/>
  <c r="AI81" i="23" s="1"/>
  <c r="AO81" i="23" s="1"/>
  <c r="AU81" i="23" s="1"/>
  <c r="BA81" i="23" s="1"/>
  <c r="BG81" i="23" s="1"/>
  <c r="BM81" i="23" s="1"/>
  <c r="BS81" i="23" s="1"/>
  <c r="BY81" i="23" s="1"/>
  <c r="CE81" i="23" s="1"/>
  <c r="CK81" i="23" s="1"/>
  <c r="G80" i="23"/>
  <c r="W80" i="23" s="1"/>
  <c r="AC80" i="23" s="1"/>
  <c r="AI80" i="23" s="1"/>
  <c r="AO80" i="23" s="1"/>
  <c r="AU80" i="23" s="1"/>
  <c r="BA80" i="23" s="1"/>
  <c r="BG80" i="23" s="1"/>
  <c r="BM80" i="23" s="1"/>
  <c r="BS80" i="23" s="1"/>
  <c r="BY80" i="23" s="1"/>
  <c r="CE80" i="23" s="1"/>
  <c r="CK80" i="23" s="1"/>
  <c r="G79" i="23"/>
  <c r="G78" i="23"/>
  <c r="G77" i="23"/>
  <c r="G76" i="23"/>
  <c r="G75" i="23"/>
  <c r="G74" i="23"/>
  <c r="G73" i="23"/>
  <c r="W73" i="23" s="1"/>
  <c r="AC73" i="23" s="1"/>
  <c r="AI73" i="23" s="1"/>
  <c r="AO73" i="23" s="1"/>
  <c r="AU73" i="23" s="1"/>
  <c r="BA73" i="23" s="1"/>
  <c r="BG73" i="23" s="1"/>
  <c r="BM73" i="23" s="1"/>
  <c r="BS73" i="23" s="1"/>
  <c r="BY73" i="23" s="1"/>
  <c r="CE73" i="23" s="1"/>
  <c r="CK73" i="23" s="1"/>
  <c r="G72" i="23"/>
  <c r="W72" i="23" s="1"/>
  <c r="AC72" i="23" s="1"/>
  <c r="AI72" i="23" s="1"/>
  <c r="G71" i="23"/>
  <c r="G70" i="23"/>
  <c r="W70" i="23" s="1"/>
  <c r="AC70" i="23" s="1"/>
  <c r="G69" i="23"/>
  <c r="W69" i="23" s="1"/>
  <c r="G68" i="23"/>
  <c r="W68" i="23" s="1"/>
  <c r="G67" i="23"/>
  <c r="W67" i="23" s="1"/>
  <c r="AC67" i="23" s="1"/>
  <c r="AI67" i="23" s="1"/>
  <c r="AO67" i="23" s="1"/>
  <c r="G66" i="23"/>
  <c r="W66" i="23" s="1"/>
  <c r="AC66" i="23" s="1"/>
  <c r="AI66" i="23" s="1"/>
  <c r="AO66" i="23" s="1"/>
  <c r="AU66" i="23" s="1"/>
  <c r="BA66" i="23" s="1"/>
  <c r="BG66" i="23" s="1"/>
  <c r="BM66" i="23" s="1"/>
  <c r="BS66" i="23" s="1"/>
  <c r="BY66" i="23" s="1"/>
  <c r="CE66" i="23" s="1"/>
  <c r="CK66" i="23" s="1"/>
  <c r="G65" i="23"/>
  <c r="G64" i="23"/>
  <c r="W64" i="23" s="1"/>
  <c r="AC64" i="23" s="1"/>
  <c r="AI64" i="23" s="1"/>
  <c r="AO64" i="23" s="1"/>
  <c r="AU64" i="23" s="1"/>
  <c r="BA64" i="23" s="1"/>
  <c r="BG64" i="23" s="1"/>
  <c r="BM64" i="23" s="1"/>
  <c r="BS64" i="23" s="1"/>
  <c r="BY64" i="23" s="1"/>
  <c r="CE64" i="23" s="1"/>
  <c r="CK64" i="23" s="1"/>
  <c r="G63" i="23"/>
  <c r="G62" i="23"/>
  <c r="G61" i="23"/>
  <c r="G60" i="23"/>
  <c r="G59" i="23"/>
  <c r="G58" i="23"/>
  <c r="G57" i="23"/>
  <c r="W57" i="23" s="1"/>
  <c r="G56" i="23"/>
  <c r="G55" i="23"/>
  <c r="G54" i="23"/>
  <c r="G53" i="23"/>
  <c r="G52" i="23"/>
  <c r="G51" i="23"/>
  <c r="W51" i="23" s="1"/>
  <c r="AC51" i="23" s="1"/>
  <c r="AI51" i="23" s="1"/>
  <c r="AO51" i="23" s="1"/>
  <c r="AU51" i="23" s="1"/>
  <c r="BA51" i="23" s="1"/>
  <c r="G50" i="23"/>
  <c r="G49" i="23"/>
  <c r="G48" i="23"/>
  <c r="G47" i="23"/>
  <c r="G46" i="23"/>
  <c r="G45" i="23"/>
  <c r="G44" i="23"/>
  <c r="W44" i="23" s="1"/>
  <c r="AC44" i="23" s="1"/>
  <c r="AI44" i="23" s="1"/>
  <c r="AO44" i="23" s="1"/>
  <c r="AU44" i="23" s="1"/>
  <c r="BA44" i="23" s="1"/>
  <c r="BG44" i="23" s="1"/>
  <c r="BM44" i="23" s="1"/>
  <c r="BS44" i="23" s="1"/>
  <c r="BY44" i="23" s="1"/>
  <c r="CE44" i="23" s="1"/>
  <c r="CK44" i="23" s="1"/>
  <c r="G43" i="23"/>
  <c r="G42" i="23"/>
  <c r="AI42" i="23" s="1"/>
  <c r="AO42" i="23" s="1"/>
  <c r="AU42" i="23" s="1"/>
  <c r="BA42" i="23" s="1"/>
  <c r="BG42" i="23" s="1"/>
  <c r="BM42" i="23" s="1"/>
  <c r="BS42" i="23" s="1"/>
  <c r="BY42" i="23" s="1"/>
  <c r="CE42" i="23" s="1"/>
  <c r="CK42" i="23" s="1"/>
  <c r="G41" i="23"/>
  <c r="W41" i="23" s="1"/>
  <c r="AC41" i="23" s="1"/>
  <c r="AI41" i="23" s="1"/>
  <c r="AO41" i="23" s="1"/>
  <c r="AU41" i="23" s="1"/>
  <c r="BA41" i="23" s="1"/>
  <c r="BG41" i="23" s="1"/>
  <c r="BM41" i="23" s="1"/>
  <c r="BS41" i="23" s="1"/>
  <c r="BY41" i="23" s="1"/>
  <c r="CE41" i="23" s="1"/>
  <c r="CK41" i="23" s="1"/>
  <c r="G40" i="23"/>
  <c r="G39" i="23"/>
  <c r="W39" i="23" s="1"/>
  <c r="AC39" i="23" s="1"/>
  <c r="AI39" i="23" s="1"/>
  <c r="AO39" i="23" s="1"/>
  <c r="G38" i="23"/>
  <c r="G37" i="23"/>
  <c r="W37" i="23" s="1"/>
  <c r="AC37" i="23" s="1"/>
  <c r="AI37" i="23" s="1"/>
  <c r="AO37" i="23" s="1"/>
  <c r="AU37" i="23" s="1"/>
  <c r="BA37" i="23" s="1"/>
  <c r="BG37" i="23" s="1"/>
  <c r="BM37" i="23" s="1"/>
  <c r="BS37" i="23" s="1"/>
  <c r="BY37" i="23" s="1"/>
  <c r="CE37" i="23" s="1"/>
  <c r="CK37" i="23" s="1"/>
  <c r="G36" i="23"/>
  <c r="G35" i="23"/>
  <c r="G34" i="23"/>
  <c r="G33" i="23"/>
  <c r="W33" i="23" s="1"/>
  <c r="G32" i="23"/>
  <c r="G31" i="23"/>
  <c r="G30" i="23"/>
  <c r="G29" i="23"/>
  <c r="G28" i="23"/>
  <c r="G27" i="23"/>
  <c r="G26" i="23"/>
  <c r="G25" i="23"/>
  <c r="W25" i="23" s="1"/>
  <c r="AC25" i="23" s="1"/>
  <c r="AI25" i="23" s="1"/>
  <c r="AO25" i="23" s="1"/>
  <c r="AU25" i="23" s="1"/>
  <c r="BA25" i="23" s="1"/>
  <c r="BG25" i="23" s="1"/>
  <c r="BM25" i="23" s="1"/>
  <c r="BS25" i="23" s="1"/>
  <c r="BY25" i="23" s="1"/>
  <c r="CE25" i="23" s="1"/>
  <c r="CK25" i="23" s="1"/>
  <c r="G24" i="23"/>
  <c r="AI24" i="23" s="1"/>
  <c r="AO24" i="23" s="1"/>
  <c r="AU24" i="23" s="1"/>
  <c r="BA24" i="23" s="1"/>
  <c r="BG24" i="23" s="1"/>
  <c r="BM24" i="23" s="1"/>
  <c r="BS24" i="23" s="1"/>
  <c r="BY24" i="23" s="1"/>
  <c r="CE24" i="23" s="1"/>
  <c r="CK24" i="23" s="1"/>
  <c r="G23" i="23"/>
  <c r="G22" i="23"/>
  <c r="W22" i="23" s="1"/>
  <c r="AC22" i="23" s="1"/>
  <c r="AI22" i="23" s="1"/>
  <c r="AO22" i="23" s="1"/>
  <c r="G21" i="23"/>
  <c r="G20" i="23"/>
  <c r="G19" i="23"/>
  <c r="G18" i="23"/>
  <c r="G17" i="23"/>
  <c r="G16" i="23"/>
  <c r="W16" i="23" s="1"/>
  <c r="AC16" i="23" s="1"/>
  <c r="AI16" i="23" s="1"/>
  <c r="AO16" i="23" s="1"/>
  <c r="AU16" i="23" s="1"/>
  <c r="BA16" i="23" s="1"/>
  <c r="BG16" i="23" s="1"/>
  <c r="BM16" i="23" s="1"/>
  <c r="BS16" i="23" s="1"/>
  <c r="BY16" i="23" s="1"/>
  <c r="CE16" i="23" s="1"/>
  <c r="CK16" i="23" s="1"/>
  <c r="G15" i="23"/>
  <c r="G14" i="23"/>
  <c r="G13" i="23"/>
  <c r="G12" i="23"/>
  <c r="G11" i="23"/>
  <c r="W11" i="23" s="1"/>
  <c r="G10" i="23"/>
  <c r="G9" i="23"/>
  <c r="G8" i="23"/>
  <c r="G7" i="23"/>
  <c r="CY335" i="23"/>
  <c r="CX335" i="23"/>
  <c r="CW335" i="23"/>
  <c r="CV335" i="23"/>
  <c r="CU335" i="23"/>
  <c r="CT335" i="23"/>
  <c r="CS335" i="23"/>
  <c r="CR335" i="23"/>
  <c r="CQ335" i="23"/>
  <c r="CP335" i="23"/>
  <c r="CO335" i="23"/>
  <c r="CN335" i="23"/>
  <c r="CZ335" i="23" s="1"/>
  <c r="CJ335" i="23"/>
  <c r="CD335" i="23"/>
  <c r="BX335" i="23"/>
  <c r="BR335" i="23"/>
  <c r="BL335" i="23"/>
  <c r="BF335" i="23"/>
  <c r="AZ335" i="23"/>
  <c r="AT335" i="23"/>
  <c r="AN335" i="23"/>
  <c r="AH335" i="23"/>
  <c r="AB335" i="23"/>
  <c r="W335" i="23"/>
  <c r="AC335" i="23" s="1"/>
  <c r="AI335" i="23" s="1"/>
  <c r="AO335" i="23" s="1"/>
  <c r="AU335" i="23" s="1"/>
  <c r="BA335" i="23" s="1"/>
  <c r="BG335" i="23" s="1"/>
  <c r="BM335" i="23" s="1"/>
  <c r="BS335" i="23" s="1"/>
  <c r="BY335" i="23" s="1"/>
  <c r="CE335" i="23" s="1"/>
  <c r="CK335" i="23" s="1"/>
  <c r="V335" i="23"/>
  <c r="CY334" i="23"/>
  <c r="CX334" i="23"/>
  <c r="CW334" i="23"/>
  <c r="CV334" i="23"/>
  <c r="CU334" i="23"/>
  <c r="CT334" i="23"/>
  <c r="CS334" i="23"/>
  <c r="CR334" i="23"/>
  <c r="CQ334" i="23"/>
  <c r="CP334" i="23"/>
  <c r="CZ334" i="23" s="1"/>
  <c r="CO334" i="23"/>
  <c r="CN334" i="23"/>
  <c r="CJ334" i="23"/>
  <c r="CE334" i="23"/>
  <c r="CK334" i="23" s="1"/>
  <c r="CD334" i="23"/>
  <c r="BX334" i="23"/>
  <c r="BR334" i="23"/>
  <c r="BL334" i="23"/>
  <c r="BF334" i="23"/>
  <c r="AZ334" i="23"/>
  <c r="AT334" i="23"/>
  <c r="AN334" i="23"/>
  <c r="AH334" i="23"/>
  <c r="AB334" i="23"/>
  <c r="W334" i="23"/>
  <c r="AC334" i="23" s="1"/>
  <c r="AI334" i="23" s="1"/>
  <c r="AO334" i="23" s="1"/>
  <c r="AU334" i="23" s="1"/>
  <c r="BA334" i="23" s="1"/>
  <c r="BG334" i="23" s="1"/>
  <c r="BM334" i="23" s="1"/>
  <c r="BS334" i="23" s="1"/>
  <c r="BY334" i="23" s="1"/>
  <c r="V334" i="23"/>
  <c r="CY333" i="23"/>
  <c r="CX333" i="23"/>
  <c r="CW333" i="23"/>
  <c r="CV333" i="23"/>
  <c r="CU333" i="23"/>
  <c r="CT333" i="23"/>
  <c r="CS333" i="23"/>
  <c r="CR333" i="23"/>
  <c r="CQ333" i="23"/>
  <c r="CP333" i="23"/>
  <c r="CO333" i="23"/>
  <c r="CN333" i="23"/>
  <c r="CZ333" i="23" s="1"/>
  <c r="CJ333" i="23"/>
  <c r="CD333" i="23"/>
  <c r="BX333" i="23"/>
  <c r="BS333" i="23"/>
  <c r="BY333" i="23" s="1"/>
  <c r="CE333" i="23" s="1"/>
  <c r="CK333" i="23" s="1"/>
  <c r="BR333" i="23"/>
  <c r="BL333" i="23"/>
  <c r="BF333" i="23"/>
  <c r="AZ333" i="23"/>
  <c r="AT333" i="23"/>
  <c r="AN333" i="23"/>
  <c r="AH333" i="23"/>
  <c r="AB333" i="23"/>
  <c r="W333" i="23"/>
  <c r="AC333" i="23" s="1"/>
  <c r="AI333" i="23" s="1"/>
  <c r="AO333" i="23" s="1"/>
  <c r="AU333" i="23" s="1"/>
  <c r="BA333" i="23" s="1"/>
  <c r="BG333" i="23" s="1"/>
  <c r="BM333" i="23" s="1"/>
  <c r="V333" i="23"/>
  <c r="CZ332" i="23"/>
  <c r="CY332" i="23"/>
  <c r="CX332" i="23"/>
  <c r="CW332" i="23"/>
  <c r="CV332" i="23"/>
  <c r="CU332" i="23"/>
  <c r="CT332" i="23"/>
  <c r="CS332" i="23"/>
  <c r="CR332" i="23"/>
  <c r="CQ332" i="23"/>
  <c r="CP332" i="23"/>
  <c r="CO332" i="23"/>
  <c r="CN332" i="23"/>
  <c r="CJ332" i="23"/>
  <c r="CD332" i="23"/>
  <c r="BX332" i="23"/>
  <c r="BR332" i="23"/>
  <c r="BL332" i="23"/>
  <c r="BF332" i="23"/>
  <c r="AZ332" i="23"/>
  <c r="AT332" i="23"/>
  <c r="AN332" i="23"/>
  <c r="AI332" i="23"/>
  <c r="AO332" i="23" s="1"/>
  <c r="AU332" i="23" s="1"/>
  <c r="BA332" i="23" s="1"/>
  <c r="BG332" i="23" s="1"/>
  <c r="BM332" i="23" s="1"/>
  <c r="BS332" i="23" s="1"/>
  <c r="BY332" i="23" s="1"/>
  <c r="CE332" i="23" s="1"/>
  <c r="CK332" i="23" s="1"/>
  <c r="AH332" i="23"/>
  <c r="AB332" i="23"/>
  <c r="V332" i="23"/>
  <c r="CY331" i="23"/>
  <c r="CX331" i="23"/>
  <c r="CW331" i="23"/>
  <c r="CV331" i="23"/>
  <c r="CU331" i="23"/>
  <c r="CT331" i="23"/>
  <c r="CS331" i="23"/>
  <c r="CR331" i="23"/>
  <c r="CQ331" i="23"/>
  <c r="CP331" i="23"/>
  <c r="CO331" i="23"/>
  <c r="CN331" i="23"/>
  <c r="CJ331" i="23"/>
  <c r="CD331" i="23"/>
  <c r="BX331" i="23"/>
  <c r="BR331" i="23"/>
  <c r="BL331" i="23"/>
  <c r="BF331" i="23"/>
  <c r="AZ331" i="23"/>
  <c r="AT331" i="23"/>
  <c r="AN331" i="23"/>
  <c r="AH331" i="23"/>
  <c r="AB331" i="23"/>
  <c r="W331" i="23"/>
  <c r="AC331" i="23" s="1"/>
  <c r="AI331" i="23" s="1"/>
  <c r="AO331" i="23" s="1"/>
  <c r="AU331" i="23" s="1"/>
  <c r="BA331" i="23" s="1"/>
  <c r="BG331" i="23" s="1"/>
  <c r="BM331" i="23" s="1"/>
  <c r="BS331" i="23" s="1"/>
  <c r="BY331" i="23" s="1"/>
  <c r="CE331" i="23" s="1"/>
  <c r="CK331" i="23" s="1"/>
  <c r="V331" i="23"/>
  <c r="CZ330" i="23"/>
  <c r="CY330" i="23"/>
  <c r="CX330" i="23"/>
  <c r="CW330" i="23"/>
  <c r="CV330" i="23"/>
  <c r="CU330" i="23"/>
  <c r="CT330" i="23"/>
  <c r="CS330" i="23"/>
  <c r="CR330" i="23"/>
  <c r="CQ330" i="23"/>
  <c r="CP330" i="23"/>
  <c r="CO330" i="23"/>
  <c r="CN330" i="23"/>
  <c r="CJ330" i="23"/>
  <c r="CD330" i="23"/>
  <c r="BY330" i="23"/>
  <c r="CE330" i="23" s="1"/>
  <c r="CK330" i="23" s="1"/>
  <c r="BX330" i="23"/>
  <c r="BR330" i="23"/>
  <c r="BL330" i="23"/>
  <c r="BF330" i="23"/>
  <c r="AZ330" i="23"/>
  <c r="AT330" i="23"/>
  <c r="AN330" i="23"/>
  <c r="AH330" i="23"/>
  <c r="AB330" i="23"/>
  <c r="W330" i="23"/>
  <c r="AC330" i="23" s="1"/>
  <c r="AI330" i="23" s="1"/>
  <c r="AO330" i="23" s="1"/>
  <c r="AU330" i="23" s="1"/>
  <c r="BA330" i="23" s="1"/>
  <c r="BG330" i="23" s="1"/>
  <c r="BM330" i="23" s="1"/>
  <c r="BS330" i="23" s="1"/>
  <c r="V330" i="23"/>
  <c r="CZ329" i="23"/>
  <c r="CY329" i="23"/>
  <c r="CX329" i="23"/>
  <c r="CW329" i="23"/>
  <c r="CV329" i="23"/>
  <c r="CU329" i="23"/>
  <c r="CT329" i="23"/>
  <c r="CS329" i="23"/>
  <c r="CR329" i="23"/>
  <c r="CQ329" i="23"/>
  <c r="CP329" i="23"/>
  <c r="CO329" i="23"/>
  <c r="CN329" i="23"/>
  <c r="CJ329" i="23"/>
  <c r="CD329" i="23"/>
  <c r="BX329" i="23"/>
  <c r="BR329" i="23"/>
  <c r="BL329" i="23"/>
  <c r="BF329" i="23"/>
  <c r="AZ329" i="23"/>
  <c r="AT329" i="23"/>
  <c r="AN329" i="23"/>
  <c r="AH329" i="23"/>
  <c r="AB329" i="23"/>
  <c r="V329" i="23"/>
  <c r="CY328" i="23"/>
  <c r="CX328" i="23"/>
  <c r="CW328" i="23"/>
  <c r="CV328" i="23"/>
  <c r="CU328" i="23"/>
  <c r="CT328" i="23"/>
  <c r="CS328" i="23"/>
  <c r="CR328" i="23"/>
  <c r="CQ328" i="23"/>
  <c r="CP328" i="23"/>
  <c r="CO328" i="23"/>
  <c r="CN328" i="23"/>
  <c r="CJ328" i="23"/>
  <c r="CD328" i="23"/>
  <c r="BX328" i="23"/>
  <c r="BR328" i="23"/>
  <c r="BL328" i="23"/>
  <c r="BF328" i="23"/>
  <c r="AZ328" i="23"/>
  <c r="AT328" i="23"/>
  <c r="AN328" i="23"/>
  <c r="AH328" i="23"/>
  <c r="AB328" i="23"/>
  <c r="V328" i="23"/>
  <c r="CY327" i="23"/>
  <c r="CX327" i="23"/>
  <c r="CW327" i="23"/>
  <c r="CV327" i="23"/>
  <c r="CU327" i="23"/>
  <c r="CT327" i="23"/>
  <c r="CS327" i="23"/>
  <c r="CR327" i="23"/>
  <c r="CQ327" i="23"/>
  <c r="CP327" i="23"/>
  <c r="CO327" i="23"/>
  <c r="CN327" i="23"/>
  <c r="CJ327" i="23"/>
  <c r="CD327" i="23"/>
  <c r="BX327" i="23"/>
  <c r="BR327" i="23"/>
  <c r="BL327" i="23"/>
  <c r="BF327" i="23"/>
  <c r="AZ327" i="23"/>
  <c r="AU327" i="23"/>
  <c r="BA327" i="23" s="1"/>
  <c r="BG327" i="23" s="1"/>
  <c r="BM327" i="23" s="1"/>
  <c r="BS327" i="23" s="1"/>
  <c r="BY327" i="23" s="1"/>
  <c r="CE327" i="23" s="1"/>
  <c r="CK327" i="23" s="1"/>
  <c r="AT327" i="23"/>
  <c r="AN327" i="23"/>
  <c r="AH327" i="23"/>
  <c r="AB327" i="23"/>
  <c r="V327" i="23"/>
  <c r="CY326" i="23"/>
  <c r="CX326" i="23"/>
  <c r="CW326" i="23"/>
  <c r="CV326" i="23"/>
  <c r="CU326" i="23"/>
  <c r="CT326" i="23"/>
  <c r="CS326" i="23"/>
  <c r="CR326" i="23"/>
  <c r="CQ326" i="23"/>
  <c r="CZ326" i="23" s="1"/>
  <c r="CP326" i="23"/>
  <c r="CO326" i="23"/>
  <c r="CN326" i="23"/>
  <c r="CJ326" i="23"/>
  <c r="CD326" i="23"/>
  <c r="BX326" i="23"/>
  <c r="BR326" i="23"/>
  <c r="BL326" i="23"/>
  <c r="BF326" i="23"/>
  <c r="AZ326" i="23"/>
  <c r="AT326" i="23"/>
  <c r="AN326" i="23"/>
  <c r="AH326" i="23"/>
  <c r="AB326" i="23"/>
  <c r="V326" i="23"/>
  <c r="CY325" i="23"/>
  <c r="CX325" i="23"/>
  <c r="CW325" i="23"/>
  <c r="CV325" i="23"/>
  <c r="CU325" i="23"/>
  <c r="CT325" i="23"/>
  <c r="CS325" i="23"/>
  <c r="CR325" i="23"/>
  <c r="CQ325" i="23"/>
  <c r="CP325" i="23"/>
  <c r="CO325" i="23"/>
  <c r="CN325" i="23"/>
  <c r="CJ325" i="23"/>
  <c r="CD325" i="23"/>
  <c r="BX325" i="23"/>
  <c r="BR325" i="23"/>
  <c r="BL325" i="23"/>
  <c r="BF325" i="23"/>
  <c r="AZ325" i="23"/>
  <c r="AT325" i="23"/>
  <c r="AN325" i="23"/>
  <c r="AH325" i="23"/>
  <c r="AB325" i="23"/>
  <c r="V325" i="23"/>
  <c r="CY324" i="23"/>
  <c r="CX324" i="23"/>
  <c r="CW324" i="23"/>
  <c r="CV324" i="23"/>
  <c r="CU324" i="23"/>
  <c r="CT324" i="23"/>
  <c r="CS324" i="23"/>
  <c r="CR324" i="23"/>
  <c r="CQ324" i="23"/>
  <c r="CP324" i="23"/>
  <c r="CO324" i="23"/>
  <c r="CN324" i="23"/>
  <c r="CJ324" i="23"/>
  <c r="CD324" i="23"/>
  <c r="BX324" i="23"/>
  <c r="BR324" i="23"/>
  <c r="BL324" i="23"/>
  <c r="BF324" i="23"/>
  <c r="AZ324" i="23"/>
  <c r="AT324" i="23"/>
  <c r="AN324" i="23"/>
  <c r="AH324" i="23"/>
  <c r="AB324" i="23"/>
  <c r="V324" i="23"/>
  <c r="CY323" i="23"/>
  <c r="CX323" i="23"/>
  <c r="CW323" i="23"/>
  <c r="CV323" i="23"/>
  <c r="CU323" i="23"/>
  <c r="CT323" i="23"/>
  <c r="CS323" i="23"/>
  <c r="CR323" i="23"/>
  <c r="CQ323" i="23"/>
  <c r="CP323" i="23"/>
  <c r="CO323" i="23"/>
  <c r="CN323" i="23"/>
  <c r="CJ323" i="23"/>
  <c r="CD323" i="23"/>
  <c r="BX323" i="23"/>
  <c r="BR323" i="23"/>
  <c r="BL323" i="23"/>
  <c r="BF323" i="23"/>
  <c r="AZ323" i="23"/>
  <c r="AT323" i="23"/>
  <c r="AN323" i="23"/>
  <c r="AH323" i="23"/>
  <c r="AB323" i="23"/>
  <c r="V323" i="23"/>
  <c r="CY322" i="23"/>
  <c r="CX322" i="23"/>
  <c r="CW322" i="23"/>
  <c r="CV322" i="23"/>
  <c r="CU322" i="23"/>
  <c r="CT322" i="23"/>
  <c r="CS322" i="23"/>
  <c r="CR322" i="23"/>
  <c r="CQ322" i="23"/>
  <c r="CP322" i="23"/>
  <c r="CO322" i="23"/>
  <c r="CN322" i="23"/>
  <c r="CZ322" i="23" s="1"/>
  <c r="CJ322" i="23"/>
  <c r="CD322" i="23"/>
  <c r="BX322" i="23"/>
  <c r="BR322" i="23"/>
  <c r="BL322" i="23"/>
  <c r="BF322" i="23"/>
  <c r="AZ322" i="23"/>
  <c r="AT322" i="23"/>
  <c r="AN322" i="23"/>
  <c r="AH322" i="23"/>
  <c r="AB322" i="23"/>
  <c r="V322" i="23"/>
  <c r="CY321" i="23"/>
  <c r="CX321" i="23"/>
  <c r="CW321" i="23"/>
  <c r="CV321" i="23"/>
  <c r="CU321" i="23"/>
  <c r="CT321" i="23"/>
  <c r="CS321" i="23"/>
  <c r="CR321" i="23"/>
  <c r="CQ321" i="23"/>
  <c r="CP321" i="23"/>
  <c r="CO321" i="23"/>
  <c r="CN321" i="23"/>
  <c r="CZ321" i="23" s="1"/>
  <c r="CJ321" i="23"/>
  <c r="CD321" i="23"/>
  <c r="BX321" i="23"/>
  <c r="BR321" i="23"/>
  <c r="BL321" i="23"/>
  <c r="BF321" i="23"/>
  <c r="AZ321" i="23"/>
  <c r="AT321" i="23"/>
  <c r="AN321" i="23"/>
  <c r="AH321" i="23"/>
  <c r="AB321" i="23"/>
  <c r="V321" i="23"/>
  <c r="CY320" i="23"/>
  <c r="CX320" i="23"/>
  <c r="CW320" i="23"/>
  <c r="CV320" i="23"/>
  <c r="CU320" i="23"/>
  <c r="CT320" i="23"/>
  <c r="CS320" i="23"/>
  <c r="CR320" i="23"/>
  <c r="CQ320" i="23"/>
  <c r="CP320" i="23"/>
  <c r="CO320" i="23"/>
  <c r="CN320" i="23"/>
  <c r="CZ320" i="23" s="1"/>
  <c r="CJ320" i="23"/>
  <c r="CD320" i="23"/>
  <c r="BX320" i="23"/>
  <c r="BR320" i="23"/>
  <c r="BL320" i="23"/>
  <c r="BF320" i="23"/>
  <c r="AZ320" i="23"/>
  <c r="AT320" i="23"/>
  <c r="AN320" i="23"/>
  <c r="AH320" i="23"/>
  <c r="AB320" i="23"/>
  <c r="V320" i="23"/>
  <c r="CY319" i="23"/>
  <c r="CX319" i="23"/>
  <c r="CW319" i="23"/>
  <c r="CV319" i="23"/>
  <c r="CU319" i="23"/>
  <c r="CT319" i="23"/>
  <c r="CS319" i="23"/>
  <c r="CR319" i="23"/>
  <c r="CQ319" i="23"/>
  <c r="CP319" i="23"/>
  <c r="CO319" i="23"/>
  <c r="CN319" i="23"/>
  <c r="CZ319" i="23" s="1"/>
  <c r="CJ319" i="23"/>
  <c r="CD319" i="23"/>
  <c r="BY319" i="23"/>
  <c r="CE319" i="23" s="1"/>
  <c r="CK319" i="23" s="1"/>
  <c r="BX319" i="23"/>
  <c r="BR319" i="23"/>
  <c r="BL319" i="23"/>
  <c r="BF319" i="23"/>
  <c r="BA319" i="23"/>
  <c r="BG319" i="23" s="1"/>
  <c r="BM319" i="23" s="1"/>
  <c r="BS319" i="23" s="1"/>
  <c r="AZ319" i="23"/>
  <c r="AT319" i="23"/>
  <c r="AN319" i="23"/>
  <c r="AH319" i="23"/>
  <c r="AB319" i="23"/>
  <c r="W319" i="23"/>
  <c r="AC319" i="23" s="1"/>
  <c r="AI319" i="23" s="1"/>
  <c r="AO319" i="23" s="1"/>
  <c r="AU319" i="23" s="1"/>
  <c r="V319" i="23"/>
  <c r="CY318" i="23"/>
  <c r="CX318" i="23"/>
  <c r="CW318" i="23"/>
  <c r="CV318" i="23"/>
  <c r="CU318" i="23"/>
  <c r="CT318" i="23"/>
  <c r="CS318" i="23"/>
  <c r="CZ318" i="23" s="1"/>
  <c r="CR318" i="23"/>
  <c r="CQ318" i="23"/>
  <c r="CP318" i="23"/>
  <c r="CO318" i="23"/>
  <c r="CN318" i="23"/>
  <c r="CJ318" i="23"/>
  <c r="CD318" i="23"/>
  <c r="BX318" i="23"/>
  <c r="BR318" i="23"/>
  <c r="BL318" i="23"/>
  <c r="BG318" i="23"/>
  <c r="BM318" i="23" s="1"/>
  <c r="BS318" i="23" s="1"/>
  <c r="BY318" i="23" s="1"/>
  <c r="CE318" i="23" s="1"/>
  <c r="CK318" i="23" s="1"/>
  <c r="BF318" i="23"/>
  <c r="AZ318" i="23"/>
  <c r="AT318" i="23"/>
  <c r="AN318" i="23"/>
  <c r="AH318" i="23"/>
  <c r="AB318" i="23"/>
  <c r="W318" i="23"/>
  <c r="AC318" i="23" s="1"/>
  <c r="AI318" i="23" s="1"/>
  <c r="AO318" i="23" s="1"/>
  <c r="AU318" i="23" s="1"/>
  <c r="BA318" i="23" s="1"/>
  <c r="V318" i="23"/>
  <c r="CY317" i="23"/>
  <c r="CX317" i="23"/>
  <c r="CW317" i="23"/>
  <c r="CV317" i="23"/>
  <c r="CU317" i="23"/>
  <c r="CT317" i="23"/>
  <c r="CS317" i="23"/>
  <c r="CR317" i="23"/>
  <c r="CQ317" i="23"/>
  <c r="CP317" i="23"/>
  <c r="CO317" i="23"/>
  <c r="CN317" i="23"/>
  <c r="CJ317" i="23"/>
  <c r="CD317" i="23"/>
  <c r="BX317" i="23"/>
  <c r="BR317" i="23"/>
  <c r="BL317" i="23"/>
  <c r="BF317" i="23"/>
  <c r="AZ317" i="23"/>
  <c r="AT317" i="23"/>
  <c r="AN317" i="23"/>
  <c r="AH317" i="23"/>
  <c r="AB317" i="23"/>
  <c r="W317" i="23"/>
  <c r="AC317" i="23" s="1"/>
  <c r="AI317" i="23" s="1"/>
  <c r="AO317" i="23" s="1"/>
  <c r="AU317" i="23" s="1"/>
  <c r="BA317" i="23" s="1"/>
  <c r="BG317" i="23" s="1"/>
  <c r="BM317" i="23" s="1"/>
  <c r="BS317" i="23" s="1"/>
  <c r="BY317" i="23" s="1"/>
  <c r="CE317" i="23" s="1"/>
  <c r="CK317" i="23" s="1"/>
  <c r="V317" i="23"/>
  <c r="CY316" i="23"/>
  <c r="CX316" i="23"/>
  <c r="CW316" i="23"/>
  <c r="CV316" i="23"/>
  <c r="CU316" i="23"/>
  <c r="CT316" i="23"/>
  <c r="CS316" i="23"/>
  <c r="CR316" i="23"/>
  <c r="CQ316" i="23"/>
  <c r="CP316" i="23"/>
  <c r="CO316" i="23"/>
  <c r="CN316" i="23"/>
  <c r="CJ316" i="23"/>
  <c r="CD316" i="23"/>
  <c r="BX316" i="23"/>
  <c r="BR316" i="23"/>
  <c r="BL316" i="23"/>
  <c r="BF316" i="23"/>
  <c r="AZ316" i="23"/>
  <c r="AT316" i="23"/>
  <c r="AN316" i="23"/>
  <c r="AH316" i="23"/>
  <c r="AB316" i="23"/>
  <c r="V316" i="23"/>
  <c r="CY315" i="23"/>
  <c r="CX315" i="23"/>
  <c r="CW315" i="23"/>
  <c r="CV315" i="23"/>
  <c r="CU315" i="23"/>
  <c r="CZ315" i="23" s="1"/>
  <c r="CT315" i="23"/>
  <c r="CS315" i="23"/>
  <c r="CR315" i="23"/>
  <c r="CQ315" i="23"/>
  <c r="CP315" i="23"/>
  <c r="CO315" i="23"/>
  <c r="CN315" i="23"/>
  <c r="CJ315" i="23"/>
  <c r="CD315" i="23"/>
  <c r="BX315" i="23"/>
  <c r="BR315" i="23"/>
  <c r="BL315" i="23"/>
  <c r="BF315" i="23"/>
  <c r="AZ315" i="23"/>
  <c r="AT315" i="23"/>
  <c r="AN315" i="23"/>
  <c r="AH315" i="23"/>
  <c r="AB315" i="23"/>
  <c r="W315" i="23"/>
  <c r="AC315" i="23" s="1"/>
  <c r="AI315" i="23" s="1"/>
  <c r="AO315" i="23" s="1"/>
  <c r="AU315" i="23" s="1"/>
  <c r="BA315" i="23" s="1"/>
  <c r="BG315" i="23" s="1"/>
  <c r="BM315" i="23" s="1"/>
  <c r="BS315" i="23" s="1"/>
  <c r="BY315" i="23" s="1"/>
  <c r="CE315" i="23" s="1"/>
  <c r="CK315" i="23" s="1"/>
  <c r="V315" i="23"/>
  <c r="CY314" i="23"/>
  <c r="CX314" i="23"/>
  <c r="CW314" i="23"/>
  <c r="CV314" i="23"/>
  <c r="CU314" i="23"/>
  <c r="CT314" i="23"/>
  <c r="CS314" i="23"/>
  <c r="CR314" i="23"/>
  <c r="CQ314" i="23"/>
  <c r="CP314" i="23"/>
  <c r="CO314" i="23"/>
  <c r="CN314" i="23"/>
  <c r="CJ314" i="23"/>
  <c r="CD314" i="23"/>
  <c r="BX314" i="23"/>
  <c r="BR314" i="23"/>
  <c r="BL314" i="23"/>
  <c r="BF314" i="23"/>
  <c r="AZ314" i="23"/>
  <c r="AT314" i="23"/>
  <c r="AN314" i="23"/>
  <c r="AH314" i="23"/>
  <c r="AB314" i="23"/>
  <c r="W314" i="23"/>
  <c r="AC314" i="23" s="1"/>
  <c r="AI314" i="23" s="1"/>
  <c r="AO314" i="23" s="1"/>
  <c r="AU314" i="23" s="1"/>
  <c r="BA314" i="23" s="1"/>
  <c r="BG314" i="23" s="1"/>
  <c r="BM314" i="23" s="1"/>
  <c r="BS314" i="23" s="1"/>
  <c r="BY314" i="23" s="1"/>
  <c r="CE314" i="23" s="1"/>
  <c r="CK314" i="23" s="1"/>
  <c r="V314" i="23"/>
  <c r="CY313" i="23"/>
  <c r="CX313" i="23"/>
  <c r="CW313" i="23"/>
  <c r="CV313" i="23"/>
  <c r="CU313" i="23"/>
  <c r="CT313" i="23"/>
  <c r="CS313" i="23"/>
  <c r="CR313" i="23"/>
  <c r="CQ313" i="23"/>
  <c r="CP313" i="23"/>
  <c r="CO313" i="23"/>
  <c r="CN313" i="23"/>
  <c r="CJ313" i="23"/>
  <c r="CD313" i="23"/>
  <c r="BX313" i="23"/>
  <c r="BR313" i="23"/>
  <c r="BL313" i="23"/>
  <c r="BF313" i="23"/>
  <c r="AZ313" i="23"/>
  <c r="AT313" i="23"/>
  <c r="AN313" i="23"/>
  <c r="AH313" i="23"/>
  <c r="AB313" i="23"/>
  <c r="V313" i="23"/>
  <c r="CY312" i="23"/>
  <c r="CX312" i="23"/>
  <c r="CW312" i="23"/>
  <c r="CV312" i="23"/>
  <c r="CU312" i="23"/>
  <c r="CT312" i="23"/>
  <c r="CS312" i="23"/>
  <c r="CR312" i="23"/>
  <c r="CQ312" i="23"/>
  <c r="CP312" i="23"/>
  <c r="CO312" i="23"/>
  <c r="CN312" i="23"/>
  <c r="CJ312" i="23"/>
  <c r="CD312" i="23"/>
  <c r="BX312" i="23"/>
  <c r="BR312" i="23"/>
  <c r="BL312" i="23"/>
  <c r="BF312" i="23"/>
  <c r="AZ312" i="23"/>
  <c r="AT312" i="23"/>
  <c r="AN312" i="23"/>
  <c r="AH312" i="23"/>
  <c r="AB312" i="23"/>
  <c r="W312" i="23"/>
  <c r="AC312" i="23" s="1"/>
  <c r="AI312" i="23" s="1"/>
  <c r="AO312" i="23" s="1"/>
  <c r="AU312" i="23" s="1"/>
  <c r="BA312" i="23" s="1"/>
  <c r="BG312" i="23" s="1"/>
  <c r="BM312" i="23" s="1"/>
  <c r="BS312" i="23" s="1"/>
  <c r="BY312" i="23" s="1"/>
  <c r="CE312" i="23" s="1"/>
  <c r="CK312" i="23" s="1"/>
  <c r="V312" i="23"/>
  <c r="CY311" i="23"/>
  <c r="CX311" i="23"/>
  <c r="CW311" i="23"/>
  <c r="CV311" i="23"/>
  <c r="CU311" i="23"/>
  <c r="CT311" i="23"/>
  <c r="CS311" i="23"/>
  <c r="CR311" i="23"/>
  <c r="CQ311" i="23"/>
  <c r="CP311" i="23"/>
  <c r="CZ311" i="23" s="1"/>
  <c r="CO311" i="23"/>
  <c r="CN311" i="23"/>
  <c r="CJ311" i="23"/>
  <c r="CD311" i="23"/>
  <c r="BX311" i="23"/>
  <c r="BR311" i="23"/>
  <c r="BL311" i="23"/>
  <c r="BF311" i="23"/>
  <c r="AZ311" i="23"/>
  <c r="AT311" i="23"/>
  <c r="AN311" i="23"/>
  <c r="AH311" i="23"/>
  <c r="AB311" i="23"/>
  <c r="V311" i="23"/>
  <c r="CY310" i="23"/>
  <c r="CX310" i="23"/>
  <c r="CW310" i="23"/>
  <c r="CV310" i="23"/>
  <c r="CU310" i="23"/>
  <c r="CT310" i="23"/>
  <c r="CS310" i="23"/>
  <c r="CR310" i="23"/>
  <c r="CQ310" i="23"/>
  <c r="CP310" i="23"/>
  <c r="CO310" i="23"/>
  <c r="CN310" i="23"/>
  <c r="CJ310" i="23"/>
  <c r="CD310" i="23"/>
  <c r="BX310" i="23"/>
  <c r="BR310" i="23"/>
  <c r="BL310" i="23"/>
  <c r="BF310" i="23"/>
  <c r="AZ310" i="23"/>
  <c r="AT310" i="23"/>
  <c r="AN310" i="23"/>
  <c r="AH310" i="23"/>
  <c r="AB310" i="23"/>
  <c r="V310" i="23"/>
  <c r="CY309" i="23"/>
  <c r="CX309" i="23"/>
  <c r="CW309" i="23"/>
  <c r="CV309" i="23"/>
  <c r="CU309" i="23"/>
  <c r="CT309" i="23"/>
  <c r="CS309" i="23"/>
  <c r="CR309" i="23"/>
  <c r="CQ309" i="23"/>
  <c r="CZ309" i="23" s="1"/>
  <c r="CP309" i="23"/>
  <c r="CO309" i="23"/>
  <c r="CN309" i="23"/>
  <c r="CJ309" i="23"/>
  <c r="CD309" i="23"/>
  <c r="BX309" i="23"/>
  <c r="BR309" i="23"/>
  <c r="BL309" i="23"/>
  <c r="BF309" i="23"/>
  <c r="AZ309" i="23"/>
  <c r="AT309" i="23"/>
  <c r="AN309" i="23"/>
  <c r="AH309" i="23"/>
  <c r="AB309" i="23"/>
  <c r="V309" i="23"/>
  <c r="CY308" i="23"/>
  <c r="CX308" i="23"/>
  <c r="CW308" i="23"/>
  <c r="CV308" i="23"/>
  <c r="CU308" i="23"/>
  <c r="CT308" i="23"/>
  <c r="CS308" i="23"/>
  <c r="CR308" i="23"/>
  <c r="CZ308" i="23" s="1"/>
  <c r="CQ308" i="23"/>
  <c r="CP308" i="23"/>
  <c r="CO308" i="23"/>
  <c r="CN308" i="23"/>
  <c r="CJ308" i="23"/>
  <c r="CD308" i="23"/>
  <c r="BX308" i="23"/>
  <c r="BR308" i="23"/>
  <c r="BL308" i="23"/>
  <c r="BF308" i="23"/>
  <c r="AZ308" i="23"/>
  <c r="AT308" i="23"/>
  <c r="AN308" i="23"/>
  <c r="AH308" i="23"/>
  <c r="AB308" i="23"/>
  <c r="V308" i="23"/>
  <c r="CY307" i="23"/>
  <c r="CX307" i="23"/>
  <c r="CW307" i="23"/>
  <c r="CV307" i="23"/>
  <c r="CU307" i="23"/>
  <c r="CT307" i="23"/>
  <c r="CS307" i="23"/>
  <c r="CR307" i="23"/>
  <c r="CQ307" i="23"/>
  <c r="CP307" i="23"/>
  <c r="CO307" i="23"/>
  <c r="CN307" i="23"/>
  <c r="CZ307" i="23" s="1"/>
  <c r="CJ307" i="23"/>
  <c r="CD307" i="23"/>
  <c r="BX307" i="23"/>
  <c r="BR307" i="23"/>
  <c r="BL307" i="23"/>
  <c r="BF307" i="23"/>
  <c r="AZ307" i="23"/>
  <c r="AT307" i="23"/>
  <c r="AN307" i="23"/>
  <c r="AH307" i="23"/>
  <c r="AB307" i="23"/>
  <c r="V307" i="23"/>
  <c r="CY306" i="23"/>
  <c r="CX306" i="23"/>
  <c r="CW306" i="23"/>
  <c r="CV306" i="23"/>
  <c r="CU306" i="23"/>
  <c r="CT306" i="23"/>
  <c r="CS306" i="23"/>
  <c r="CR306" i="23"/>
  <c r="CQ306" i="23"/>
  <c r="CP306" i="23"/>
  <c r="CO306" i="23"/>
  <c r="CN306" i="23"/>
  <c r="CJ306" i="23"/>
  <c r="CD306" i="23"/>
  <c r="BX306" i="23"/>
  <c r="BR306" i="23"/>
  <c r="BL306" i="23"/>
  <c r="BF306" i="23"/>
  <c r="AZ306" i="23"/>
  <c r="AT306" i="23"/>
  <c r="AN306" i="23"/>
  <c r="AH306" i="23"/>
  <c r="AB306" i="23"/>
  <c r="V306" i="23"/>
  <c r="CY305" i="23"/>
  <c r="CX305" i="23"/>
  <c r="CW305" i="23"/>
  <c r="CV305" i="23"/>
  <c r="CU305" i="23"/>
  <c r="CT305" i="23"/>
  <c r="CS305" i="23"/>
  <c r="CR305" i="23"/>
  <c r="CQ305" i="23"/>
  <c r="CP305" i="23"/>
  <c r="CO305" i="23"/>
  <c r="CN305" i="23"/>
  <c r="CZ305" i="23" s="1"/>
  <c r="CJ305" i="23"/>
  <c r="CD305" i="23"/>
  <c r="BX305" i="23"/>
  <c r="BR305" i="23"/>
  <c r="BL305" i="23"/>
  <c r="BF305" i="23"/>
  <c r="AZ305" i="23"/>
  <c r="AT305" i="23"/>
  <c r="AN305" i="23"/>
  <c r="AH305" i="23"/>
  <c r="AB305" i="23"/>
  <c r="V305" i="23"/>
  <c r="CY304" i="23"/>
  <c r="CX304" i="23"/>
  <c r="CW304" i="23"/>
  <c r="CV304" i="23"/>
  <c r="CU304" i="23"/>
  <c r="CT304" i="23"/>
  <c r="CS304" i="23"/>
  <c r="CR304" i="23"/>
  <c r="CQ304" i="23"/>
  <c r="CP304" i="23"/>
  <c r="CO304" i="23"/>
  <c r="CZ304" i="23" s="1"/>
  <c r="CN304" i="23"/>
  <c r="CJ304" i="23"/>
  <c r="CD304" i="23"/>
  <c r="BX304" i="23"/>
  <c r="BR304" i="23"/>
  <c r="BL304" i="23"/>
  <c r="BF304" i="23"/>
  <c r="AZ304" i="23"/>
  <c r="AT304" i="23"/>
  <c r="AN304" i="23"/>
  <c r="AH304" i="23"/>
  <c r="AB304" i="23"/>
  <c r="V304" i="23"/>
  <c r="CY303" i="23"/>
  <c r="CX303" i="23"/>
  <c r="CW303" i="23"/>
  <c r="CV303" i="23"/>
  <c r="CU303" i="23"/>
  <c r="CT303" i="23"/>
  <c r="CS303" i="23"/>
  <c r="CR303" i="23"/>
  <c r="CQ303" i="23"/>
  <c r="CP303" i="23"/>
  <c r="CO303" i="23"/>
  <c r="CN303" i="23"/>
  <c r="CJ303" i="23"/>
  <c r="CD303" i="23"/>
  <c r="BX303" i="23"/>
  <c r="BR303" i="23"/>
  <c r="BL303" i="23"/>
  <c r="BF303" i="23"/>
  <c r="AZ303" i="23"/>
  <c r="AT303" i="23"/>
  <c r="AN303" i="23"/>
  <c r="AH303" i="23"/>
  <c r="AB303" i="23"/>
  <c r="W303" i="23"/>
  <c r="AC303" i="23" s="1"/>
  <c r="AI303" i="23" s="1"/>
  <c r="AO303" i="23" s="1"/>
  <c r="AU303" i="23" s="1"/>
  <c r="BA303" i="23" s="1"/>
  <c r="BG303" i="23" s="1"/>
  <c r="BM303" i="23" s="1"/>
  <c r="BS303" i="23" s="1"/>
  <c r="BY303" i="23" s="1"/>
  <c r="CE303" i="23" s="1"/>
  <c r="CK303" i="23" s="1"/>
  <c r="V303" i="23"/>
  <c r="CY302" i="23"/>
  <c r="CX302" i="23"/>
  <c r="CW302" i="23"/>
  <c r="CV302" i="23"/>
  <c r="CU302" i="23"/>
  <c r="CT302" i="23"/>
  <c r="CS302" i="23"/>
  <c r="CR302" i="23"/>
  <c r="CQ302" i="23"/>
  <c r="CP302" i="23"/>
  <c r="CO302" i="23"/>
  <c r="CN302" i="23"/>
  <c r="CJ302" i="23"/>
  <c r="CD302" i="23"/>
  <c r="BX302" i="23"/>
  <c r="BR302" i="23"/>
  <c r="BL302" i="23"/>
  <c r="BF302" i="23"/>
  <c r="AZ302" i="23"/>
  <c r="AT302" i="23"/>
  <c r="AN302" i="23"/>
  <c r="AH302" i="23"/>
  <c r="AC302" i="23"/>
  <c r="AI302" i="23" s="1"/>
  <c r="AO302" i="23" s="1"/>
  <c r="AU302" i="23" s="1"/>
  <c r="BA302" i="23" s="1"/>
  <c r="BG302" i="23" s="1"/>
  <c r="BM302" i="23" s="1"/>
  <c r="BS302" i="23" s="1"/>
  <c r="BY302" i="23" s="1"/>
  <c r="CE302" i="23" s="1"/>
  <c r="CK302" i="23" s="1"/>
  <c r="AB302" i="23"/>
  <c r="W302" i="23"/>
  <c r="V302" i="23"/>
  <c r="CY301" i="23"/>
  <c r="CX301" i="23"/>
  <c r="CW301" i="23"/>
  <c r="CV301" i="23"/>
  <c r="CU301" i="23"/>
  <c r="CT301" i="23"/>
  <c r="CS301" i="23"/>
  <c r="CR301" i="23"/>
  <c r="CQ301" i="23"/>
  <c r="CP301" i="23"/>
  <c r="CO301" i="23"/>
  <c r="CN301" i="23"/>
  <c r="CJ301" i="23"/>
  <c r="CD301" i="23"/>
  <c r="BX301" i="23"/>
  <c r="BR301" i="23"/>
  <c r="BL301" i="23"/>
  <c r="BF301" i="23"/>
  <c r="AZ301" i="23"/>
  <c r="AT301" i="23"/>
  <c r="AO301" i="23"/>
  <c r="AU301" i="23" s="1"/>
  <c r="BA301" i="23" s="1"/>
  <c r="BG301" i="23" s="1"/>
  <c r="BM301" i="23" s="1"/>
  <c r="BS301" i="23" s="1"/>
  <c r="BY301" i="23" s="1"/>
  <c r="CE301" i="23" s="1"/>
  <c r="CK301" i="23" s="1"/>
  <c r="AN301" i="23"/>
  <c r="AH301" i="23"/>
  <c r="AB301" i="23"/>
  <c r="W301" i="23"/>
  <c r="AC301" i="23" s="1"/>
  <c r="AI301" i="23" s="1"/>
  <c r="V301" i="23"/>
  <c r="CY300" i="23"/>
  <c r="CX300" i="23"/>
  <c r="CW300" i="23"/>
  <c r="CV300" i="23"/>
  <c r="CU300" i="23"/>
  <c r="CT300" i="23"/>
  <c r="CS300" i="23"/>
  <c r="CR300" i="23"/>
  <c r="CQ300" i="23"/>
  <c r="CP300" i="23"/>
  <c r="CO300" i="23"/>
  <c r="CN300" i="23"/>
  <c r="CJ300" i="23"/>
  <c r="CD300" i="23"/>
  <c r="BX300" i="23"/>
  <c r="BR300" i="23"/>
  <c r="BL300" i="23"/>
  <c r="BF300" i="23"/>
  <c r="BA300" i="23"/>
  <c r="BG300" i="23" s="1"/>
  <c r="BM300" i="23" s="1"/>
  <c r="BS300" i="23" s="1"/>
  <c r="BY300" i="23" s="1"/>
  <c r="CE300" i="23" s="1"/>
  <c r="CK300" i="23" s="1"/>
  <c r="AZ300" i="23"/>
  <c r="AT300" i="23"/>
  <c r="AN300" i="23"/>
  <c r="AH300" i="23"/>
  <c r="AB300" i="23"/>
  <c r="W300" i="23"/>
  <c r="AC300" i="23" s="1"/>
  <c r="AI300" i="23" s="1"/>
  <c r="AO300" i="23" s="1"/>
  <c r="V300" i="23"/>
  <c r="CY299" i="23"/>
  <c r="CX299" i="23"/>
  <c r="CW299" i="23"/>
  <c r="CV299" i="23"/>
  <c r="CU299" i="23"/>
  <c r="CT299" i="23"/>
  <c r="CS299" i="23"/>
  <c r="CZ299" i="23" s="1"/>
  <c r="CR299" i="23"/>
  <c r="CQ299" i="23"/>
  <c r="CP299" i="23"/>
  <c r="CO299" i="23"/>
  <c r="CN299" i="23"/>
  <c r="CJ299" i="23"/>
  <c r="CD299" i="23"/>
  <c r="BX299" i="23"/>
  <c r="BR299" i="23"/>
  <c r="BL299" i="23"/>
  <c r="BF299" i="23"/>
  <c r="AZ299" i="23"/>
  <c r="AT299" i="23"/>
  <c r="AN299" i="23"/>
  <c r="AH299" i="23"/>
  <c r="AB299" i="23"/>
  <c r="V299" i="23"/>
  <c r="CY298" i="23"/>
  <c r="CX298" i="23"/>
  <c r="CW298" i="23"/>
  <c r="CV298" i="23"/>
  <c r="CU298" i="23"/>
  <c r="CT298" i="23"/>
  <c r="CS298" i="23"/>
  <c r="CR298" i="23"/>
  <c r="CQ298" i="23"/>
  <c r="CP298" i="23"/>
  <c r="CO298" i="23"/>
  <c r="CN298" i="23"/>
  <c r="CJ298" i="23"/>
  <c r="CD298" i="23"/>
  <c r="BX298" i="23"/>
  <c r="BR298" i="23"/>
  <c r="BL298" i="23"/>
  <c r="BF298" i="23"/>
  <c r="AZ298" i="23"/>
  <c r="AT298" i="23"/>
  <c r="AN298" i="23"/>
  <c r="AH298" i="23"/>
  <c r="AC298" i="23"/>
  <c r="AI298" i="23" s="1"/>
  <c r="AO298" i="23" s="1"/>
  <c r="AU298" i="23" s="1"/>
  <c r="BA298" i="23" s="1"/>
  <c r="BG298" i="23" s="1"/>
  <c r="BM298" i="23" s="1"/>
  <c r="BS298" i="23" s="1"/>
  <c r="BY298" i="23" s="1"/>
  <c r="CE298" i="23" s="1"/>
  <c r="CK298" i="23" s="1"/>
  <c r="AB298" i="23"/>
  <c r="W298" i="23"/>
  <c r="V298" i="23"/>
  <c r="CY297" i="23"/>
  <c r="CX297" i="23"/>
  <c r="CW297" i="23"/>
  <c r="CV297" i="23"/>
  <c r="CU297" i="23"/>
  <c r="CT297" i="23"/>
  <c r="CS297" i="23"/>
  <c r="CR297" i="23"/>
  <c r="CQ297" i="23"/>
  <c r="CP297" i="23"/>
  <c r="CO297" i="23"/>
  <c r="CN297" i="23"/>
  <c r="CZ297" i="23" s="1"/>
  <c r="CJ297" i="23"/>
  <c r="CD297" i="23"/>
  <c r="BX297" i="23"/>
  <c r="BR297" i="23"/>
  <c r="BL297" i="23"/>
  <c r="BF297" i="23"/>
  <c r="AZ297" i="23"/>
  <c r="AT297" i="23"/>
  <c r="AN297" i="23"/>
  <c r="AH297" i="23"/>
  <c r="AB297" i="23"/>
  <c r="V297" i="23"/>
  <c r="CY296" i="23"/>
  <c r="CX296" i="23"/>
  <c r="CW296" i="23"/>
  <c r="CV296" i="23"/>
  <c r="CU296" i="23"/>
  <c r="CT296" i="23"/>
  <c r="CS296" i="23"/>
  <c r="CR296" i="23"/>
  <c r="CQ296" i="23"/>
  <c r="CZ296" i="23" s="1"/>
  <c r="CP296" i="23"/>
  <c r="CO296" i="23"/>
  <c r="CN296" i="23"/>
  <c r="CJ296" i="23"/>
  <c r="CD296" i="23"/>
  <c r="BX296" i="23"/>
  <c r="BR296" i="23"/>
  <c r="BL296" i="23"/>
  <c r="BF296" i="23"/>
  <c r="AZ296" i="23"/>
  <c r="AT296" i="23"/>
  <c r="AN296" i="23"/>
  <c r="AH296" i="23"/>
  <c r="AB296" i="23"/>
  <c r="V296" i="23"/>
  <c r="CY295" i="23"/>
  <c r="CZ295" i="23" s="1"/>
  <c r="CX295" i="23"/>
  <c r="CW295" i="23"/>
  <c r="CV295" i="23"/>
  <c r="CU295" i="23"/>
  <c r="CT295" i="23"/>
  <c r="CS295" i="23"/>
  <c r="CR295" i="23"/>
  <c r="CQ295" i="23"/>
  <c r="CP295" i="23"/>
  <c r="CO295" i="23"/>
  <c r="CN295" i="23"/>
  <c r="CJ295" i="23"/>
  <c r="CD295" i="23"/>
  <c r="BX295" i="23"/>
  <c r="BR295" i="23"/>
  <c r="BL295" i="23"/>
  <c r="BF295" i="23"/>
  <c r="AZ295" i="23"/>
  <c r="AT295" i="23"/>
  <c r="AN295" i="23"/>
  <c r="AH295" i="23"/>
  <c r="AB295" i="23"/>
  <c r="W295" i="23"/>
  <c r="AC295" i="23" s="1"/>
  <c r="AI295" i="23" s="1"/>
  <c r="AO295" i="23" s="1"/>
  <c r="AU295" i="23" s="1"/>
  <c r="BA295" i="23" s="1"/>
  <c r="BG295" i="23" s="1"/>
  <c r="BM295" i="23" s="1"/>
  <c r="BS295" i="23" s="1"/>
  <c r="V295" i="23"/>
  <c r="CY294" i="23"/>
  <c r="CX294" i="23"/>
  <c r="CW294" i="23"/>
  <c r="CV294" i="23"/>
  <c r="CU294" i="23"/>
  <c r="CT294" i="23"/>
  <c r="CS294" i="23"/>
  <c r="CR294" i="23"/>
  <c r="CQ294" i="23"/>
  <c r="CP294" i="23"/>
  <c r="CO294" i="23"/>
  <c r="CN294" i="23"/>
  <c r="CJ294" i="23"/>
  <c r="CD294" i="23"/>
  <c r="BX294" i="23"/>
  <c r="BR294" i="23"/>
  <c r="BL294" i="23"/>
  <c r="BF294" i="23"/>
  <c r="AZ294" i="23"/>
  <c r="AT294" i="23"/>
  <c r="AN294" i="23"/>
  <c r="AH294" i="23"/>
  <c r="AB294" i="23"/>
  <c r="V294" i="23"/>
  <c r="CY293" i="23"/>
  <c r="CX293" i="23"/>
  <c r="CW293" i="23"/>
  <c r="CV293" i="23"/>
  <c r="CU293" i="23"/>
  <c r="CT293" i="23"/>
  <c r="CS293" i="23"/>
  <c r="CR293" i="23"/>
  <c r="CQ293" i="23"/>
  <c r="CP293" i="23"/>
  <c r="CO293" i="23"/>
  <c r="CN293" i="23"/>
  <c r="CJ293" i="23"/>
  <c r="CD293" i="23"/>
  <c r="BX293" i="23"/>
  <c r="BR293" i="23"/>
  <c r="BL293" i="23"/>
  <c r="BF293" i="23"/>
  <c r="AZ293" i="23"/>
  <c r="AT293" i="23"/>
  <c r="AN293" i="23"/>
  <c r="AH293" i="23"/>
  <c r="AB293" i="23"/>
  <c r="V293" i="23"/>
  <c r="CY292" i="23"/>
  <c r="CX292" i="23"/>
  <c r="CW292" i="23"/>
  <c r="CV292" i="23"/>
  <c r="CU292" i="23"/>
  <c r="CT292" i="23"/>
  <c r="CS292" i="23"/>
  <c r="CR292" i="23"/>
  <c r="CQ292" i="23"/>
  <c r="CP292" i="23"/>
  <c r="CO292" i="23"/>
  <c r="CN292" i="23"/>
  <c r="CZ292" i="23" s="1"/>
  <c r="CJ292" i="23"/>
  <c r="CD292" i="23"/>
  <c r="BX292" i="23"/>
  <c r="BR292" i="23"/>
  <c r="BL292" i="23"/>
  <c r="BF292" i="23"/>
  <c r="AZ292" i="23"/>
  <c r="AT292" i="23"/>
  <c r="AN292" i="23"/>
  <c r="AH292" i="23"/>
  <c r="AB292" i="23"/>
  <c r="V292" i="23"/>
  <c r="CY291" i="23"/>
  <c r="CX291" i="23"/>
  <c r="CW291" i="23"/>
  <c r="CV291" i="23"/>
  <c r="CU291" i="23"/>
  <c r="CT291" i="23"/>
  <c r="CS291" i="23"/>
  <c r="CR291" i="23"/>
  <c r="CQ291" i="23"/>
  <c r="CP291" i="23"/>
  <c r="CO291" i="23"/>
  <c r="CN291" i="23"/>
  <c r="CZ291" i="23" s="1"/>
  <c r="CJ291" i="23"/>
  <c r="CD291" i="23"/>
  <c r="BX291" i="23"/>
  <c r="BR291" i="23"/>
  <c r="BL291" i="23"/>
  <c r="BF291" i="23"/>
  <c r="AZ291" i="23"/>
  <c r="AT291" i="23"/>
  <c r="AN291" i="23"/>
  <c r="AH291" i="23"/>
  <c r="AB291" i="23"/>
  <c r="V291" i="23"/>
  <c r="CY290" i="23"/>
  <c r="CX290" i="23"/>
  <c r="CW290" i="23"/>
  <c r="CV290" i="23"/>
  <c r="CU290" i="23"/>
  <c r="CT290" i="23"/>
  <c r="CS290" i="23"/>
  <c r="CR290" i="23"/>
  <c r="CQ290" i="23"/>
  <c r="CP290" i="23"/>
  <c r="CO290" i="23"/>
  <c r="CN290" i="23"/>
  <c r="CZ290" i="23" s="1"/>
  <c r="CJ290" i="23"/>
  <c r="CD290" i="23"/>
  <c r="BX290" i="23"/>
  <c r="BR290" i="23"/>
  <c r="BL290" i="23"/>
  <c r="BF290" i="23"/>
  <c r="AZ290" i="23"/>
  <c r="AT290" i="23"/>
  <c r="AN290" i="23"/>
  <c r="AH290" i="23"/>
  <c r="AB290" i="23"/>
  <c r="W290" i="23"/>
  <c r="V290" i="23"/>
  <c r="CZ289" i="23"/>
  <c r="CY289" i="23"/>
  <c r="CX289" i="23"/>
  <c r="CW289" i="23"/>
  <c r="CV289" i="23"/>
  <c r="CU289" i="23"/>
  <c r="CT289" i="23"/>
  <c r="CS289" i="23"/>
  <c r="CR289" i="23"/>
  <c r="CQ289" i="23"/>
  <c r="CP289" i="23"/>
  <c r="CO289" i="23"/>
  <c r="CN289" i="23"/>
  <c r="CJ289" i="23"/>
  <c r="CD289" i="23"/>
  <c r="BX289" i="23"/>
  <c r="BR289" i="23"/>
  <c r="BL289" i="23"/>
  <c r="BF289" i="23"/>
  <c r="AZ289" i="23"/>
  <c r="AT289" i="23"/>
  <c r="AN289" i="23"/>
  <c r="AH289" i="23"/>
  <c r="AB289" i="23"/>
  <c r="V289" i="23"/>
  <c r="CY288" i="23"/>
  <c r="CZ288" i="23" s="1"/>
  <c r="CX288" i="23"/>
  <c r="CW288" i="23"/>
  <c r="CV288" i="23"/>
  <c r="CU288" i="23"/>
  <c r="CT288" i="23"/>
  <c r="CS288" i="23"/>
  <c r="CR288" i="23"/>
  <c r="CQ288" i="23"/>
  <c r="CP288" i="23"/>
  <c r="CO288" i="23"/>
  <c r="CN288" i="23"/>
  <c r="CJ288" i="23"/>
  <c r="CD288" i="23"/>
  <c r="BX288" i="23"/>
  <c r="BR288" i="23"/>
  <c r="BL288" i="23"/>
  <c r="BF288" i="23"/>
  <c r="AZ288" i="23"/>
  <c r="AT288" i="23"/>
  <c r="AN288" i="23"/>
  <c r="AH288" i="23"/>
  <c r="AB288" i="23"/>
  <c r="V288" i="23"/>
  <c r="CY287" i="23"/>
  <c r="CX287" i="23"/>
  <c r="CW287" i="23"/>
  <c r="CV287" i="23"/>
  <c r="CU287" i="23"/>
  <c r="CT287" i="23"/>
  <c r="CS287" i="23"/>
  <c r="CR287" i="23"/>
  <c r="CQ287" i="23"/>
  <c r="CP287" i="23"/>
  <c r="CO287" i="23"/>
  <c r="CN287" i="23"/>
  <c r="CJ287" i="23"/>
  <c r="CD287" i="23"/>
  <c r="BX287" i="23"/>
  <c r="BR287" i="23"/>
  <c r="BL287" i="23"/>
  <c r="BF287" i="23"/>
  <c r="AZ287" i="23"/>
  <c r="AT287" i="23"/>
  <c r="AN287" i="23"/>
  <c r="AH287" i="23"/>
  <c r="AB287" i="23"/>
  <c r="W287" i="23"/>
  <c r="AC287" i="23" s="1"/>
  <c r="AI287" i="23" s="1"/>
  <c r="AO287" i="23" s="1"/>
  <c r="AU287" i="23" s="1"/>
  <c r="BA287" i="23" s="1"/>
  <c r="BG287" i="23" s="1"/>
  <c r="BM287" i="23" s="1"/>
  <c r="BS287" i="23" s="1"/>
  <c r="BY287" i="23" s="1"/>
  <c r="CE287" i="23" s="1"/>
  <c r="CK287" i="23" s="1"/>
  <c r="V287" i="23"/>
  <c r="CY286" i="23"/>
  <c r="CX286" i="23"/>
  <c r="CW286" i="23"/>
  <c r="CV286" i="23"/>
  <c r="CU286" i="23"/>
  <c r="CT286" i="23"/>
  <c r="CS286" i="23"/>
  <c r="CR286" i="23"/>
  <c r="CQ286" i="23"/>
  <c r="CP286" i="23"/>
  <c r="CO286" i="23"/>
  <c r="CN286" i="23"/>
  <c r="CJ286" i="23"/>
  <c r="CD286" i="23"/>
  <c r="BX286" i="23"/>
  <c r="BR286" i="23"/>
  <c r="BL286" i="23"/>
  <c r="BF286" i="23"/>
  <c r="AZ286" i="23"/>
  <c r="AT286" i="23"/>
  <c r="AO286" i="23"/>
  <c r="AU286" i="23" s="1"/>
  <c r="BA286" i="23" s="1"/>
  <c r="BG286" i="23" s="1"/>
  <c r="BM286" i="23" s="1"/>
  <c r="BS286" i="23" s="1"/>
  <c r="BY286" i="23" s="1"/>
  <c r="CE286" i="23" s="1"/>
  <c r="CK286" i="23" s="1"/>
  <c r="AN286" i="23"/>
  <c r="AH286" i="23"/>
  <c r="AB286" i="23"/>
  <c r="W286" i="23"/>
  <c r="AC286" i="23" s="1"/>
  <c r="AI286" i="23" s="1"/>
  <c r="V286" i="23"/>
  <c r="CY285" i="23"/>
  <c r="CX285" i="23"/>
  <c r="CW285" i="23"/>
  <c r="CV285" i="23"/>
  <c r="CU285" i="23"/>
  <c r="CT285" i="23"/>
  <c r="CS285" i="23"/>
  <c r="CR285" i="23"/>
  <c r="CQ285" i="23"/>
  <c r="CP285" i="23"/>
  <c r="CZ285" i="23" s="1"/>
  <c r="CO285" i="23"/>
  <c r="CN285" i="23"/>
  <c r="CJ285" i="23"/>
  <c r="CD285" i="23"/>
  <c r="BX285" i="23"/>
  <c r="BR285" i="23"/>
  <c r="BL285" i="23"/>
  <c r="BF285" i="23"/>
  <c r="AZ285" i="23"/>
  <c r="AT285" i="23"/>
  <c r="AN285" i="23"/>
  <c r="AH285" i="23"/>
  <c r="AB285" i="23"/>
  <c r="W285" i="23"/>
  <c r="AC285" i="23" s="1"/>
  <c r="AI285" i="23" s="1"/>
  <c r="AO285" i="23" s="1"/>
  <c r="AU285" i="23" s="1"/>
  <c r="BA285" i="23" s="1"/>
  <c r="BG285" i="23" s="1"/>
  <c r="BM285" i="23" s="1"/>
  <c r="BS285" i="23" s="1"/>
  <c r="BY285" i="23" s="1"/>
  <c r="CE285" i="23" s="1"/>
  <c r="CK285" i="23" s="1"/>
  <c r="V285" i="23"/>
  <c r="CY284" i="23"/>
  <c r="CX284" i="23"/>
  <c r="CW284" i="23"/>
  <c r="CV284" i="23"/>
  <c r="CU284" i="23"/>
  <c r="CT284" i="23"/>
  <c r="CS284" i="23"/>
  <c r="CR284" i="23"/>
  <c r="CQ284" i="23"/>
  <c r="CP284" i="23"/>
  <c r="CO284" i="23"/>
  <c r="CN284" i="23"/>
  <c r="CJ284" i="23"/>
  <c r="CD284" i="23"/>
  <c r="BX284" i="23"/>
  <c r="BR284" i="23"/>
  <c r="BL284" i="23"/>
  <c r="BF284" i="23"/>
  <c r="AZ284" i="23"/>
  <c r="AT284" i="23"/>
  <c r="AN284" i="23"/>
  <c r="AH284" i="23"/>
  <c r="AB284" i="23"/>
  <c r="W284" i="23"/>
  <c r="AC284" i="23" s="1"/>
  <c r="AI284" i="23" s="1"/>
  <c r="AO284" i="23" s="1"/>
  <c r="AU284" i="23" s="1"/>
  <c r="BA284" i="23" s="1"/>
  <c r="BG284" i="23" s="1"/>
  <c r="BM284" i="23" s="1"/>
  <c r="BS284" i="23" s="1"/>
  <c r="BY284" i="23" s="1"/>
  <c r="CE284" i="23" s="1"/>
  <c r="CK284" i="23" s="1"/>
  <c r="V284" i="23"/>
  <c r="CY283" i="23"/>
  <c r="CX283" i="23"/>
  <c r="CW283" i="23"/>
  <c r="CV283" i="23"/>
  <c r="CU283" i="23"/>
  <c r="CT283" i="23"/>
  <c r="CS283" i="23"/>
  <c r="CR283" i="23"/>
  <c r="CQ283" i="23"/>
  <c r="CP283" i="23"/>
  <c r="CO283" i="23"/>
  <c r="CN283" i="23"/>
  <c r="CJ283" i="23"/>
  <c r="CD283" i="23"/>
  <c r="BX283" i="23"/>
  <c r="BR283" i="23"/>
  <c r="BL283" i="23"/>
  <c r="BF283" i="23"/>
  <c r="AZ283" i="23"/>
  <c r="AT283" i="23"/>
  <c r="AN283" i="23"/>
  <c r="AH283" i="23"/>
  <c r="AB283" i="23"/>
  <c r="W283" i="23"/>
  <c r="V283" i="23"/>
  <c r="CY282" i="23"/>
  <c r="CX282" i="23"/>
  <c r="CW282" i="23"/>
  <c r="CV282" i="23"/>
  <c r="CU282" i="23"/>
  <c r="CT282" i="23"/>
  <c r="CS282" i="23"/>
  <c r="CR282" i="23"/>
  <c r="CQ282" i="23"/>
  <c r="CP282" i="23"/>
  <c r="CO282" i="23"/>
  <c r="CN282" i="23"/>
  <c r="CJ282" i="23"/>
  <c r="CD282" i="23"/>
  <c r="BX282" i="23"/>
  <c r="BR282" i="23"/>
  <c r="BL282" i="23"/>
  <c r="BF282" i="23"/>
  <c r="AZ282" i="23"/>
  <c r="AT282" i="23"/>
  <c r="AN282" i="23"/>
  <c r="AH282" i="23"/>
  <c r="AB282" i="23"/>
  <c r="W282" i="23"/>
  <c r="AC282" i="23" s="1"/>
  <c r="AI282" i="23" s="1"/>
  <c r="AO282" i="23" s="1"/>
  <c r="AU282" i="23" s="1"/>
  <c r="BA282" i="23" s="1"/>
  <c r="BG282" i="23" s="1"/>
  <c r="BM282" i="23" s="1"/>
  <c r="BS282" i="23" s="1"/>
  <c r="BY282" i="23" s="1"/>
  <c r="CE282" i="23" s="1"/>
  <c r="CK282" i="23" s="1"/>
  <c r="V282" i="23"/>
  <c r="CY281" i="23"/>
  <c r="CX281" i="23"/>
  <c r="CW281" i="23"/>
  <c r="CV281" i="23"/>
  <c r="CU281" i="23"/>
  <c r="CT281" i="23"/>
  <c r="CS281" i="23"/>
  <c r="CR281" i="23"/>
  <c r="CQ281" i="23"/>
  <c r="CP281" i="23"/>
  <c r="CZ281" i="23" s="1"/>
  <c r="CO281" i="23"/>
  <c r="CN281" i="23"/>
  <c r="CJ281" i="23"/>
  <c r="CD281" i="23"/>
  <c r="BX281" i="23"/>
  <c r="BR281" i="23"/>
  <c r="BL281" i="23"/>
  <c r="BF281" i="23"/>
  <c r="AZ281" i="23"/>
  <c r="AT281" i="23"/>
  <c r="AN281" i="23"/>
  <c r="AH281" i="23"/>
  <c r="AB281" i="23"/>
  <c r="W281" i="23"/>
  <c r="AC281" i="23" s="1"/>
  <c r="AI281" i="23" s="1"/>
  <c r="AO281" i="23" s="1"/>
  <c r="AU281" i="23" s="1"/>
  <c r="BA281" i="23" s="1"/>
  <c r="BG281" i="23" s="1"/>
  <c r="BM281" i="23" s="1"/>
  <c r="BS281" i="23" s="1"/>
  <c r="BY281" i="23" s="1"/>
  <c r="CE281" i="23" s="1"/>
  <c r="CK281" i="23" s="1"/>
  <c r="V281" i="23"/>
  <c r="CY280" i="23"/>
  <c r="CX280" i="23"/>
  <c r="CW280" i="23"/>
  <c r="CV280" i="23"/>
  <c r="CU280" i="23"/>
  <c r="CT280" i="23"/>
  <c r="CS280" i="23"/>
  <c r="CR280" i="23"/>
  <c r="CQ280" i="23"/>
  <c r="CP280" i="23"/>
  <c r="CO280" i="23"/>
  <c r="CN280" i="23"/>
  <c r="CJ280" i="23"/>
  <c r="CD280" i="23"/>
  <c r="BX280" i="23"/>
  <c r="BR280" i="23"/>
  <c r="BL280" i="23"/>
  <c r="BF280" i="23"/>
  <c r="AZ280" i="23"/>
  <c r="AT280" i="23"/>
  <c r="AN280" i="23"/>
  <c r="AH280" i="23"/>
  <c r="AB280" i="23"/>
  <c r="W280" i="23"/>
  <c r="AC280" i="23" s="1"/>
  <c r="AI280" i="23" s="1"/>
  <c r="AO280" i="23" s="1"/>
  <c r="AU280" i="23" s="1"/>
  <c r="BA280" i="23" s="1"/>
  <c r="BG280" i="23" s="1"/>
  <c r="BM280" i="23" s="1"/>
  <c r="BS280" i="23" s="1"/>
  <c r="BY280" i="23" s="1"/>
  <c r="CE280" i="23" s="1"/>
  <c r="CK280" i="23" s="1"/>
  <c r="V280" i="23"/>
  <c r="CY279" i="23"/>
  <c r="CX279" i="23"/>
  <c r="CW279" i="23"/>
  <c r="CV279" i="23"/>
  <c r="CU279" i="23"/>
  <c r="CT279" i="23"/>
  <c r="CS279" i="23"/>
  <c r="CR279" i="23"/>
  <c r="CQ279" i="23"/>
  <c r="CP279" i="23"/>
  <c r="CO279" i="23"/>
  <c r="CN279" i="23"/>
  <c r="CJ279" i="23"/>
  <c r="CD279" i="23"/>
  <c r="BX279" i="23"/>
  <c r="BR279" i="23"/>
  <c r="BL279" i="23"/>
  <c r="BF279" i="23"/>
  <c r="AZ279" i="23"/>
  <c r="AT279" i="23"/>
  <c r="AN279" i="23"/>
  <c r="AH279" i="23"/>
  <c r="AB279" i="23"/>
  <c r="V279" i="23"/>
  <c r="CY278" i="23"/>
  <c r="CX278" i="23"/>
  <c r="CW278" i="23"/>
  <c r="CV278" i="23"/>
  <c r="CU278" i="23"/>
  <c r="CT278" i="23"/>
  <c r="CS278" i="23"/>
  <c r="CR278" i="23"/>
  <c r="CQ278" i="23"/>
  <c r="CP278" i="23"/>
  <c r="CO278" i="23"/>
  <c r="CN278" i="23"/>
  <c r="CJ278" i="23"/>
  <c r="CD278" i="23"/>
  <c r="BX278" i="23"/>
  <c r="BR278" i="23"/>
  <c r="BL278" i="23"/>
  <c r="BF278" i="23"/>
  <c r="AZ278" i="23"/>
  <c r="AT278" i="23"/>
  <c r="AN278" i="23"/>
  <c r="AH278" i="23"/>
  <c r="AB278" i="23"/>
  <c r="V278" i="23"/>
  <c r="CY277" i="23"/>
  <c r="CX277" i="23"/>
  <c r="CW277" i="23"/>
  <c r="CZ277" i="23" s="1"/>
  <c r="CV277" i="23"/>
  <c r="CU277" i="23"/>
  <c r="CT277" i="23"/>
  <c r="CS277" i="23"/>
  <c r="CR277" i="23"/>
  <c r="CQ277" i="23"/>
  <c r="CP277" i="23"/>
  <c r="CO277" i="23"/>
  <c r="CN277" i="23"/>
  <c r="CJ277" i="23"/>
  <c r="CD277" i="23"/>
  <c r="BX277" i="23"/>
  <c r="BR277" i="23"/>
  <c r="BL277" i="23"/>
  <c r="BF277" i="23"/>
  <c r="AZ277" i="23"/>
  <c r="AT277" i="23"/>
  <c r="AN277" i="23"/>
  <c r="AH277" i="23"/>
  <c r="AB277" i="23"/>
  <c r="V277" i="23"/>
  <c r="CY276" i="23"/>
  <c r="CX276" i="23"/>
  <c r="CW276" i="23"/>
  <c r="CV276" i="23"/>
  <c r="CU276" i="23"/>
  <c r="CT276" i="23"/>
  <c r="CS276" i="23"/>
  <c r="CR276" i="23"/>
  <c r="CQ276" i="23"/>
  <c r="CP276" i="23"/>
  <c r="CO276" i="23"/>
  <c r="CN276" i="23"/>
  <c r="CZ276" i="23" s="1"/>
  <c r="CJ276" i="23"/>
  <c r="CD276" i="23"/>
  <c r="BX276" i="23"/>
  <c r="BR276" i="23"/>
  <c r="BL276" i="23"/>
  <c r="BF276" i="23"/>
  <c r="AZ276" i="23"/>
  <c r="AT276" i="23"/>
  <c r="AN276" i="23"/>
  <c r="AH276" i="23"/>
  <c r="AB276" i="23"/>
  <c r="W276" i="23"/>
  <c r="AC276" i="23" s="1"/>
  <c r="AI276" i="23" s="1"/>
  <c r="AO276" i="23" s="1"/>
  <c r="AU276" i="23" s="1"/>
  <c r="BA276" i="23" s="1"/>
  <c r="BG276" i="23" s="1"/>
  <c r="BM276" i="23" s="1"/>
  <c r="BS276" i="23" s="1"/>
  <c r="BY276" i="23" s="1"/>
  <c r="CE276" i="23" s="1"/>
  <c r="CK276" i="23" s="1"/>
  <c r="V276" i="23"/>
  <c r="CY275" i="23"/>
  <c r="CX275" i="23"/>
  <c r="CW275" i="23"/>
  <c r="CV275" i="23"/>
  <c r="CU275" i="23"/>
  <c r="CT275" i="23"/>
  <c r="CZ275" i="23" s="1"/>
  <c r="CS275" i="23"/>
  <c r="CR275" i="23"/>
  <c r="CQ275" i="23"/>
  <c r="CP275" i="23"/>
  <c r="CO275" i="23"/>
  <c r="CN275" i="23"/>
  <c r="CJ275" i="23"/>
  <c r="CD275" i="23"/>
  <c r="BX275" i="23"/>
  <c r="BR275" i="23"/>
  <c r="BL275" i="23"/>
  <c r="BF275" i="23"/>
  <c r="AZ275" i="23"/>
  <c r="AT275" i="23"/>
  <c r="AN275" i="23"/>
  <c r="AH275" i="23"/>
  <c r="AB275" i="23"/>
  <c r="V275" i="23"/>
  <c r="CY274" i="23"/>
  <c r="CX274" i="23"/>
  <c r="CZ274" i="23" s="1"/>
  <c r="CW274" i="23"/>
  <c r="CV274" i="23"/>
  <c r="CU274" i="23"/>
  <c r="CT274" i="23"/>
  <c r="CS274" i="23"/>
  <c r="CR274" i="23"/>
  <c r="CQ274" i="23"/>
  <c r="CP274" i="23"/>
  <c r="CO274" i="23"/>
  <c r="CN274" i="23"/>
  <c r="CJ274" i="23"/>
  <c r="CD274" i="23"/>
  <c r="BX274" i="23"/>
  <c r="BR274" i="23"/>
  <c r="BL274" i="23"/>
  <c r="BF274" i="23"/>
  <c r="AZ274" i="23"/>
  <c r="AT274" i="23"/>
  <c r="AN274" i="23"/>
  <c r="AH274" i="23"/>
  <c r="AB274" i="23"/>
  <c r="W274" i="23"/>
  <c r="AC274" i="23" s="1"/>
  <c r="AI274" i="23" s="1"/>
  <c r="AO274" i="23" s="1"/>
  <c r="AU274" i="23" s="1"/>
  <c r="BA274" i="23" s="1"/>
  <c r="BG274" i="23" s="1"/>
  <c r="BM274" i="23" s="1"/>
  <c r="V274" i="23"/>
  <c r="CY273" i="23"/>
  <c r="CX273" i="23"/>
  <c r="CW273" i="23"/>
  <c r="CV273" i="23"/>
  <c r="CU273" i="23"/>
  <c r="CT273" i="23"/>
  <c r="CS273" i="23"/>
  <c r="CZ273" i="23" s="1"/>
  <c r="CR273" i="23"/>
  <c r="CQ273" i="23"/>
  <c r="CP273" i="23"/>
  <c r="CO273" i="23"/>
  <c r="CN273" i="23"/>
  <c r="CJ273" i="23"/>
  <c r="CD273" i="23"/>
  <c r="BX273" i="23"/>
  <c r="BR273" i="23"/>
  <c r="BL273" i="23"/>
  <c r="BF273" i="23"/>
  <c r="AZ273" i="23"/>
  <c r="AT273" i="23"/>
  <c r="AN273" i="23"/>
  <c r="AH273" i="23"/>
  <c r="AB273" i="23"/>
  <c r="V273" i="23"/>
  <c r="CY272" i="23"/>
  <c r="CX272" i="23"/>
  <c r="CW272" i="23"/>
  <c r="CV272" i="23"/>
  <c r="CU272" i="23"/>
  <c r="CT272" i="23"/>
  <c r="CS272" i="23"/>
  <c r="CR272" i="23"/>
  <c r="CQ272" i="23"/>
  <c r="CP272" i="23"/>
  <c r="CO272" i="23"/>
  <c r="CN272" i="23"/>
  <c r="CJ272" i="23"/>
  <c r="CD272" i="23"/>
  <c r="BX272" i="23"/>
  <c r="BR272" i="23"/>
  <c r="BL272" i="23"/>
  <c r="BF272" i="23"/>
  <c r="AZ272" i="23"/>
  <c r="AT272" i="23"/>
  <c r="AN272" i="23"/>
  <c r="AH272" i="23"/>
  <c r="AB272" i="23"/>
  <c r="V272" i="23"/>
  <c r="CY271" i="23"/>
  <c r="CX271" i="23"/>
  <c r="CW271" i="23"/>
  <c r="CV271" i="23"/>
  <c r="CU271" i="23"/>
  <c r="CT271" i="23"/>
  <c r="CS271" i="23"/>
  <c r="CR271" i="23"/>
  <c r="CQ271" i="23"/>
  <c r="CP271" i="23"/>
  <c r="CO271" i="23"/>
  <c r="CN271" i="23"/>
  <c r="CJ271" i="23"/>
  <c r="CD271" i="23"/>
  <c r="BX271" i="23"/>
  <c r="BR271" i="23"/>
  <c r="BL271" i="23"/>
  <c r="BF271" i="23"/>
  <c r="AZ271" i="23"/>
  <c r="AT271" i="23"/>
  <c r="AN271" i="23"/>
  <c r="AH271" i="23"/>
  <c r="AB271" i="23"/>
  <c r="W271" i="23"/>
  <c r="AC271" i="23" s="1"/>
  <c r="AI271" i="23" s="1"/>
  <c r="AO271" i="23" s="1"/>
  <c r="AU271" i="23" s="1"/>
  <c r="BA271" i="23" s="1"/>
  <c r="BG271" i="23" s="1"/>
  <c r="BM271" i="23" s="1"/>
  <c r="BS271" i="23" s="1"/>
  <c r="BY271" i="23" s="1"/>
  <c r="CE271" i="23" s="1"/>
  <c r="CK271" i="23" s="1"/>
  <c r="V271" i="23"/>
  <c r="CY270" i="23"/>
  <c r="CX270" i="23"/>
  <c r="CW270" i="23"/>
  <c r="CV270" i="23"/>
  <c r="CU270" i="23"/>
  <c r="CT270" i="23"/>
  <c r="CS270" i="23"/>
  <c r="CR270" i="23"/>
  <c r="CQ270" i="23"/>
  <c r="CP270" i="23"/>
  <c r="CZ270" i="23" s="1"/>
  <c r="CO270" i="23"/>
  <c r="CN270" i="23"/>
  <c r="CJ270" i="23"/>
  <c r="CD270" i="23"/>
  <c r="BX270" i="23"/>
  <c r="BR270" i="23"/>
  <c r="BL270" i="23"/>
  <c r="BF270" i="23"/>
  <c r="AZ270" i="23"/>
  <c r="AT270" i="23"/>
  <c r="AN270" i="23"/>
  <c r="AH270" i="23"/>
  <c r="AB270" i="23"/>
  <c r="W270" i="23"/>
  <c r="AC270" i="23" s="1"/>
  <c r="AI270" i="23" s="1"/>
  <c r="AO270" i="23" s="1"/>
  <c r="AU270" i="23" s="1"/>
  <c r="BA270" i="23" s="1"/>
  <c r="BG270" i="23" s="1"/>
  <c r="BM270" i="23" s="1"/>
  <c r="BS270" i="23" s="1"/>
  <c r="BY270" i="23" s="1"/>
  <c r="CE270" i="23" s="1"/>
  <c r="CK270" i="23" s="1"/>
  <c r="V270" i="23"/>
  <c r="CY269" i="23"/>
  <c r="CX269" i="23"/>
  <c r="CW269" i="23"/>
  <c r="CV269" i="23"/>
  <c r="CU269" i="23"/>
  <c r="CT269" i="23"/>
  <c r="CS269" i="23"/>
  <c r="CR269" i="23"/>
  <c r="CQ269" i="23"/>
  <c r="CP269" i="23"/>
  <c r="CO269" i="23"/>
  <c r="CN269" i="23"/>
  <c r="CZ269" i="23" s="1"/>
  <c r="CJ269" i="23"/>
  <c r="CD269" i="23"/>
  <c r="BX269" i="23"/>
  <c r="BR269" i="23"/>
  <c r="BL269" i="23"/>
  <c r="BF269" i="23"/>
  <c r="AZ269" i="23"/>
  <c r="AT269" i="23"/>
  <c r="AN269" i="23"/>
  <c r="AH269" i="23"/>
  <c r="AB269" i="23"/>
  <c r="W269" i="23"/>
  <c r="AC269" i="23" s="1"/>
  <c r="AI269" i="23" s="1"/>
  <c r="AO269" i="23" s="1"/>
  <c r="AU269" i="23" s="1"/>
  <c r="BA269" i="23" s="1"/>
  <c r="BG269" i="23" s="1"/>
  <c r="BM269" i="23" s="1"/>
  <c r="BS269" i="23" s="1"/>
  <c r="BY269" i="23" s="1"/>
  <c r="CE269" i="23" s="1"/>
  <c r="CK269" i="23" s="1"/>
  <c r="V269" i="23"/>
  <c r="CY268" i="23"/>
  <c r="CX268" i="23"/>
  <c r="CW268" i="23"/>
  <c r="CV268" i="23"/>
  <c r="CU268" i="23"/>
  <c r="CT268" i="23"/>
  <c r="CS268" i="23"/>
  <c r="CR268" i="23"/>
  <c r="CQ268" i="23"/>
  <c r="CP268" i="23"/>
  <c r="CO268" i="23"/>
  <c r="CN268" i="23"/>
  <c r="CJ268" i="23"/>
  <c r="CD268" i="23"/>
  <c r="BX268" i="23"/>
  <c r="BR268" i="23"/>
  <c r="BL268" i="23"/>
  <c r="BF268" i="23"/>
  <c r="AZ268" i="23"/>
  <c r="AT268" i="23"/>
  <c r="AN268" i="23"/>
  <c r="AH268" i="23"/>
  <c r="AB268" i="23"/>
  <c r="W268" i="23"/>
  <c r="AC268" i="23" s="1"/>
  <c r="AI268" i="23" s="1"/>
  <c r="AO268" i="23" s="1"/>
  <c r="AU268" i="23" s="1"/>
  <c r="BA268" i="23" s="1"/>
  <c r="BG268" i="23" s="1"/>
  <c r="BM268" i="23" s="1"/>
  <c r="BS268" i="23" s="1"/>
  <c r="BY268" i="23" s="1"/>
  <c r="CE268" i="23" s="1"/>
  <c r="CK268" i="23" s="1"/>
  <c r="V268" i="23"/>
  <c r="CY267" i="23"/>
  <c r="CX267" i="23"/>
  <c r="CW267" i="23"/>
  <c r="CV267" i="23"/>
  <c r="CU267" i="23"/>
  <c r="CT267" i="23"/>
  <c r="CS267" i="23"/>
  <c r="CR267" i="23"/>
  <c r="CQ267" i="23"/>
  <c r="CP267" i="23"/>
  <c r="CO267" i="23"/>
  <c r="CN267" i="23"/>
  <c r="CJ267" i="23"/>
  <c r="CD267" i="23"/>
  <c r="BX267" i="23"/>
  <c r="BR267" i="23"/>
  <c r="BL267" i="23"/>
  <c r="BF267" i="23"/>
  <c r="AZ267" i="23"/>
  <c r="AT267" i="23"/>
  <c r="AN267" i="23"/>
  <c r="AH267" i="23"/>
  <c r="AB267" i="23"/>
  <c r="V267" i="23"/>
  <c r="CY266" i="23"/>
  <c r="CX266" i="23"/>
  <c r="CW266" i="23"/>
  <c r="CV266" i="23"/>
  <c r="CU266" i="23"/>
  <c r="CT266" i="23"/>
  <c r="CS266" i="23"/>
  <c r="CR266" i="23"/>
  <c r="CQ266" i="23"/>
  <c r="CP266" i="23"/>
  <c r="CZ266" i="23" s="1"/>
  <c r="CO266" i="23"/>
  <c r="CN266" i="23"/>
  <c r="CJ266" i="23"/>
  <c r="CD266" i="23"/>
  <c r="BX266" i="23"/>
  <c r="BR266" i="23"/>
  <c r="BL266" i="23"/>
  <c r="BF266" i="23"/>
  <c r="AZ266" i="23"/>
  <c r="AT266" i="23"/>
  <c r="AN266" i="23"/>
  <c r="AH266" i="23"/>
  <c r="AB266" i="23"/>
  <c r="W266" i="23"/>
  <c r="AC266" i="23" s="1"/>
  <c r="AI266" i="23" s="1"/>
  <c r="AO266" i="23" s="1"/>
  <c r="AU266" i="23" s="1"/>
  <c r="BA266" i="23" s="1"/>
  <c r="BG266" i="23" s="1"/>
  <c r="BM266" i="23" s="1"/>
  <c r="BS266" i="23" s="1"/>
  <c r="BY266" i="23" s="1"/>
  <c r="CE266" i="23" s="1"/>
  <c r="CK266" i="23" s="1"/>
  <c r="V266" i="23"/>
  <c r="CY265" i="23"/>
  <c r="CX265" i="23"/>
  <c r="CW265" i="23"/>
  <c r="CV265" i="23"/>
  <c r="CU265" i="23"/>
  <c r="CT265" i="23"/>
  <c r="CS265" i="23"/>
  <c r="CR265" i="23"/>
  <c r="CQ265" i="23"/>
  <c r="CP265" i="23"/>
  <c r="CO265" i="23"/>
  <c r="CN265" i="23"/>
  <c r="CZ265" i="23" s="1"/>
  <c r="CJ265" i="23"/>
  <c r="CD265" i="23"/>
  <c r="BX265" i="23"/>
  <c r="BR265" i="23"/>
  <c r="BL265" i="23"/>
  <c r="BF265" i="23"/>
  <c r="AZ265" i="23"/>
  <c r="AT265" i="23"/>
  <c r="AN265" i="23"/>
  <c r="AH265" i="23"/>
  <c r="AB265" i="23"/>
  <c r="W265" i="23"/>
  <c r="AC265" i="23" s="1"/>
  <c r="AI265" i="23" s="1"/>
  <c r="AO265" i="23" s="1"/>
  <c r="AU265" i="23" s="1"/>
  <c r="BA265" i="23" s="1"/>
  <c r="BG265" i="23" s="1"/>
  <c r="BM265" i="23" s="1"/>
  <c r="BS265" i="23" s="1"/>
  <c r="BY265" i="23" s="1"/>
  <c r="CE265" i="23" s="1"/>
  <c r="CK265" i="23" s="1"/>
  <c r="V265" i="23"/>
  <c r="CY264" i="23"/>
  <c r="CX264" i="23"/>
  <c r="CW264" i="23"/>
  <c r="CV264" i="23"/>
  <c r="CU264" i="23"/>
  <c r="CT264" i="23"/>
  <c r="CS264" i="23"/>
  <c r="CR264" i="23"/>
  <c r="CQ264" i="23"/>
  <c r="CP264" i="23"/>
  <c r="CO264" i="23"/>
  <c r="CN264" i="23"/>
  <c r="CJ264" i="23"/>
  <c r="CD264" i="23"/>
  <c r="BX264" i="23"/>
  <c r="BR264" i="23"/>
  <c r="BL264" i="23"/>
  <c r="BF264" i="23"/>
  <c r="AZ264" i="23"/>
  <c r="AT264" i="23"/>
  <c r="AN264" i="23"/>
  <c r="AH264" i="23"/>
  <c r="AB264" i="23"/>
  <c r="V264" i="23"/>
  <c r="CY263" i="23"/>
  <c r="CX263" i="23"/>
  <c r="CW263" i="23"/>
  <c r="CV263" i="23"/>
  <c r="CU263" i="23"/>
  <c r="CT263" i="23"/>
  <c r="CS263" i="23"/>
  <c r="CR263" i="23"/>
  <c r="CQ263" i="23"/>
  <c r="CP263" i="23"/>
  <c r="CO263" i="23"/>
  <c r="CN263" i="23"/>
  <c r="CJ263" i="23"/>
  <c r="CD263" i="23"/>
  <c r="BX263" i="23"/>
  <c r="BR263" i="23"/>
  <c r="BL263" i="23"/>
  <c r="BF263" i="23"/>
  <c r="AZ263" i="23"/>
  <c r="AT263" i="23"/>
  <c r="AN263" i="23"/>
  <c r="AH263" i="23"/>
  <c r="AB263" i="23"/>
  <c r="V263" i="23"/>
  <c r="CY262" i="23"/>
  <c r="CX262" i="23"/>
  <c r="CW262" i="23"/>
  <c r="CV262" i="23"/>
  <c r="CU262" i="23"/>
  <c r="CT262" i="23"/>
  <c r="CS262" i="23"/>
  <c r="CR262" i="23"/>
  <c r="CQ262" i="23"/>
  <c r="CP262" i="23"/>
  <c r="CO262" i="23"/>
  <c r="CN262" i="23"/>
  <c r="CJ262" i="23"/>
  <c r="CD262" i="23"/>
  <c r="BX262" i="23"/>
  <c r="BR262" i="23"/>
  <c r="BL262" i="23"/>
  <c r="BF262" i="23"/>
  <c r="AZ262" i="23"/>
  <c r="AT262" i="23"/>
  <c r="AN262" i="23"/>
  <c r="AH262" i="23"/>
  <c r="AB262" i="23"/>
  <c r="V262" i="23"/>
  <c r="CY261" i="23"/>
  <c r="CX261" i="23"/>
  <c r="CW261" i="23"/>
  <c r="CV261" i="23"/>
  <c r="CZ261" i="23" s="1"/>
  <c r="CU261" i="23"/>
  <c r="CT261" i="23"/>
  <c r="CS261" i="23"/>
  <c r="CR261" i="23"/>
  <c r="CQ261" i="23"/>
  <c r="CP261" i="23"/>
  <c r="CO261" i="23"/>
  <c r="CN261" i="23"/>
  <c r="CJ261" i="23"/>
  <c r="CD261" i="23"/>
  <c r="BX261" i="23"/>
  <c r="BR261" i="23"/>
  <c r="BL261" i="23"/>
  <c r="BF261" i="23"/>
  <c r="AZ261" i="23"/>
  <c r="AT261" i="23"/>
  <c r="AN261" i="23"/>
  <c r="AH261" i="23"/>
  <c r="AB261" i="23"/>
  <c r="V261" i="23"/>
  <c r="CZ260" i="23"/>
  <c r="CY260" i="23"/>
  <c r="CX260" i="23"/>
  <c r="CW260" i="23"/>
  <c r="CV260" i="23"/>
  <c r="CU260" i="23"/>
  <c r="CT260" i="23"/>
  <c r="CS260" i="23"/>
  <c r="CR260" i="23"/>
  <c r="CQ260" i="23"/>
  <c r="CP260" i="23"/>
  <c r="CO260" i="23"/>
  <c r="CN260" i="23"/>
  <c r="CJ260" i="23"/>
  <c r="CD260" i="23"/>
  <c r="BX260" i="23"/>
  <c r="BR260" i="23"/>
  <c r="BL260" i="23"/>
  <c r="BF260" i="23"/>
  <c r="AZ260" i="23"/>
  <c r="AT260" i="23"/>
  <c r="AN260" i="23"/>
  <c r="AH260" i="23"/>
  <c r="AB260" i="23"/>
  <c r="V260" i="23"/>
  <c r="CY259" i="23"/>
  <c r="CX259" i="23"/>
  <c r="CZ259" i="23" s="1"/>
  <c r="CW259" i="23"/>
  <c r="CV259" i="23"/>
  <c r="CU259" i="23"/>
  <c r="CT259" i="23"/>
  <c r="CS259" i="23"/>
  <c r="CR259" i="23"/>
  <c r="CQ259" i="23"/>
  <c r="CP259" i="23"/>
  <c r="CO259" i="23"/>
  <c r="CN259" i="23"/>
  <c r="CJ259" i="23"/>
  <c r="CD259" i="23"/>
  <c r="BX259" i="23"/>
  <c r="BR259" i="23"/>
  <c r="BL259" i="23"/>
  <c r="BF259" i="23"/>
  <c r="AZ259" i="23"/>
  <c r="AT259" i="23"/>
  <c r="AN259" i="23"/>
  <c r="AH259" i="23"/>
  <c r="AB259" i="23"/>
  <c r="V259" i="23"/>
  <c r="CY258" i="23"/>
  <c r="CX258" i="23"/>
  <c r="CW258" i="23"/>
  <c r="CV258" i="23"/>
  <c r="CZ258" i="23" s="1"/>
  <c r="CU258" i="23"/>
  <c r="CT258" i="23"/>
  <c r="CS258" i="23"/>
  <c r="CR258" i="23"/>
  <c r="CQ258" i="23"/>
  <c r="CP258" i="23"/>
  <c r="CO258" i="23"/>
  <c r="CN258" i="23"/>
  <c r="CJ258" i="23"/>
  <c r="CD258" i="23"/>
  <c r="BX258" i="23"/>
  <c r="BR258" i="23"/>
  <c r="BL258" i="23"/>
  <c r="BF258" i="23"/>
  <c r="AZ258" i="23"/>
  <c r="AT258" i="23"/>
  <c r="AN258" i="23"/>
  <c r="AH258" i="23"/>
  <c r="AB258" i="23"/>
  <c r="V258" i="23"/>
  <c r="CY257" i="23"/>
  <c r="CX257" i="23"/>
  <c r="CW257" i="23"/>
  <c r="CV257" i="23"/>
  <c r="CZ257" i="23" s="1"/>
  <c r="CU257" i="23"/>
  <c r="CT257" i="23"/>
  <c r="CS257" i="23"/>
  <c r="CR257" i="23"/>
  <c r="CQ257" i="23"/>
  <c r="CP257" i="23"/>
  <c r="CO257" i="23"/>
  <c r="CN257" i="23"/>
  <c r="CJ257" i="23"/>
  <c r="CD257" i="23"/>
  <c r="BX257" i="23"/>
  <c r="BR257" i="23"/>
  <c r="BL257" i="23"/>
  <c r="BF257" i="23"/>
  <c r="AZ257" i="23"/>
  <c r="AT257" i="23"/>
  <c r="AN257" i="23"/>
  <c r="AH257" i="23"/>
  <c r="AB257" i="23"/>
  <c r="V257" i="23"/>
  <c r="CY256" i="23"/>
  <c r="CX256" i="23"/>
  <c r="CW256" i="23"/>
  <c r="CV256" i="23"/>
  <c r="CU256" i="23"/>
  <c r="CT256" i="23"/>
  <c r="CS256" i="23"/>
  <c r="CR256" i="23"/>
  <c r="CQ256" i="23"/>
  <c r="CP256" i="23"/>
  <c r="CO256" i="23"/>
  <c r="CN256" i="23"/>
  <c r="CJ256" i="23"/>
  <c r="CD256" i="23"/>
  <c r="BX256" i="23"/>
  <c r="BR256" i="23"/>
  <c r="BL256" i="23"/>
  <c r="BF256" i="23"/>
  <c r="AZ256" i="23"/>
  <c r="AT256" i="23"/>
  <c r="AN256" i="23"/>
  <c r="AH256" i="23"/>
  <c r="AB256" i="23"/>
  <c r="V256" i="23"/>
  <c r="CY255" i="23"/>
  <c r="CX255" i="23"/>
  <c r="CW255" i="23"/>
  <c r="CV255" i="23"/>
  <c r="CU255" i="23"/>
  <c r="CT255" i="23"/>
  <c r="CS255" i="23"/>
  <c r="CR255" i="23"/>
  <c r="CQ255" i="23"/>
  <c r="CP255" i="23"/>
  <c r="CO255" i="23"/>
  <c r="CN255" i="23"/>
  <c r="CJ255" i="23"/>
  <c r="CD255" i="23"/>
  <c r="BX255" i="23"/>
  <c r="BR255" i="23"/>
  <c r="BL255" i="23"/>
  <c r="BF255" i="23"/>
  <c r="AZ255" i="23"/>
  <c r="AT255" i="23"/>
  <c r="AN255" i="23"/>
  <c r="AH255" i="23"/>
  <c r="AB255" i="23"/>
  <c r="W255" i="23"/>
  <c r="AC255" i="23" s="1"/>
  <c r="AI255" i="23" s="1"/>
  <c r="AO255" i="23" s="1"/>
  <c r="AU255" i="23" s="1"/>
  <c r="BA255" i="23" s="1"/>
  <c r="BG255" i="23" s="1"/>
  <c r="BM255" i="23" s="1"/>
  <c r="BS255" i="23" s="1"/>
  <c r="BY255" i="23" s="1"/>
  <c r="CE255" i="23" s="1"/>
  <c r="CK255" i="23" s="1"/>
  <c r="V255" i="23"/>
  <c r="CY254" i="23"/>
  <c r="CX254" i="23"/>
  <c r="CW254" i="23"/>
  <c r="CV254" i="23"/>
  <c r="CU254" i="23"/>
  <c r="CT254" i="23"/>
  <c r="CS254" i="23"/>
  <c r="CR254" i="23"/>
  <c r="CQ254" i="23"/>
  <c r="CP254" i="23"/>
  <c r="CO254" i="23"/>
  <c r="CN254" i="23"/>
  <c r="CJ254" i="23"/>
  <c r="CD254" i="23"/>
  <c r="BX254" i="23"/>
  <c r="BR254" i="23"/>
  <c r="BL254" i="23"/>
  <c r="BF254" i="23"/>
  <c r="AZ254" i="23"/>
  <c r="AT254" i="23"/>
  <c r="AN254" i="23"/>
  <c r="AH254" i="23"/>
  <c r="AB254" i="23"/>
  <c r="W254" i="23"/>
  <c r="AC254" i="23" s="1"/>
  <c r="AI254" i="23" s="1"/>
  <c r="AO254" i="23" s="1"/>
  <c r="AU254" i="23" s="1"/>
  <c r="BA254" i="23" s="1"/>
  <c r="BG254" i="23" s="1"/>
  <c r="BM254" i="23" s="1"/>
  <c r="BS254" i="23" s="1"/>
  <c r="BY254" i="23" s="1"/>
  <c r="CE254" i="23" s="1"/>
  <c r="CK254" i="23" s="1"/>
  <c r="V254" i="23"/>
  <c r="CY253" i="23"/>
  <c r="CX253" i="23"/>
  <c r="CW253" i="23"/>
  <c r="CV253" i="23"/>
  <c r="CU253" i="23"/>
  <c r="CT253" i="23"/>
  <c r="CS253" i="23"/>
  <c r="CR253" i="23"/>
  <c r="CQ253" i="23"/>
  <c r="CP253" i="23"/>
  <c r="CO253" i="23"/>
  <c r="CN253" i="23"/>
  <c r="CJ253" i="23"/>
  <c r="CD253" i="23"/>
  <c r="BX253" i="23"/>
  <c r="BR253" i="23"/>
  <c r="BL253" i="23"/>
  <c r="BF253" i="23"/>
  <c r="AZ253" i="23"/>
  <c r="AT253" i="23"/>
  <c r="AN253" i="23"/>
  <c r="AH253" i="23"/>
  <c r="AC253" i="23"/>
  <c r="AI253" i="23" s="1"/>
  <c r="AO253" i="23" s="1"/>
  <c r="AU253" i="23" s="1"/>
  <c r="BA253" i="23" s="1"/>
  <c r="BG253" i="23" s="1"/>
  <c r="BM253" i="23" s="1"/>
  <c r="BS253" i="23" s="1"/>
  <c r="BY253" i="23" s="1"/>
  <c r="CE253" i="23" s="1"/>
  <c r="CK253" i="23" s="1"/>
  <c r="AB253" i="23"/>
  <c r="W253" i="23"/>
  <c r="V253" i="23"/>
  <c r="CY252" i="23"/>
  <c r="CX252" i="23"/>
  <c r="CW252" i="23"/>
  <c r="CV252" i="23"/>
  <c r="CU252" i="23"/>
  <c r="CT252" i="23"/>
  <c r="CS252" i="23"/>
  <c r="CR252" i="23"/>
  <c r="CQ252" i="23"/>
  <c r="CP252" i="23"/>
  <c r="CO252" i="23"/>
  <c r="CN252" i="23"/>
  <c r="CJ252" i="23"/>
  <c r="CD252" i="23"/>
  <c r="BX252" i="23"/>
  <c r="BR252" i="23"/>
  <c r="BL252" i="23"/>
  <c r="BF252" i="23"/>
  <c r="AZ252" i="23"/>
  <c r="AT252" i="23"/>
  <c r="AN252" i="23"/>
  <c r="AH252" i="23"/>
  <c r="AB252" i="23"/>
  <c r="W252" i="23"/>
  <c r="AC252" i="23" s="1"/>
  <c r="AI252" i="23" s="1"/>
  <c r="AO252" i="23" s="1"/>
  <c r="AU252" i="23" s="1"/>
  <c r="BA252" i="23" s="1"/>
  <c r="BG252" i="23" s="1"/>
  <c r="BM252" i="23" s="1"/>
  <c r="BS252" i="23" s="1"/>
  <c r="BY252" i="23" s="1"/>
  <c r="CE252" i="23" s="1"/>
  <c r="CK252" i="23" s="1"/>
  <c r="V252" i="23"/>
  <c r="CY251" i="23"/>
  <c r="CX251" i="23"/>
  <c r="CW251" i="23"/>
  <c r="CV251" i="23"/>
  <c r="CU251" i="23"/>
  <c r="CT251" i="23"/>
  <c r="CS251" i="23"/>
  <c r="CR251" i="23"/>
  <c r="CQ251" i="23"/>
  <c r="CP251" i="23"/>
  <c r="CO251" i="23"/>
  <c r="CN251" i="23"/>
  <c r="CJ251" i="23"/>
  <c r="CD251" i="23"/>
  <c r="BX251" i="23"/>
  <c r="BR251" i="23"/>
  <c r="BL251" i="23"/>
  <c r="BF251" i="23"/>
  <c r="AZ251" i="23"/>
  <c r="AT251" i="23"/>
  <c r="AN251" i="23"/>
  <c r="AH251" i="23"/>
  <c r="AB251" i="23"/>
  <c r="V251" i="23"/>
  <c r="CY250" i="23"/>
  <c r="CX250" i="23"/>
  <c r="CW250" i="23"/>
  <c r="CV250" i="23"/>
  <c r="CU250" i="23"/>
  <c r="CT250" i="23"/>
  <c r="CS250" i="23"/>
  <c r="CR250" i="23"/>
  <c r="CQ250" i="23"/>
  <c r="CP250" i="23"/>
  <c r="CO250" i="23"/>
  <c r="CN250" i="23"/>
  <c r="CZ250" i="23" s="1"/>
  <c r="CJ250" i="23"/>
  <c r="CD250" i="23"/>
  <c r="BX250" i="23"/>
  <c r="BR250" i="23"/>
  <c r="BL250" i="23"/>
  <c r="BF250" i="23"/>
  <c r="AZ250" i="23"/>
  <c r="AT250" i="23"/>
  <c r="AN250" i="23"/>
  <c r="AH250" i="23"/>
  <c r="AB250" i="23"/>
  <c r="W250" i="23"/>
  <c r="AC250" i="23" s="1"/>
  <c r="AI250" i="23" s="1"/>
  <c r="AO250" i="23" s="1"/>
  <c r="AU250" i="23" s="1"/>
  <c r="BA250" i="23" s="1"/>
  <c r="BG250" i="23" s="1"/>
  <c r="BM250" i="23" s="1"/>
  <c r="BS250" i="23" s="1"/>
  <c r="BY250" i="23" s="1"/>
  <c r="CE250" i="23" s="1"/>
  <c r="CK250" i="23" s="1"/>
  <c r="V250" i="23"/>
  <c r="CY249" i="23"/>
  <c r="CX249" i="23"/>
  <c r="CW249" i="23"/>
  <c r="CV249" i="23"/>
  <c r="CU249" i="23"/>
  <c r="CT249" i="23"/>
  <c r="CS249" i="23"/>
  <c r="CR249" i="23"/>
  <c r="CQ249" i="23"/>
  <c r="CP249" i="23"/>
  <c r="CO249" i="23"/>
  <c r="CN249" i="23"/>
  <c r="CZ249" i="23" s="1"/>
  <c r="CJ249" i="23"/>
  <c r="CD249" i="23"/>
  <c r="BX249" i="23"/>
  <c r="BR249" i="23"/>
  <c r="BL249" i="23"/>
  <c r="BF249" i="23"/>
  <c r="AZ249" i="23"/>
  <c r="AT249" i="23"/>
  <c r="AN249" i="23"/>
  <c r="AH249" i="23"/>
  <c r="AC249" i="23"/>
  <c r="AB249" i="23"/>
  <c r="W249" i="23"/>
  <c r="V249" i="23"/>
  <c r="CY248" i="23"/>
  <c r="CX248" i="23"/>
  <c r="CW248" i="23"/>
  <c r="CV248" i="23"/>
  <c r="CU248" i="23"/>
  <c r="CT248" i="23"/>
  <c r="CS248" i="23"/>
  <c r="CR248" i="23"/>
  <c r="CQ248" i="23"/>
  <c r="CP248" i="23"/>
  <c r="CO248" i="23"/>
  <c r="CN248" i="23"/>
  <c r="CJ248" i="23"/>
  <c r="CD248" i="23"/>
  <c r="BX248" i="23"/>
  <c r="BR248" i="23"/>
  <c r="BL248" i="23"/>
  <c r="BF248" i="23"/>
  <c r="BA248" i="23"/>
  <c r="BG248" i="23" s="1"/>
  <c r="BM248" i="23" s="1"/>
  <c r="BS248" i="23" s="1"/>
  <c r="BY248" i="23" s="1"/>
  <c r="CE248" i="23" s="1"/>
  <c r="CK248" i="23" s="1"/>
  <c r="AZ248" i="23"/>
  <c r="AT248" i="23"/>
  <c r="AN248" i="23"/>
  <c r="AH248" i="23"/>
  <c r="AB248" i="23"/>
  <c r="V248" i="23"/>
  <c r="CY247" i="23"/>
  <c r="CX247" i="23"/>
  <c r="CW247" i="23"/>
  <c r="CV247" i="23"/>
  <c r="CU247" i="23"/>
  <c r="CT247" i="23"/>
  <c r="CS247" i="23"/>
  <c r="CR247" i="23"/>
  <c r="CQ247" i="23"/>
  <c r="CP247" i="23"/>
  <c r="CO247" i="23"/>
  <c r="CN247" i="23"/>
  <c r="CJ247" i="23"/>
  <c r="CD247" i="23"/>
  <c r="BX247" i="23"/>
  <c r="BR247" i="23"/>
  <c r="BL247" i="23"/>
  <c r="BF247" i="23"/>
  <c r="AZ247" i="23"/>
  <c r="AT247" i="23"/>
  <c r="AN247" i="23"/>
  <c r="AH247" i="23"/>
  <c r="AB247" i="23"/>
  <c r="W247" i="23"/>
  <c r="V247" i="23"/>
  <c r="CY246" i="23"/>
  <c r="CX246" i="23"/>
  <c r="CW246" i="23"/>
  <c r="CV246" i="23"/>
  <c r="CU246" i="23"/>
  <c r="CT246" i="23"/>
  <c r="CS246" i="23"/>
  <c r="CR246" i="23"/>
  <c r="CQ246" i="23"/>
  <c r="CP246" i="23"/>
  <c r="CO246" i="23"/>
  <c r="CN246" i="23"/>
  <c r="CZ246" i="23" s="1"/>
  <c r="CJ246" i="23"/>
  <c r="CD246" i="23"/>
  <c r="BX246" i="23"/>
  <c r="BR246" i="23"/>
  <c r="BL246" i="23"/>
  <c r="BF246" i="23"/>
  <c r="AZ246" i="23"/>
  <c r="AT246" i="23"/>
  <c r="AN246" i="23"/>
  <c r="AH246" i="23"/>
  <c r="AB246" i="23"/>
  <c r="V246" i="23"/>
  <c r="CY245" i="23"/>
  <c r="CX245" i="23"/>
  <c r="CW245" i="23"/>
  <c r="CV245" i="23"/>
  <c r="CU245" i="23"/>
  <c r="CT245" i="23"/>
  <c r="CS245" i="23"/>
  <c r="CR245" i="23"/>
  <c r="CQ245" i="23"/>
  <c r="CP245" i="23"/>
  <c r="CO245" i="23"/>
  <c r="CN245" i="23"/>
  <c r="CZ245" i="23" s="1"/>
  <c r="CJ245" i="23"/>
  <c r="CD245" i="23"/>
  <c r="BX245" i="23"/>
  <c r="BR245" i="23"/>
  <c r="BL245" i="23"/>
  <c r="BF245" i="23"/>
  <c r="AZ245" i="23"/>
  <c r="AT245" i="23"/>
  <c r="AN245" i="23"/>
  <c r="AH245" i="23"/>
  <c r="AC245" i="23"/>
  <c r="AI245" i="23" s="1"/>
  <c r="AO245" i="23" s="1"/>
  <c r="AU245" i="23" s="1"/>
  <c r="BA245" i="23" s="1"/>
  <c r="BG245" i="23" s="1"/>
  <c r="BM245" i="23" s="1"/>
  <c r="BS245" i="23" s="1"/>
  <c r="BY245" i="23" s="1"/>
  <c r="CE245" i="23" s="1"/>
  <c r="CK245" i="23" s="1"/>
  <c r="AB245" i="23"/>
  <c r="V245" i="23"/>
  <c r="CZ244" i="23"/>
  <c r="CY244" i="23"/>
  <c r="CX244" i="23"/>
  <c r="CW244" i="23"/>
  <c r="CV244" i="23"/>
  <c r="CU244" i="23"/>
  <c r="CT244" i="23"/>
  <c r="CS244" i="23"/>
  <c r="CR244" i="23"/>
  <c r="CQ244" i="23"/>
  <c r="CP244" i="23"/>
  <c r="CO244" i="23"/>
  <c r="CN244" i="23"/>
  <c r="CJ244" i="23"/>
  <c r="CD244" i="23"/>
  <c r="BX244" i="23"/>
  <c r="BR244" i="23"/>
  <c r="BL244" i="23"/>
  <c r="BF244" i="23"/>
  <c r="AZ244" i="23"/>
  <c r="AT244" i="23"/>
  <c r="AN244" i="23"/>
  <c r="AH244" i="23"/>
  <c r="AB244" i="23"/>
  <c r="V244" i="23"/>
  <c r="CY243" i="23"/>
  <c r="CX243" i="23"/>
  <c r="CW243" i="23"/>
  <c r="CV243" i="23"/>
  <c r="CU243" i="23"/>
  <c r="CT243" i="23"/>
  <c r="CS243" i="23"/>
  <c r="CR243" i="23"/>
  <c r="CQ243" i="23"/>
  <c r="CP243" i="23"/>
  <c r="CO243" i="23"/>
  <c r="CN243" i="23"/>
  <c r="CJ243" i="23"/>
  <c r="CD243" i="23"/>
  <c r="BX243" i="23"/>
  <c r="BR243" i="23"/>
  <c r="BL243" i="23"/>
  <c r="BF243" i="23"/>
  <c r="AZ243" i="23"/>
  <c r="AT243" i="23"/>
  <c r="AN243" i="23"/>
  <c r="AH243" i="23"/>
  <c r="AB243" i="23"/>
  <c r="V243" i="23"/>
  <c r="CY242" i="23"/>
  <c r="CX242" i="23"/>
  <c r="CW242" i="23"/>
  <c r="CV242" i="23"/>
  <c r="CU242" i="23"/>
  <c r="CT242" i="23"/>
  <c r="CS242" i="23"/>
  <c r="CR242" i="23"/>
  <c r="CQ242" i="23"/>
  <c r="CZ242" i="23" s="1"/>
  <c r="CP242" i="23"/>
  <c r="CO242" i="23"/>
  <c r="CN242" i="23"/>
  <c r="CJ242" i="23"/>
  <c r="CD242" i="23"/>
  <c r="BX242" i="23"/>
  <c r="BR242" i="23"/>
  <c r="BL242" i="23"/>
  <c r="BF242" i="23"/>
  <c r="AZ242" i="23"/>
  <c r="AT242" i="23"/>
  <c r="AN242" i="23"/>
  <c r="AH242" i="23"/>
  <c r="AB242" i="23"/>
  <c r="V242" i="23"/>
  <c r="CY241" i="23"/>
  <c r="CX241" i="23"/>
  <c r="CW241" i="23"/>
  <c r="CV241" i="23"/>
  <c r="CU241" i="23"/>
  <c r="CT241" i="23"/>
  <c r="CS241" i="23"/>
  <c r="CR241" i="23"/>
  <c r="CQ241" i="23"/>
  <c r="CP241" i="23"/>
  <c r="CO241" i="23"/>
  <c r="CN241" i="23"/>
  <c r="CZ241" i="23" s="1"/>
  <c r="CJ241" i="23"/>
  <c r="CD241" i="23"/>
  <c r="BX241" i="23"/>
  <c r="BR241" i="23"/>
  <c r="BL241" i="23"/>
  <c r="BF241" i="23"/>
  <c r="AZ241" i="23"/>
  <c r="AT241" i="23"/>
  <c r="AN241" i="23"/>
  <c r="AH241" i="23"/>
  <c r="AB241" i="23"/>
  <c r="V241" i="23"/>
  <c r="CY240" i="23"/>
  <c r="CX240" i="23"/>
  <c r="CW240" i="23"/>
  <c r="CV240" i="23"/>
  <c r="CU240" i="23"/>
  <c r="CT240" i="23"/>
  <c r="CS240" i="23"/>
  <c r="CR240" i="23"/>
  <c r="CQ240" i="23"/>
  <c r="CP240" i="23"/>
  <c r="CO240" i="23"/>
  <c r="CN240" i="23"/>
  <c r="CJ240" i="23"/>
  <c r="CD240" i="23"/>
  <c r="BX240" i="23"/>
  <c r="BR240" i="23"/>
  <c r="BL240" i="23"/>
  <c r="BF240" i="23"/>
  <c r="AZ240" i="23"/>
  <c r="AT240" i="23"/>
  <c r="AN240" i="23"/>
  <c r="AH240" i="23"/>
  <c r="AB240" i="23"/>
  <c r="V240" i="23"/>
  <c r="CY239" i="23"/>
  <c r="CX239" i="23"/>
  <c r="CW239" i="23"/>
  <c r="CV239" i="23"/>
  <c r="CU239" i="23"/>
  <c r="CT239" i="23"/>
  <c r="CS239" i="23"/>
  <c r="CR239" i="23"/>
  <c r="CQ239" i="23"/>
  <c r="CP239" i="23"/>
  <c r="CO239" i="23"/>
  <c r="CN239" i="23"/>
  <c r="CJ239" i="23"/>
  <c r="CD239" i="23"/>
  <c r="BX239" i="23"/>
  <c r="BR239" i="23"/>
  <c r="BL239" i="23"/>
  <c r="BF239" i="23"/>
  <c r="AZ239" i="23"/>
  <c r="AT239" i="23"/>
  <c r="AN239" i="23"/>
  <c r="AI239" i="23"/>
  <c r="AO239" i="23" s="1"/>
  <c r="AU239" i="23" s="1"/>
  <c r="BA239" i="23" s="1"/>
  <c r="BG239" i="23" s="1"/>
  <c r="BM239" i="23" s="1"/>
  <c r="BS239" i="23" s="1"/>
  <c r="BY239" i="23" s="1"/>
  <c r="CE239" i="23" s="1"/>
  <c r="CK239" i="23" s="1"/>
  <c r="AH239" i="23"/>
  <c r="AB239" i="23"/>
  <c r="W239" i="23"/>
  <c r="AC239" i="23" s="1"/>
  <c r="V239" i="23"/>
  <c r="CY238" i="23"/>
  <c r="CX238" i="23"/>
  <c r="CW238" i="23"/>
  <c r="CZ238" i="23" s="1"/>
  <c r="CV238" i="23"/>
  <c r="CU238" i="23"/>
  <c r="CT238" i="23"/>
  <c r="CS238" i="23"/>
  <c r="CR238" i="23"/>
  <c r="CQ238" i="23"/>
  <c r="CP238" i="23"/>
  <c r="CO238" i="23"/>
  <c r="CN238" i="23"/>
  <c r="CJ238" i="23"/>
  <c r="CD238" i="23"/>
  <c r="BX238" i="23"/>
  <c r="BR238" i="23"/>
  <c r="BL238" i="23"/>
  <c r="BF238" i="23"/>
  <c r="AZ238" i="23"/>
  <c r="AT238" i="23"/>
  <c r="AN238" i="23"/>
  <c r="AH238" i="23"/>
  <c r="AC238" i="23"/>
  <c r="AI238" i="23" s="1"/>
  <c r="AO238" i="23" s="1"/>
  <c r="AU238" i="23" s="1"/>
  <c r="BA238" i="23" s="1"/>
  <c r="BG238" i="23" s="1"/>
  <c r="BM238" i="23" s="1"/>
  <c r="BS238" i="23" s="1"/>
  <c r="BY238" i="23" s="1"/>
  <c r="CE238" i="23" s="1"/>
  <c r="CK238" i="23" s="1"/>
  <c r="AB238" i="23"/>
  <c r="W238" i="23"/>
  <c r="V238" i="23"/>
  <c r="CY237" i="23"/>
  <c r="CX237" i="23"/>
  <c r="CW237" i="23"/>
  <c r="CV237" i="23"/>
  <c r="CU237" i="23"/>
  <c r="CT237" i="23"/>
  <c r="CS237" i="23"/>
  <c r="CR237" i="23"/>
  <c r="CQ237" i="23"/>
  <c r="CP237" i="23"/>
  <c r="CO237" i="23"/>
  <c r="CN237" i="23"/>
  <c r="CJ237" i="23"/>
  <c r="CD237" i="23"/>
  <c r="BX237" i="23"/>
  <c r="BR237" i="23"/>
  <c r="BL237" i="23"/>
  <c r="BF237" i="23"/>
  <c r="AZ237" i="23"/>
  <c r="AT237" i="23"/>
  <c r="AN237" i="23"/>
  <c r="AH237" i="23"/>
  <c r="AB237" i="23"/>
  <c r="W237" i="23"/>
  <c r="AC237" i="23" s="1"/>
  <c r="AI237" i="23" s="1"/>
  <c r="AO237" i="23" s="1"/>
  <c r="AU237" i="23" s="1"/>
  <c r="BA237" i="23" s="1"/>
  <c r="BG237" i="23" s="1"/>
  <c r="BM237" i="23" s="1"/>
  <c r="BS237" i="23" s="1"/>
  <c r="BY237" i="23" s="1"/>
  <c r="CE237" i="23" s="1"/>
  <c r="CK237" i="23" s="1"/>
  <c r="V237" i="23"/>
  <c r="CY236" i="23"/>
  <c r="CX236" i="23"/>
  <c r="CW236" i="23"/>
  <c r="CV236" i="23"/>
  <c r="CU236" i="23"/>
  <c r="CT236" i="23"/>
  <c r="CS236" i="23"/>
  <c r="CZ236" i="23" s="1"/>
  <c r="CR236" i="23"/>
  <c r="CQ236" i="23"/>
  <c r="CP236" i="23"/>
  <c r="CO236" i="23"/>
  <c r="CN236" i="23"/>
  <c r="CJ236" i="23"/>
  <c r="CD236" i="23"/>
  <c r="BX236" i="23"/>
  <c r="BR236" i="23"/>
  <c r="BL236" i="23"/>
  <c r="BF236" i="23"/>
  <c r="BA236" i="23"/>
  <c r="BG236" i="23" s="1"/>
  <c r="BM236" i="23" s="1"/>
  <c r="BS236" i="23" s="1"/>
  <c r="BY236" i="23" s="1"/>
  <c r="CE236" i="23" s="1"/>
  <c r="CK236" i="23" s="1"/>
  <c r="AZ236" i="23"/>
  <c r="AT236" i="23"/>
  <c r="AN236" i="23"/>
  <c r="AH236" i="23"/>
  <c r="AB236" i="23"/>
  <c r="W236" i="23"/>
  <c r="AC236" i="23" s="1"/>
  <c r="AI236" i="23" s="1"/>
  <c r="AO236" i="23" s="1"/>
  <c r="AU236" i="23" s="1"/>
  <c r="V236" i="23"/>
  <c r="CY235" i="23"/>
  <c r="CX235" i="23"/>
  <c r="CW235" i="23"/>
  <c r="CV235" i="23"/>
  <c r="CU235" i="23"/>
  <c r="CT235" i="23"/>
  <c r="CS235" i="23"/>
  <c r="CR235" i="23"/>
  <c r="CQ235" i="23"/>
  <c r="CP235" i="23"/>
  <c r="CO235" i="23"/>
  <c r="CN235" i="23"/>
  <c r="CJ235" i="23"/>
  <c r="CD235" i="23"/>
  <c r="BX235" i="23"/>
  <c r="BR235" i="23"/>
  <c r="BL235" i="23"/>
  <c r="BF235" i="23"/>
  <c r="AZ235" i="23"/>
  <c r="AT235" i="23"/>
  <c r="AN235" i="23"/>
  <c r="AH235" i="23"/>
  <c r="AB235" i="23"/>
  <c r="W235" i="23"/>
  <c r="AC235" i="23" s="1"/>
  <c r="AI235" i="23" s="1"/>
  <c r="AO235" i="23" s="1"/>
  <c r="AU235" i="23" s="1"/>
  <c r="BA235" i="23" s="1"/>
  <c r="BG235" i="23" s="1"/>
  <c r="BM235" i="23" s="1"/>
  <c r="BS235" i="23" s="1"/>
  <c r="BY235" i="23" s="1"/>
  <c r="CE235" i="23" s="1"/>
  <c r="CK235" i="23" s="1"/>
  <c r="V235" i="23"/>
  <c r="CY234" i="23"/>
  <c r="CX234" i="23"/>
  <c r="CW234" i="23"/>
  <c r="CV234" i="23"/>
  <c r="CU234" i="23"/>
  <c r="CT234" i="23"/>
  <c r="CS234" i="23"/>
  <c r="CR234" i="23"/>
  <c r="CQ234" i="23"/>
  <c r="CP234" i="23"/>
  <c r="CO234" i="23"/>
  <c r="CN234" i="23"/>
  <c r="CJ234" i="23"/>
  <c r="CD234" i="23"/>
  <c r="BX234" i="23"/>
  <c r="BR234" i="23"/>
  <c r="BL234" i="23"/>
  <c r="BF234" i="23"/>
  <c r="AZ234" i="23"/>
  <c r="AT234" i="23"/>
  <c r="AN234" i="23"/>
  <c r="AH234" i="23"/>
  <c r="AB234" i="23"/>
  <c r="W234" i="23"/>
  <c r="AC234" i="23" s="1"/>
  <c r="AI234" i="23" s="1"/>
  <c r="AO234" i="23" s="1"/>
  <c r="AU234" i="23" s="1"/>
  <c r="BA234" i="23" s="1"/>
  <c r="BG234" i="23" s="1"/>
  <c r="BM234" i="23" s="1"/>
  <c r="BS234" i="23" s="1"/>
  <c r="BY234" i="23" s="1"/>
  <c r="CE234" i="23" s="1"/>
  <c r="CK234" i="23" s="1"/>
  <c r="V234" i="23"/>
  <c r="CY233" i="23"/>
  <c r="CX233" i="23"/>
  <c r="CW233" i="23"/>
  <c r="CV233" i="23"/>
  <c r="CU233" i="23"/>
  <c r="CT233" i="23"/>
  <c r="CS233" i="23"/>
  <c r="CR233" i="23"/>
  <c r="CQ233" i="23"/>
  <c r="CP233" i="23"/>
  <c r="CO233" i="23"/>
  <c r="CN233" i="23"/>
  <c r="CJ233" i="23"/>
  <c r="CD233" i="23"/>
  <c r="BX233" i="23"/>
  <c r="BR233" i="23"/>
  <c r="BL233" i="23"/>
  <c r="BF233" i="23"/>
  <c r="AZ233" i="23"/>
  <c r="AT233" i="23"/>
  <c r="AN233" i="23"/>
  <c r="AH233" i="23"/>
  <c r="AC233" i="23"/>
  <c r="AI233" i="23" s="1"/>
  <c r="AO233" i="23" s="1"/>
  <c r="AU233" i="23" s="1"/>
  <c r="BA233" i="23" s="1"/>
  <c r="BG233" i="23" s="1"/>
  <c r="BM233" i="23" s="1"/>
  <c r="BS233" i="23" s="1"/>
  <c r="BY233" i="23" s="1"/>
  <c r="CE233" i="23" s="1"/>
  <c r="CK233" i="23" s="1"/>
  <c r="AB233" i="23"/>
  <c r="V233" i="23"/>
  <c r="CY232" i="23"/>
  <c r="CX232" i="23"/>
  <c r="CW232" i="23"/>
  <c r="CV232" i="23"/>
  <c r="CU232" i="23"/>
  <c r="CT232" i="23"/>
  <c r="CS232" i="23"/>
  <c r="CR232" i="23"/>
  <c r="CQ232" i="23"/>
  <c r="CP232" i="23"/>
  <c r="CO232" i="23"/>
  <c r="CN232" i="23"/>
  <c r="CZ232" i="23" s="1"/>
  <c r="CJ232" i="23"/>
  <c r="CD232" i="23"/>
  <c r="BX232" i="23"/>
  <c r="BR232" i="23"/>
  <c r="BL232" i="23"/>
  <c r="BF232" i="23"/>
  <c r="AZ232" i="23"/>
  <c r="AT232" i="23"/>
  <c r="AN232" i="23"/>
  <c r="AH232" i="23"/>
  <c r="AB232" i="23"/>
  <c r="W232" i="23"/>
  <c r="AC232" i="23" s="1"/>
  <c r="AI232" i="23" s="1"/>
  <c r="AO232" i="23" s="1"/>
  <c r="AU232" i="23" s="1"/>
  <c r="BA232" i="23" s="1"/>
  <c r="BG232" i="23" s="1"/>
  <c r="BM232" i="23" s="1"/>
  <c r="BS232" i="23" s="1"/>
  <c r="BY232" i="23" s="1"/>
  <c r="CE232" i="23" s="1"/>
  <c r="CK232" i="23" s="1"/>
  <c r="V232" i="23"/>
  <c r="CY231" i="23"/>
  <c r="CX231" i="23"/>
  <c r="CW231" i="23"/>
  <c r="CV231" i="23"/>
  <c r="CU231" i="23"/>
  <c r="CT231" i="23"/>
  <c r="CS231" i="23"/>
  <c r="CR231" i="23"/>
  <c r="CQ231" i="23"/>
  <c r="CP231" i="23"/>
  <c r="CO231" i="23"/>
  <c r="CN231" i="23"/>
  <c r="CJ231" i="23"/>
  <c r="CD231" i="23"/>
  <c r="BX231" i="23"/>
  <c r="BR231" i="23"/>
  <c r="BL231" i="23"/>
  <c r="BF231" i="23"/>
  <c r="AZ231" i="23"/>
  <c r="AU231" i="23"/>
  <c r="BA231" i="23" s="1"/>
  <c r="BG231" i="23" s="1"/>
  <c r="BM231" i="23" s="1"/>
  <c r="BS231" i="23" s="1"/>
  <c r="BY231" i="23" s="1"/>
  <c r="CE231" i="23" s="1"/>
  <c r="CK231" i="23" s="1"/>
  <c r="AT231" i="23"/>
  <c r="AN231" i="23"/>
  <c r="AH231" i="23"/>
  <c r="AB231" i="23"/>
  <c r="V231" i="23"/>
  <c r="CY230" i="23"/>
  <c r="CX230" i="23"/>
  <c r="CW230" i="23"/>
  <c r="CV230" i="23"/>
  <c r="CU230" i="23"/>
  <c r="CT230" i="23"/>
  <c r="CS230" i="23"/>
  <c r="CR230" i="23"/>
  <c r="CQ230" i="23"/>
  <c r="CP230" i="23"/>
  <c r="CO230" i="23"/>
  <c r="CN230" i="23"/>
  <c r="CJ230" i="23"/>
  <c r="CD230" i="23"/>
  <c r="BX230" i="23"/>
  <c r="BR230" i="23"/>
  <c r="BL230" i="23"/>
  <c r="BF230" i="23"/>
  <c r="AZ230" i="23"/>
  <c r="AT230" i="23"/>
  <c r="AN230" i="23"/>
  <c r="AH230" i="23"/>
  <c r="AC230" i="23"/>
  <c r="AI230" i="23" s="1"/>
  <c r="AO230" i="23" s="1"/>
  <c r="AU230" i="23" s="1"/>
  <c r="AB230" i="23"/>
  <c r="V230" i="23"/>
  <c r="CY229" i="23"/>
  <c r="CX229" i="23"/>
  <c r="CW229" i="23"/>
  <c r="CV229" i="23"/>
  <c r="CU229" i="23"/>
  <c r="CT229" i="23"/>
  <c r="CS229" i="23"/>
  <c r="CR229" i="23"/>
  <c r="CQ229" i="23"/>
  <c r="CP229" i="23"/>
  <c r="CO229" i="23"/>
  <c r="CN229" i="23"/>
  <c r="CJ229" i="23"/>
  <c r="CD229" i="23"/>
  <c r="BX229" i="23"/>
  <c r="BR229" i="23"/>
  <c r="BL229" i="23"/>
  <c r="BF229" i="23"/>
  <c r="AZ229" i="23"/>
  <c r="AT229" i="23"/>
  <c r="AN229" i="23"/>
  <c r="AH229" i="23"/>
  <c r="AB229" i="23"/>
  <c r="V229" i="23"/>
  <c r="CY228" i="23"/>
  <c r="CX228" i="23"/>
  <c r="CW228" i="23"/>
  <c r="CV228" i="23"/>
  <c r="CU228" i="23"/>
  <c r="CT228" i="23"/>
  <c r="CS228" i="23"/>
  <c r="CR228" i="23"/>
  <c r="CQ228" i="23"/>
  <c r="CP228" i="23"/>
  <c r="CO228" i="23"/>
  <c r="CZ228" i="23" s="1"/>
  <c r="CN228" i="23"/>
  <c r="CJ228" i="23"/>
  <c r="CD228" i="23"/>
  <c r="BX228" i="23"/>
  <c r="BR228" i="23"/>
  <c r="BL228" i="23"/>
  <c r="BF228" i="23"/>
  <c r="AZ228" i="23"/>
  <c r="AT228" i="23"/>
  <c r="AN228" i="23"/>
  <c r="AH228" i="23"/>
  <c r="AB228" i="23"/>
  <c r="V228" i="23"/>
  <c r="CY227" i="23"/>
  <c r="CX227" i="23"/>
  <c r="CW227" i="23"/>
  <c r="CV227" i="23"/>
  <c r="CU227" i="23"/>
  <c r="CT227" i="23"/>
  <c r="CS227" i="23"/>
  <c r="CR227" i="23"/>
  <c r="CQ227" i="23"/>
  <c r="CP227" i="23"/>
  <c r="CO227" i="23"/>
  <c r="CN227" i="23"/>
  <c r="CZ227" i="23" s="1"/>
  <c r="CJ227" i="23"/>
  <c r="CD227" i="23"/>
  <c r="BX227" i="23"/>
  <c r="BR227" i="23"/>
  <c r="BL227" i="23"/>
  <c r="BF227" i="23"/>
  <c r="AZ227" i="23"/>
  <c r="AT227" i="23"/>
  <c r="AN227" i="23"/>
  <c r="AH227" i="23"/>
  <c r="AB227" i="23"/>
  <c r="V227" i="23"/>
  <c r="CY226" i="23"/>
  <c r="CX226" i="23"/>
  <c r="CW226" i="23"/>
  <c r="CV226" i="23"/>
  <c r="CU226" i="23"/>
  <c r="CT226" i="23"/>
  <c r="CS226" i="23"/>
  <c r="CR226" i="23"/>
  <c r="CQ226" i="23"/>
  <c r="CP226" i="23"/>
  <c r="CO226" i="23"/>
  <c r="CN226" i="23"/>
  <c r="CJ226" i="23"/>
  <c r="CD226" i="23"/>
  <c r="BX226" i="23"/>
  <c r="BR226" i="23"/>
  <c r="BL226" i="23"/>
  <c r="BF226" i="23"/>
  <c r="AZ226" i="23"/>
  <c r="AT226" i="23"/>
  <c r="AN226" i="23"/>
  <c r="AH226" i="23"/>
  <c r="AB226" i="23"/>
  <c r="V226" i="23"/>
  <c r="CY225" i="23"/>
  <c r="CX225" i="23"/>
  <c r="CW225" i="23"/>
  <c r="CV225" i="23"/>
  <c r="CU225" i="23"/>
  <c r="CT225" i="23"/>
  <c r="CS225" i="23"/>
  <c r="CR225" i="23"/>
  <c r="CQ225" i="23"/>
  <c r="CP225" i="23"/>
  <c r="CO225" i="23"/>
  <c r="CN225" i="23"/>
  <c r="CJ225" i="23"/>
  <c r="CD225" i="23"/>
  <c r="BX225" i="23"/>
  <c r="BR225" i="23"/>
  <c r="BL225" i="23"/>
  <c r="BF225" i="23"/>
  <c r="AZ225" i="23"/>
  <c r="AT225" i="23"/>
  <c r="AN225" i="23"/>
  <c r="AH225" i="23"/>
  <c r="AB225" i="23"/>
  <c r="V225" i="23"/>
  <c r="CY224" i="23"/>
  <c r="CX224" i="23"/>
  <c r="CW224" i="23"/>
  <c r="CV224" i="23"/>
  <c r="CU224" i="23"/>
  <c r="CT224" i="23"/>
  <c r="CS224" i="23"/>
  <c r="CR224" i="23"/>
  <c r="CQ224" i="23"/>
  <c r="CP224" i="23"/>
  <c r="CO224" i="23"/>
  <c r="CN224" i="23"/>
  <c r="CJ224" i="23"/>
  <c r="CD224" i="23"/>
  <c r="BX224" i="23"/>
  <c r="BR224" i="23"/>
  <c r="BL224" i="23"/>
  <c r="BF224" i="23"/>
  <c r="AZ224" i="23"/>
  <c r="AT224" i="23"/>
  <c r="AN224" i="23"/>
  <c r="AH224" i="23"/>
  <c r="AB224" i="23"/>
  <c r="V224" i="23"/>
  <c r="CY223" i="23"/>
  <c r="CX223" i="23"/>
  <c r="CW223" i="23"/>
  <c r="CV223" i="23"/>
  <c r="CU223" i="23"/>
  <c r="CT223" i="23"/>
  <c r="CS223" i="23"/>
  <c r="CR223" i="23"/>
  <c r="CQ223" i="23"/>
  <c r="CP223" i="23"/>
  <c r="CO223" i="23"/>
  <c r="CN223" i="23"/>
  <c r="CZ223" i="23" s="1"/>
  <c r="CJ223" i="23"/>
  <c r="CD223" i="23"/>
  <c r="BX223" i="23"/>
  <c r="BR223" i="23"/>
  <c r="BL223" i="23"/>
  <c r="BF223" i="23"/>
  <c r="AZ223" i="23"/>
  <c r="AT223" i="23"/>
  <c r="AN223" i="23"/>
  <c r="AH223" i="23"/>
  <c r="AB223" i="23"/>
  <c r="W223" i="23"/>
  <c r="AC223" i="23" s="1"/>
  <c r="AI223" i="23" s="1"/>
  <c r="AO223" i="23" s="1"/>
  <c r="AU223" i="23" s="1"/>
  <c r="BA223" i="23" s="1"/>
  <c r="BG223" i="23" s="1"/>
  <c r="BM223" i="23" s="1"/>
  <c r="BS223" i="23" s="1"/>
  <c r="BY223" i="23" s="1"/>
  <c r="CE223" i="23" s="1"/>
  <c r="CK223" i="23" s="1"/>
  <c r="V223" i="23"/>
  <c r="CY222" i="23"/>
  <c r="CX222" i="23"/>
  <c r="CW222" i="23"/>
  <c r="CV222" i="23"/>
  <c r="CU222" i="23"/>
  <c r="CT222" i="23"/>
  <c r="CS222" i="23"/>
  <c r="CR222" i="23"/>
  <c r="CQ222" i="23"/>
  <c r="CP222" i="23"/>
  <c r="CO222" i="23"/>
  <c r="CN222" i="23"/>
  <c r="CZ222" i="23" s="1"/>
  <c r="CJ222" i="23"/>
  <c r="CD222" i="23"/>
  <c r="BX222" i="23"/>
  <c r="BR222" i="23"/>
  <c r="BL222" i="23"/>
  <c r="BF222" i="23"/>
  <c r="AZ222" i="23"/>
  <c r="AT222" i="23"/>
  <c r="AN222" i="23"/>
  <c r="AI222" i="23"/>
  <c r="AO222" i="23" s="1"/>
  <c r="AU222" i="23" s="1"/>
  <c r="BA222" i="23" s="1"/>
  <c r="BG222" i="23" s="1"/>
  <c r="BM222" i="23" s="1"/>
  <c r="BS222" i="23" s="1"/>
  <c r="BY222" i="23" s="1"/>
  <c r="CE222" i="23" s="1"/>
  <c r="CK222" i="23" s="1"/>
  <c r="AH222" i="23"/>
  <c r="AB222" i="23"/>
  <c r="W222" i="23"/>
  <c r="AC222" i="23" s="1"/>
  <c r="V222" i="23"/>
  <c r="CY221" i="23"/>
  <c r="CX221" i="23"/>
  <c r="CW221" i="23"/>
  <c r="CV221" i="23"/>
  <c r="CU221" i="23"/>
  <c r="CT221" i="23"/>
  <c r="CS221" i="23"/>
  <c r="CR221" i="23"/>
  <c r="CQ221" i="23"/>
  <c r="CP221" i="23"/>
  <c r="CO221" i="23"/>
  <c r="CN221" i="23"/>
  <c r="CJ221" i="23"/>
  <c r="CD221" i="23"/>
  <c r="BX221" i="23"/>
  <c r="BR221" i="23"/>
  <c r="BL221" i="23"/>
  <c r="BF221" i="23"/>
  <c r="AZ221" i="23"/>
  <c r="AT221" i="23"/>
  <c r="AN221" i="23"/>
  <c r="AH221" i="23"/>
  <c r="AB221" i="23"/>
  <c r="W221" i="23"/>
  <c r="AC221" i="23" s="1"/>
  <c r="AI221" i="23" s="1"/>
  <c r="AO221" i="23" s="1"/>
  <c r="AU221" i="23" s="1"/>
  <c r="BA221" i="23" s="1"/>
  <c r="BG221" i="23" s="1"/>
  <c r="BM221" i="23" s="1"/>
  <c r="BS221" i="23" s="1"/>
  <c r="BY221" i="23" s="1"/>
  <c r="CE221" i="23" s="1"/>
  <c r="CK221" i="23" s="1"/>
  <c r="V221" i="23"/>
  <c r="CY220" i="23"/>
  <c r="CX220" i="23"/>
  <c r="CW220" i="23"/>
  <c r="CV220" i="23"/>
  <c r="CU220" i="23"/>
  <c r="CT220" i="23"/>
  <c r="CS220" i="23"/>
  <c r="CR220" i="23"/>
  <c r="CQ220" i="23"/>
  <c r="CP220" i="23"/>
  <c r="CO220" i="23"/>
  <c r="CN220" i="23"/>
  <c r="CJ220" i="23"/>
  <c r="CD220" i="23"/>
  <c r="BX220" i="23"/>
  <c r="BR220" i="23"/>
  <c r="BL220" i="23"/>
  <c r="BF220" i="23"/>
  <c r="AZ220" i="23"/>
  <c r="AT220" i="23"/>
  <c r="AN220" i="23"/>
  <c r="AH220" i="23"/>
  <c r="AB220" i="23"/>
  <c r="W220" i="23"/>
  <c r="AC220" i="23" s="1"/>
  <c r="AI220" i="23" s="1"/>
  <c r="V220" i="23"/>
  <c r="CY219" i="23"/>
  <c r="CX219" i="23"/>
  <c r="CW219" i="23"/>
  <c r="CV219" i="23"/>
  <c r="CU219" i="23"/>
  <c r="CT219" i="23"/>
  <c r="CS219" i="23"/>
  <c r="CR219" i="23"/>
  <c r="CQ219" i="23"/>
  <c r="CP219" i="23"/>
  <c r="CO219" i="23"/>
  <c r="CN219" i="23"/>
  <c r="CJ219" i="23"/>
  <c r="CD219" i="23"/>
  <c r="BX219" i="23"/>
  <c r="BR219" i="23"/>
  <c r="BL219" i="23"/>
  <c r="BF219" i="23"/>
  <c r="AZ219" i="23"/>
  <c r="AT219" i="23"/>
  <c r="AN219" i="23"/>
  <c r="AH219" i="23"/>
  <c r="AB219" i="23"/>
  <c r="V219" i="23"/>
  <c r="CY218" i="23"/>
  <c r="CX218" i="23"/>
  <c r="CW218" i="23"/>
  <c r="CV218" i="23"/>
  <c r="CU218" i="23"/>
  <c r="CT218" i="23"/>
  <c r="CS218" i="23"/>
  <c r="CR218" i="23"/>
  <c r="CQ218" i="23"/>
  <c r="CP218" i="23"/>
  <c r="CO218" i="23"/>
  <c r="CZ218" i="23" s="1"/>
  <c r="CN218" i="23"/>
  <c r="CJ218" i="23"/>
  <c r="CD218" i="23"/>
  <c r="BX218" i="23"/>
  <c r="BR218" i="23"/>
  <c r="BL218" i="23"/>
  <c r="BF218" i="23"/>
  <c r="AZ218" i="23"/>
  <c r="AT218" i="23"/>
  <c r="AN218" i="23"/>
  <c r="AH218" i="23"/>
  <c r="AB218" i="23"/>
  <c r="W218" i="23"/>
  <c r="AC218" i="23" s="1"/>
  <c r="AI218" i="23" s="1"/>
  <c r="AO218" i="23" s="1"/>
  <c r="AU218" i="23" s="1"/>
  <c r="BA218" i="23" s="1"/>
  <c r="BG218" i="23" s="1"/>
  <c r="BM218" i="23" s="1"/>
  <c r="BS218" i="23" s="1"/>
  <c r="BY218" i="23" s="1"/>
  <c r="CE218" i="23" s="1"/>
  <c r="CK218" i="23" s="1"/>
  <c r="V218" i="23"/>
  <c r="CZ217" i="23"/>
  <c r="CY217" i="23"/>
  <c r="CX217" i="23"/>
  <c r="CW217" i="23"/>
  <c r="CV217" i="23"/>
  <c r="CU217" i="23"/>
  <c r="CT217" i="23"/>
  <c r="CS217" i="23"/>
  <c r="CR217" i="23"/>
  <c r="CQ217" i="23"/>
  <c r="CP217" i="23"/>
  <c r="CO217" i="23"/>
  <c r="CN217" i="23"/>
  <c r="CJ217" i="23"/>
  <c r="CD217" i="23"/>
  <c r="BX217" i="23"/>
  <c r="BR217" i="23"/>
  <c r="BL217" i="23"/>
  <c r="BF217" i="23"/>
  <c r="AZ217" i="23"/>
  <c r="AT217" i="23"/>
  <c r="AN217" i="23"/>
  <c r="AH217" i="23"/>
  <c r="AB217" i="23"/>
  <c r="V217" i="23"/>
  <c r="CY216" i="23"/>
  <c r="CX216" i="23"/>
  <c r="CW216" i="23"/>
  <c r="CV216" i="23"/>
  <c r="CU216" i="23"/>
  <c r="CT216" i="23"/>
  <c r="CS216" i="23"/>
  <c r="CR216" i="23"/>
  <c r="CQ216" i="23"/>
  <c r="CP216" i="23"/>
  <c r="CO216" i="23"/>
  <c r="CN216" i="23"/>
  <c r="CJ216" i="23"/>
  <c r="CD216" i="23"/>
  <c r="BX216" i="23"/>
  <c r="BR216" i="23"/>
  <c r="BL216" i="23"/>
  <c r="BF216" i="23"/>
  <c r="AZ216" i="23"/>
  <c r="AT216" i="23"/>
  <c r="AN216" i="23"/>
  <c r="AH216" i="23"/>
  <c r="AB216" i="23"/>
  <c r="V216" i="23"/>
  <c r="CY215" i="23"/>
  <c r="CX215" i="23"/>
  <c r="CW215" i="23"/>
  <c r="CV215" i="23"/>
  <c r="CU215" i="23"/>
  <c r="CT215" i="23"/>
  <c r="CS215" i="23"/>
  <c r="CZ215" i="23" s="1"/>
  <c r="CR215" i="23"/>
  <c r="CQ215" i="23"/>
  <c r="CP215" i="23"/>
  <c r="CO215" i="23"/>
  <c r="CN215" i="23"/>
  <c r="CJ215" i="23"/>
  <c r="CD215" i="23"/>
  <c r="BX215" i="23"/>
  <c r="BR215" i="23"/>
  <c r="BL215" i="23"/>
  <c r="BF215" i="23"/>
  <c r="AZ215" i="23"/>
  <c r="AT215" i="23"/>
  <c r="AN215" i="23"/>
  <c r="AH215" i="23"/>
  <c r="AB215" i="23"/>
  <c r="W215" i="23"/>
  <c r="AC215" i="23" s="1"/>
  <c r="AI215" i="23" s="1"/>
  <c r="AO215" i="23" s="1"/>
  <c r="AU215" i="23" s="1"/>
  <c r="BA215" i="23" s="1"/>
  <c r="BG215" i="23" s="1"/>
  <c r="BM215" i="23" s="1"/>
  <c r="BS215" i="23" s="1"/>
  <c r="BY215" i="23" s="1"/>
  <c r="CE215" i="23" s="1"/>
  <c r="CK215" i="23" s="1"/>
  <c r="V215" i="23"/>
  <c r="CY214" i="23"/>
  <c r="CX214" i="23"/>
  <c r="CW214" i="23"/>
  <c r="CV214" i="23"/>
  <c r="CU214" i="23"/>
  <c r="CT214" i="23"/>
  <c r="CS214" i="23"/>
  <c r="CR214" i="23"/>
  <c r="CQ214" i="23"/>
  <c r="CP214" i="23"/>
  <c r="CO214" i="23"/>
  <c r="CN214" i="23"/>
  <c r="CZ214" i="23" s="1"/>
  <c r="CJ214" i="23"/>
  <c r="CD214" i="23"/>
  <c r="BX214" i="23"/>
  <c r="BR214" i="23"/>
  <c r="BL214" i="23"/>
  <c r="BF214" i="23"/>
  <c r="AZ214" i="23"/>
  <c r="AT214" i="23"/>
  <c r="AN214" i="23"/>
  <c r="AH214" i="23"/>
  <c r="AB214" i="23"/>
  <c r="V214" i="23"/>
  <c r="CY213" i="23"/>
  <c r="CX213" i="23"/>
  <c r="CW213" i="23"/>
  <c r="CV213" i="23"/>
  <c r="CU213" i="23"/>
  <c r="CT213" i="23"/>
  <c r="CS213" i="23"/>
  <c r="CR213" i="23"/>
  <c r="CQ213" i="23"/>
  <c r="CP213" i="23"/>
  <c r="CO213" i="23"/>
  <c r="CN213" i="23"/>
  <c r="CZ213" i="23" s="1"/>
  <c r="CJ213" i="23"/>
  <c r="CD213" i="23"/>
  <c r="BX213" i="23"/>
  <c r="BR213" i="23"/>
  <c r="BL213" i="23"/>
  <c r="BF213" i="23"/>
  <c r="AZ213" i="23"/>
  <c r="AT213" i="23"/>
  <c r="AN213" i="23"/>
  <c r="AH213" i="23"/>
  <c r="AB213" i="23"/>
  <c r="W213" i="23"/>
  <c r="AC213" i="23" s="1"/>
  <c r="AI213" i="23" s="1"/>
  <c r="AO213" i="23" s="1"/>
  <c r="AU213" i="23" s="1"/>
  <c r="BA213" i="23" s="1"/>
  <c r="BG213" i="23" s="1"/>
  <c r="BM213" i="23" s="1"/>
  <c r="BS213" i="23" s="1"/>
  <c r="BY213" i="23" s="1"/>
  <c r="CE213" i="23" s="1"/>
  <c r="CK213" i="23" s="1"/>
  <c r="V213" i="23"/>
  <c r="CY212" i="23"/>
  <c r="CX212" i="23"/>
  <c r="CW212" i="23"/>
  <c r="CV212" i="23"/>
  <c r="CU212" i="23"/>
  <c r="CT212" i="23"/>
  <c r="CS212" i="23"/>
  <c r="CR212" i="23"/>
  <c r="CQ212" i="23"/>
  <c r="CP212" i="23"/>
  <c r="CO212" i="23"/>
  <c r="CN212" i="23"/>
  <c r="CZ212" i="23" s="1"/>
  <c r="CJ212" i="23"/>
  <c r="CD212" i="23"/>
  <c r="BX212" i="23"/>
  <c r="BR212" i="23"/>
  <c r="BL212" i="23"/>
  <c r="BF212" i="23"/>
  <c r="AZ212" i="23"/>
  <c r="AT212" i="23"/>
  <c r="AN212" i="23"/>
  <c r="AH212" i="23"/>
  <c r="AB212" i="23"/>
  <c r="V212" i="23"/>
  <c r="CY211" i="23"/>
  <c r="CX211" i="23"/>
  <c r="CW211" i="23"/>
  <c r="CV211" i="23"/>
  <c r="CU211" i="23"/>
  <c r="CT211" i="23"/>
  <c r="CS211" i="23"/>
  <c r="CR211" i="23"/>
  <c r="CQ211" i="23"/>
  <c r="CP211" i="23"/>
  <c r="CO211" i="23"/>
  <c r="CN211" i="23"/>
  <c r="CJ211" i="23"/>
  <c r="CD211" i="23"/>
  <c r="BX211" i="23"/>
  <c r="BR211" i="23"/>
  <c r="BL211" i="23"/>
  <c r="BF211" i="23"/>
  <c r="AZ211" i="23"/>
  <c r="AT211" i="23"/>
  <c r="AN211" i="23"/>
  <c r="AH211" i="23"/>
  <c r="AB211" i="23"/>
  <c r="V211" i="23"/>
  <c r="CY210" i="23"/>
  <c r="CX210" i="23"/>
  <c r="CW210" i="23"/>
  <c r="CV210" i="23"/>
  <c r="CU210" i="23"/>
  <c r="CT210" i="23"/>
  <c r="CS210" i="23"/>
  <c r="CZ210" i="23" s="1"/>
  <c r="CR210" i="23"/>
  <c r="CQ210" i="23"/>
  <c r="CP210" i="23"/>
  <c r="CO210" i="23"/>
  <c r="CN210" i="23"/>
  <c r="CJ210" i="23"/>
  <c r="CD210" i="23"/>
  <c r="BX210" i="23"/>
  <c r="BR210" i="23"/>
  <c r="BL210" i="23"/>
  <c r="BF210" i="23"/>
  <c r="AZ210" i="23"/>
  <c r="AT210" i="23"/>
  <c r="AN210" i="23"/>
  <c r="AH210" i="23"/>
  <c r="AB210" i="23"/>
  <c r="V210" i="23"/>
  <c r="CY209" i="23"/>
  <c r="CX209" i="23"/>
  <c r="CW209" i="23"/>
  <c r="CV209" i="23"/>
  <c r="CU209" i="23"/>
  <c r="CT209" i="23"/>
  <c r="CS209" i="23"/>
  <c r="CR209" i="23"/>
  <c r="CQ209" i="23"/>
  <c r="CP209" i="23"/>
  <c r="CO209" i="23"/>
  <c r="CN209" i="23"/>
  <c r="CJ209" i="23"/>
  <c r="CD209" i="23"/>
  <c r="BX209" i="23"/>
  <c r="BR209" i="23"/>
  <c r="BL209" i="23"/>
  <c r="BF209" i="23"/>
  <c r="AZ209" i="23"/>
  <c r="AT209" i="23"/>
  <c r="AN209" i="23"/>
  <c r="AH209" i="23"/>
  <c r="AB209" i="23"/>
  <c r="V209" i="23"/>
  <c r="CY208" i="23"/>
  <c r="CX208" i="23"/>
  <c r="CW208" i="23"/>
  <c r="CV208" i="23"/>
  <c r="CU208" i="23"/>
  <c r="CT208" i="23"/>
  <c r="CS208" i="23"/>
  <c r="CR208" i="23"/>
  <c r="CQ208" i="23"/>
  <c r="CP208" i="23"/>
  <c r="CO208" i="23"/>
  <c r="CN208" i="23"/>
  <c r="CJ208" i="23"/>
  <c r="CD208" i="23"/>
  <c r="BX208" i="23"/>
  <c r="BR208" i="23"/>
  <c r="BL208" i="23"/>
  <c r="BF208" i="23"/>
  <c r="AZ208" i="23"/>
  <c r="AT208" i="23"/>
  <c r="AN208" i="23"/>
  <c r="AH208" i="23"/>
  <c r="AB208" i="23"/>
  <c r="V208" i="23"/>
  <c r="CY207" i="23"/>
  <c r="CX207" i="23"/>
  <c r="CW207" i="23"/>
  <c r="CV207" i="23"/>
  <c r="CU207" i="23"/>
  <c r="CT207" i="23"/>
  <c r="CS207" i="23"/>
  <c r="CR207" i="23"/>
  <c r="CQ207" i="23"/>
  <c r="CP207" i="23"/>
  <c r="CO207" i="23"/>
  <c r="CN207" i="23"/>
  <c r="CJ207" i="23"/>
  <c r="CD207" i="23"/>
  <c r="BX207" i="23"/>
  <c r="BR207" i="23"/>
  <c r="BL207" i="23"/>
  <c r="BF207" i="23"/>
  <c r="AZ207" i="23"/>
  <c r="AT207" i="23"/>
  <c r="AN207" i="23"/>
  <c r="AH207" i="23"/>
  <c r="AB207" i="23"/>
  <c r="W207" i="23"/>
  <c r="AC207" i="23" s="1"/>
  <c r="AI207" i="23" s="1"/>
  <c r="AO207" i="23" s="1"/>
  <c r="AU207" i="23" s="1"/>
  <c r="BA207" i="23" s="1"/>
  <c r="BG207" i="23" s="1"/>
  <c r="BM207" i="23" s="1"/>
  <c r="BS207" i="23" s="1"/>
  <c r="BY207" i="23" s="1"/>
  <c r="CE207" i="23" s="1"/>
  <c r="CK207" i="23" s="1"/>
  <c r="V207" i="23"/>
  <c r="CY206" i="23"/>
  <c r="CX206" i="23"/>
  <c r="CW206" i="23"/>
  <c r="CV206" i="23"/>
  <c r="CU206" i="23"/>
  <c r="CT206" i="23"/>
  <c r="CS206" i="23"/>
  <c r="CR206" i="23"/>
  <c r="CQ206" i="23"/>
  <c r="CP206" i="23"/>
  <c r="CO206" i="23"/>
  <c r="CN206" i="23"/>
  <c r="CJ206" i="23"/>
  <c r="CD206" i="23"/>
  <c r="BX206" i="23"/>
  <c r="BR206" i="23"/>
  <c r="BL206" i="23"/>
  <c r="BF206" i="23"/>
  <c r="AZ206" i="23"/>
  <c r="AT206" i="23"/>
  <c r="AN206" i="23"/>
  <c r="AH206" i="23"/>
  <c r="AB206" i="23"/>
  <c r="W206" i="23"/>
  <c r="AC206" i="23" s="1"/>
  <c r="AI206" i="23" s="1"/>
  <c r="AO206" i="23" s="1"/>
  <c r="AU206" i="23" s="1"/>
  <c r="BA206" i="23" s="1"/>
  <c r="BG206" i="23" s="1"/>
  <c r="BM206" i="23" s="1"/>
  <c r="BS206" i="23" s="1"/>
  <c r="BY206" i="23" s="1"/>
  <c r="CE206" i="23" s="1"/>
  <c r="CK206" i="23" s="1"/>
  <c r="V206" i="23"/>
  <c r="CZ205" i="23"/>
  <c r="CY205" i="23"/>
  <c r="CX205" i="23"/>
  <c r="CW205" i="23"/>
  <c r="CV205" i="23"/>
  <c r="CU205" i="23"/>
  <c r="CT205" i="23"/>
  <c r="CS205" i="23"/>
  <c r="CR205" i="23"/>
  <c r="CQ205" i="23"/>
  <c r="CP205" i="23"/>
  <c r="CO205" i="23"/>
  <c r="CN205" i="23"/>
  <c r="CJ205" i="23"/>
  <c r="CD205" i="23"/>
  <c r="BX205" i="23"/>
  <c r="BR205" i="23"/>
  <c r="BL205" i="23"/>
  <c r="BF205" i="23"/>
  <c r="AZ205" i="23"/>
  <c r="AT205" i="23"/>
  <c r="AN205" i="23"/>
  <c r="AH205" i="23"/>
  <c r="AB205" i="23"/>
  <c r="W205" i="23"/>
  <c r="AC205" i="23" s="1"/>
  <c r="AI205" i="23" s="1"/>
  <c r="AO205" i="23" s="1"/>
  <c r="AU205" i="23" s="1"/>
  <c r="BA205" i="23" s="1"/>
  <c r="BG205" i="23" s="1"/>
  <c r="BM205" i="23" s="1"/>
  <c r="BS205" i="23" s="1"/>
  <c r="BY205" i="23" s="1"/>
  <c r="CE205" i="23" s="1"/>
  <c r="CK205" i="23" s="1"/>
  <c r="V205" i="23"/>
  <c r="CY204" i="23"/>
  <c r="CX204" i="23"/>
  <c r="CZ204" i="23" s="1"/>
  <c r="CW204" i="23"/>
  <c r="CV204" i="23"/>
  <c r="CU204" i="23"/>
  <c r="CT204" i="23"/>
  <c r="CS204" i="23"/>
  <c r="CR204" i="23"/>
  <c r="CQ204" i="23"/>
  <c r="CP204" i="23"/>
  <c r="CO204" i="23"/>
  <c r="CN204" i="23"/>
  <c r="CJ204" i="23"/>
  <c r="CD204" i="23"/>
  <c r="BX204" i="23"/>
  <c r="BR204" i="23"/>
  <c r="BL204" i="23"/>
  <c r="BF204" i="23"/>
  <c r="AZ204" i="23"/>
  <c r="AT204" i="23"/>
  <c r="AN204" i="23"/>
  <c r="AH204" i="23"/>
  <c r="AB204" i="23"/>
  <c r="W204" i="23"/>
  <c r="AC204" i="23" s="1"/>
  <c r="AI204" i="23" s="1"/>
  <c r="AO204" i="23" s="1"/>
  <c r="AU204" i="23" s="1"/>
  <c r="BA204" i="23" s="1"/>
  <c r="BG204" i="23" s="1"/>
  <c r="BM204" i="23" s="1"/>
  <c r="V204" i="23"/>
  <c r="CY203" i="23"/>
  <c r="CX203" i="23"/>
  <c r="CW203" i="23"/>
  <c r="CZ203" i="23" s="1"/>
  <c r="CV203" i="23"/>
  <c r="CU203" i="23"/>
  <c r="CT203" i="23"/>
  <c r="CS203" i="23"/>
  <c r="CR203" i="23"/>
  <c r="CQ203" i="23"/>
  <c r="CP203" i="23"/>
  <c r="CO203" i="23"/>
  <c r="CN203" i="23"/>
  <c r="CJ203" i="23"/>
  <c r="CD203" i="23"/>
  <c r="BX203" i="23"/>
  <c r="BR203" i="23"/>
  <c r="BL203" i="23"/>
  <c r="BF203" i="23"/>
  <c r="AZ203" i="23"/>
  <c r="AT203" i="23"/>
  <c r="AN203" i="23"/>
  <c r="AH203" i="23"/>
  <c r="AB203" i="23"/>
  <c r="V203" i="23"/>
  <c r="CY202" i="23"/>
  <c r="CX202" i="23"/>
  <c r="CW202" i="23"/>
  <c r="CZ202" i="23" s="1"/>
  <c r="CV202" i="23"/>
  <c r="CU202" i="23"/>
  <c r="CT202" i="23"/>
  <c r="CS202" i="23"/>
  <c r="CR202" i="23"/>
  <c r="CQ202" i="23"/>
  <c r="CP202" i="23"/>
  <c r="CO202" i="23"/>
  <c r="CN202" i="23"/>
  <c r="CJ202" i="23"/>
  <c r="CD202" i="23"/>
  <c r="BX202" i="23"/>
  <c r="BR202" i="23"/>
  <c r="BM202" i="23"/>
  <c r="BS202" i="23" s="1"/>
  <c r="BY202" i="23" s="1"/>
  <c r="CE202" i="23" s="1"/>
  <c r="CK202" i="23" s="1"/>
  <c r="BL202" i="23"/>
  <c r="BF202" i="23"/>
  <c r="AZ202" i="23"/>
  <c r="AT202" i="23"/>
  <c r="AN202" i="23"/>
  <c r="AH202" i="23"/>
  <c r="AB202" i="23"/>
  <c r="W202" i="23"/>
  <c r="AC202" i="23" s="1"/>
  <c r="AI202" i="23" s="1"/>
  <c r="AO202" i="23" s="1"/>
  <c r="AU202" i="23" s="1"/>
  <c r="BA202" i="23" s="1"/>
  <c r="BG202" i="23" s="1"/>
  <c r="V202" i="23"/>
  <c r="CY201" i="23"/>
  <c r="CX201" i="23"/>
  <c r="CZ201" i="23" s="1"/>
  <c r="CW201" i="23"/>
  <c r="CV201" i="23"/>
  <c r="CU201" i="23"/>
  <c r="CT201" i="23"/>
  <c r="CS201" i="23"/>
  <c r="CR201" i="23"/>
  <c r="CQ201" i="23"/>
  <c r="CP201" i="23"/>
  <c r="CO201" i="23"/>
  <c r="CN201" i="23"/>
  <c r="CJ201" i="23"/>
  <c r="CD201" i="23"/>
  <c r="BX201" i="23"/>
  <c r="BR201" i="23"/>
  <c r="BL201" i="23"/>
  <c r="BF201" i="23"/>
  <c r="AZ201" i="23"/>
  <c r="AT201" i="23"/>
  <c r="AN201" i="23"/>
  <c r="AH201" i="23"/>
  <c r="AC201" i="23"/>
  <c r="AI201" i="23" s="1"/>
  <c r="AO201" i="23" s="1"/>
  <c r="AU201" i="23" s="1"/>
  <c r="BA201" i="23" s="1"/>
  <c r="BG201" i="23" s="1"/>
  <c r="BM201" i="23" s="1"/>
  <c r="BS201" i="23" s="1"/>
  <c r="BY201" i="23" s="1"/>
  <c r="CE201" i="23" s="1"/>
  <c r="CK201" i="23" s="1"/>
  <c r="AB201" i="23"/>
  <c r="W201" i="23"/>
  <c r="V201" i="23"/>
  <c r="CY200" i="23"/>
  <c r="CX200" i="23"/>
  <c r="CW200" i="23"/>
  <c r="CV200" i="23"/>
  <c r="CU200" i="23"/>
  <c r="CT200" i="23"/>
  <c r="CS200" i="23"/>
  <c r="CR200" i="23"/>
  <c r="CQ200" i="23"/>
  <c r="CP200" i="23"/>
  <c r="CO200" i="23"/>
  <c r="CN200" i="23"/>
  <c r="CZ200" i="23" s="1"/>
  <c r="CJ200" i="23"/>
  <c r="CD200" i="23"/>
  <c r="BX200" i="23"/>
  <c r="BR200" i="23"/>
  <c r="BL200" i="23"/>
  <c r="BF200" i="23"/>
  <c r="AZ200" i="23"/>
  <c r="AT200" i="23"/>
  <c r="AN200" i="23"/>
  <c r="AH200" i="23"/>
  <c r="AB200" i="23"/>
  <c r="V200" i="23"/>
  <c r="CY199" i="23"/>
  <c r="CX199" i="23"/>
  <c r="CW199" i="23"/>
  <c r="CV199" i="23"/>
  <c r="CU199" i="23"/>
  <c r="CT199" i="23"/>
  <c r="CS199" i="23"/>
  <c r="CR199" i="23"/>
  <c r="CQ199" i="23"/>
  <c r="CP199" i="23"/>
  <c r="CO199" i="23"/>
  <c r="CN199" i="23"/>
  <c r="CZ199" i="23" s="1"/>
  <c r="CJ199" i="23"/>
  <c r="CD199" i="23"/>
  <c r="BX199" i="23"/>
  <c r="BR199" i="23"/>
  <c r="BL199" i="23"/>
  <c r="BF199" i="23"/>
  <c r="AZ199" i="23"/>
  <c r="AT199" i="23"/>
  <c r="AN199" i="23"/>
  <c r="AH199" i="23"/>
  <c r="AB199" i="23"/>
  <c r="V199" i="23"/>
  <c r="CY198" i="23"/>
  <c r="CX198" i="23"/>
  <c r="CW198" i="23"/>
  <c r="CV198" i="23"/>
  <c r="CU198" i="23"/>
  <c r="CT198" i="23"/>
  <c r="CS198" i="23"/>
  <c r="CR198" i="23"/>
  <c r="CQ198" i="23"/>
  <c r="CP198" i="23"/>
  <c r="CO198" i="23"/>
  <c r="CN198" i="23"/>
  <c r="CJ198" i="23"/>
  <c r="CD198" i="23"/>
  <c r="BX198" i="23"/>
  <c r="BR198" i="23"/>
  <c r="BL198" i="23"/>
  <c r="BF198" i="23"/>
  <c r="AZ198" i="23"/>
  <c r="AT198" i="23"/>
  <c r="AN198" i="23"/>
  <c r="AH198" i="23"/>
  <c r="AB198" i="23"/>
  <c r="W198" i="23"/>
  <c r="AC198" i="23" s="1"/>
  <c r="AI198" i="23" s="1"/>
  <c r="AO198" i="23" s="1"/>
  <c r="AU198" i="23" s="1"/>
  <c r="BA198" i="23" s="1"/>
  <c r="BG198" i="23" s="1"/>
  <c r="V198" i="23"/>
  <c r="CY197" i="23"/>
  <c r="CX197" i="23"/>
  <c r="CW197" i="23"/>
  <c r="CV197" i="23"/>
  <c r="CU197" i="23"/>
  <c r="CZ197" i="23" s="1"/>
  <c r="CT197" i="23"/>
  <c r="CS197" i="23"/>
  <c r="CR197" i="23"/>
  <c r="CQ197" i="23"/>
  <c r="CP197" i="23"/>
  <c r="CO197" i="23"/>
  <c r="CN197" i="23"/>
  <c r="CJ197" i="23"/>
  <c r="CD197" i="23"/>
  <c r="BX197" i="23"/>
  <c r="BR197" i="23"/>
  <c r="BL197" i="23"/>
  <c r="BF197" i="23"/>
  <c r="AZ197" i="23"/>
  <c r="AT197" i="23"/>
  <c r="AN197" i="23"/>
  <c r="AH197" i="23"/>
  <c r="AB197" i="23"/>
  <c r="V197" i="23"/>
  <c r="CY196" i="23"/>
  <c r="CX196" i="23"/>
  <c r="CW196" i="23"/>
  <c r="CV196" i="23"/>
  <c r="CZ196" i="23" s="1"/>
  <c r="CU196" i="23"/>
  <c r="CT196" i="23"/>
  <c r="CS196" i="23"/>
  <c r="CR196" i="23"/>
  <c r="CQ196" i="23"/>
  <c r="CP196" i="23"/>
  <c r="CO196" i="23"/>
  <c r="CN196" i="23"/>
  <c r="CJ196" i="23"/>
  <c r="CD196" i="23"/>
  <c r="BX196" i="23"/>
  <c r="BR196" i="23"/>
  <c r="BL196" i="23"/>
  <c r="BF196" i="23"/>
  <c r="AZ196" i="23"/>
  <c r="AT196" i="23"/>
  <c r="AN196" i="23"/>
  <c r="AH196" i="23"/>
  <c r="AB196" i="23"/>
  <c r="V196" i="23"/>
  <c r="CY195" i="23"/>
  <c r="CX195" i="23"/>
  <c r="CW195" i="23"/>
  <c r="CV195" i="23"/>
  <c r="CU195" i="23"/>
  <c r="CT195" i="23"/>
  <c r="CS195" i="23"/>
  <c r="CR195" i="23"/>
  <c r="CQ195" i="23"/>
  <c r="CP195" i="23"/>
  <c r="CO195" i="23"/>
  <c r="CN195" i="23"/>
  <c r="CZ195" i="23" s="1"/>
  <c r="CJ195" i="23"/>
  <c r="CD195" i="23"/>
  <c r="BX195" i="23"/>
  <c r="BR195" i="23"/>
  <c r="BL195" i="23"/>
  <c r="BF195" i="23"/>
  <c r="AZ195" i="23"/>
  <c r="AT195" i="23"/>
  <c r="AN195" i="23"/>
  <c r="AH195" i="23"/>
  <c r="AB195" i="23"/>
  <c r="V195" i="23"/>
  <c r="CY194" i="23"/>
  <c r="CX194" i="23"/>
  <c r="CW194" i="23"/>
  <c r="CV194" i="23"/>
  <c r="CU194" i="23"/>
  <c r="CT194" i="23"/>
  <c r="CS194" i="23"/>
  <c r="CR194" i="23"/>
  <c r="CQ194" i="23"/>
  <c r="CP194" i="23"/>
  <c r="CO194" i="23"/>
  <c r="CN194" i="23"/>
  <c r="CJ194" i="23"/>
  <c r="CD194" i="23"/>
  <c r="BX194" i="23"/>
  <c r="BR194" i="23"/>
  <c r="BL194" i="23"/>
  <c r="BF194" i="23"/>
  <c r="AZ194" i="23"/>
  <c r="AT194" i="23"/>
  <c r="AN194" i="23"/>
  <c r="AH194" i="23"/>
  <c r="AB194" i="23"/>
  <c r="V194" i="23"/>
  <c r="CY193" i="23"/>
  <c r="CX193" i="23"/>
  <c r="CW193" i="23"/>
  <c r="CV193" i="23"/>
  <c r="CU193" i="23"/>
  <c r="CT193" i="23"/>
  <c r="CS193" i="23"/>
  <c r="CR193" i="23"/>
  <c r="CQ193" i="23"/>
  <c r="CP193" i="23"/>
  <c r="CO193" i="23"/>
  <c r="CN193" i="23"/>
  <c r="CJ193" i="23"/>
  <c r="CD193" i="23"/>
  <c r="BX193" i="23"/>
  <c r="BR193" i="23"/>
  <c r="BL193" i="23"/>
  <c r="BF193" i="23"/>
  <c r="AZ193" i="23"/>
  <c r="AT193" i="23"/>
  <c r="AN193" i="23"/>
  <c r="AH193" i="23"/>
  <c r="AB193" i="23"/>
  <c r="W193" i="23"/>
  <c r="V193" i="23"/>
  <c r="CY192" i="23"/>
  <c r="CX192" i="23"/>
  <c r="CW192" i="23"/>
  <c r="CV192" i="23"/>
  <c r="CU192" i="23"/>
  <c r="CT192" i="23"/>
  <c r="CS192" i="23"/>
  <c r="CR192" i="23"/>
  <c r="CQ192" i="23"/>
  <c r="CP192" i="23"/>
  <c r="CO192" i="23"/>
  <c r="CN192" i="23"/>
  <c r="CJ192" i="23"/>
  <c r="CD192" i="23"/>
  <c r="BX192" i="23"/>
  <c r="BR192" i="23"/>
  <c r="BL192" i="23"/>
  <c r="BF192" i="23"/>
  <c r="AZ192" i="23"/>
  <c r="AT192" i="23"/>
  <c r="AN192" i="23"/>
  <c r="AH192" i="23"/>
  <c r="AB192" i="23"/>
  <c r="V192" i="23"/>
  <c r="CY191" i="23"/>
  <c r="CX191" i="23"/>
  <c r="CW191" i="23"/>
  <c r="CV191" i="23"/>
  <c r="CU191" i="23"/>
  <c r="CT191" i="23"/>
  <c r="CS191" i="23"/>
  <c r="CR191" i="23"/>
  <c r="CZ191" i="23" s="1"/>
  <c r="CQ191" i="23"/>
  <c r="CP191" i="23"/>
  <c r="CO191" i="23"/>
  <c r="CN191" i="23"/>
  <c r="CJ191" i="23"/>
  <c r="CD191" i="23"/>
  <c r="BX191" i="23"/>
  <c r="BR191" i="23"/>
  <c r="BL191" i="23"/>
  <c r="BF191" i="23"/>
  <c r="AZ191" i="23"/>
  <c r="AT191" i="23"/>
  <c r="AN191" i="23"/>
  <c r="AH191" i="23"/>
  <c r="AC191" i="23"/>
  <c r="AI191" i="23" s="1"/>
  <c r="AO191" i="23" s="1"/>
  <c r="AU191" i="23" s="1"/>
  <c r="BA191" i="23" s="1"/>
  <c r="BG191" i="23" s="1"/>
  <c r="BM191" i="23" s="1"/>
  <c r="BS191" i="23" s="1"/>
  <c r="BY191" i="23" s="1"/>
  <c r="CE191" i="23" s="1"/>
  <c r="CK191" i="23" s="1"/>
  <c r="AB191" i="23"/>
  <c r="W191" i="23"/>
  <c r="V191" i="23"/>
  <c r="CY190" i="23"/>
  <c r="CX190" i="23"/>
  <c r="CW190" i="23"/>
  <c r="CV190" i="23"/>
  <c r="CU190" i="23"/>
  <c r="CT190" i="23"/>
  <c r="CS190" i="23"/>
  <c r="CR190" i="23"/>
  <c r="CQ190" i="23"/>
  <c r="CP190" i="23"/>
  <c r="CO190" i="23"/>
  <c r="CN190" i="23"/>
  <c r="CJ190" i="23"/>
  <c r="CD190" i="23"/>
  <c r="BX190" i="23"/>
  <c r="BR190" i="23"/>
  <c r="BL190" i="23"/>
  <c r="BF190" i="23"/>
  <c r="AZ190" i="23"/>
  <c r="AT190" i="23"/>
  <c r="AN190" i="23"/>
  <c r="AH190" i="23"/>
  <c r="AB190" i="23"/>
  <c r="W190" i="23"/>
  <c r="AC190" i="23" s="1"/>
  <c r="AI190" i="23" s="1"/>
  <c r="AO190" i="23" s="1"/>
  <c r="AU190" i="23" s="1"/>
  <c r="BA190" i="23" s="1"/>
  <c r="BG190" i="23" s="1"/>
  <c r="BM190" i="23" s="1"/>
  <c r="BS190" i="23" s="1"/>
  <c r="BY190" i="23" s="1"/>
  <c r="CE190" i="23" s="1"/>
  <c r="CK190" i="23" s="1"/>
  <c r="V190" i="23"/>
  <c r="CY189" i="23"/>
  <c r="CX189" i="23"/>
  <c r="CW189" i="23"/>
  <c r="CZ189" i="23" s="1"/>
  <c r="CV189" i="23"/>
  <c r="CU189" i="23"/>
  <c r="CT189" i="23"/>
  <c r="CS189" i="23"/>
  <c r="CR189" i="23"/>
  <c r="CQ189" i="23"/>
  <c r="CP189" i="23"/>
  <c r="CO189" i="23"/>
  <c r="CN189" i="23"/>
  <c r="CJ189" i="23"/>
  <c r="CD189" i="23"/>
  <c r="BX189" i="23"/>
  <c r="BS189" i="23"/>
  <c r="BY189" i="23" s="1"/>
  <c r="CE189" i="23" s="1"/>
  <c r="CK189" i="23" s="1"/>
  <c r="BR189" i="23"/>
  <c r="BL189" i="23"/>
  <c r="BF189" i="23"/>
  <c r="AZ189" i="23"/>
  <c r="AT189" i="23"/>
  <c r="AN189" i="23"/>
  <c r="AH189" i="23"/>
  <c r="AB189" i="23"/>
  <c r="W189" i="23"/>
  <c r="AC189" i="23" s="1"/>
  <c r="AI189" i="23" s="1"/>
  <c r="AO189" i="23" s="1"/>
  <c r="AU189" i="23" s="1"/>
  <c r="BA189" i="23" s="1"/>
  <c r="BG189" i="23" s="1"/>
  <c r="BM189" i="23" s="1"/>
  <c r="V189" i="23"/>
  <c r="CY188" i="23"/>
  <c r="CX188" i="23"/>
  <c r="CW188" i="23"/>
  <c r="CV188" i="23"/>
  <c r="CU188" i="23"/>
  <c r="CT188" i="23"/>
  <c r="CS188" i="23"/>
  <c r="CR188" i="23"/>
  <c r="CQ188" i="23"/>
  <c r="CP188" i="23"/>
  <c r="CO188" i="23"/>
  <c r="CN188" i="23"/>
  <c r="CJ188" i="23"/>
  <c r="CD188" i="23"/>
  <c r="BX188" i="23"/>
  <c r="BR188" i="23"/>
  <c r="BL188" i="23"/>
  <c r="BF188" i="23"/>
  <c r="AZ188" i="23"/>
  <c r="AT188" i="23"/>
  <c r="AN188" i="23"/>
  <c r="AH188" i="23"/>
  <c r="AB188" i="23"/>
  <c r="W188" i="23"/>
  <c r="AC188" i="23" s="1"/>
  <c r="AI188" i="23" s="1"/>
  <c r="AO188" i="23" s="1"/>
  <c r="AU188" i="23" s="1"/>
  <c r="BA188" i="23" s="1"/>
  <c r="BG188" i="23" s="1"/>
  <c r="BM188" i="23" s="1"/>
  <c r="BS188" i="23" s="1"/>
  <c r="BY188" i="23" s="1"/>
  <c r="CE188" i="23" s="1"/>
  <c r="CK188" i="23" s="1"/>
  <c r="V188" i="23"/>
  <c r="CY187" i="23"/>
  <c r="CX187" i="23"/>
  <c r="CW187" i="23"/>
  <c r="CV187" i="23"/>
  <c r="CU187" i="23"/>
  <c r="CT187" i="23"/>
  <c r="CS187" i="23"/>
  <c r="CR187" i="23"/>
  <c r="CZ187" i="23" s="1"/>
  <c r="CQ187" i="23"/>
  <c r="CP187" i="23"/>
  <c r="CO187" i="23"/>
  <c r="CN187" i="23"/>
  <c r="CJ187" i="23"/>
  <c r="CD187" i="23"/>
  <c r="BX187" i="23"/>
  <c r="BR187" i="23"/>
  <c r="BL187" i="23"/>
  <c r="BF187" i="23"/>
  <c r="AZ187" i="23"/>
  <c r="AT187" i="23"/>
  <c r="AN187" i="23"/>
  <c r="AH187" i="23"/>
  <c r="AB187" i="23"/>
  <c r="W187" i="23"/>
  <c r="AC187" i="23" s="1"/>
  <c r="AI187" i="23" s="1"/>
  <c r="V187" i="23"/>
  <c r="CY186" i="23"/>
  <c r="CX186" i="23"/>
  <c r="CW186" i="23"/>
  <c r="CV186" i="23"/>
  <c r="CU186" i="23"/>
  <c r="CT186" i="23"/>
  <c r="CS186" i="23"/>
  <c r="CR186" i="23"/>
  <c r="CZ186" i="23" s="1"/>
  <c r="CQ186" i="23"/>
  <c r="CP186" i="23"/>
  <c r="CO186" i="23"/>
  <c r="CN186" i="23"/>
  <c r="CJ186" i="23"/>
  <c r="CD186" i="23"/>
  <c r="BX186" i="23"/>
  <c r="BR186" i="23"/>
  <c r="BL186" i="23"/>
  <c r="BF186" i="23"/>
  <c r="BA186" i="23"/>
  <c r="BG186" i="23" s="1"/>
  <c r="BM186" i="23" s="1"/>
  <c r="BS186" i="23" s="1"/>
  <c r="BY186" i="23" s="1"/>
  <c r="CE186" i="23" s="1"/>
  <c r="CK186" i="23" s="1"/>
  <c r="AZ186" i="23"/>
  <c r="AT186" i="23"/>
  <c r="AN186" i="23"/>
  <c r="AH186" i="23"/>
  <c r="AB186" i="23"/>
  <c r="V186" i="23"/>
  <c r="CY185" i="23"/>
  <c r="CX185" i="23"/>
  <c r="CW185" i="23"/>
  <c r="CV185" i="23"/>
  <c r="CU185" i="23"/>
  <c r="CT185" i="23"/>
  <c r="CZ185" i="23" s="1"/>
  <c r="CS185" i="23"/>
  <c r="CR185" i="23"/>
  <c r="CQ185" i="23"/>
  <c r="CP185" i="23"/>
  <c r="CO185" i="23"/>
  <c r="CN185" i="23"/>
  <c r="CJ185" i="23"/>
  <c r="CD185" i="23"/>
  <c r="BX185" i="23"/>
  <c r="BR185" i="23"/>
  <c r="BL185" i="23"/>
  <c r="BF185" i="23"/>
  <c r="AZ185" i="23"/>
  <c r="AT185" i="23"/>
  <c r="AN185" i="23"/>
  <c r="AH185" i="23"/>
  <c r="AB185" i="23"/>
  <c r="W185" i="23"/>
  <c r="AC185" i="23" s="1"/>
  <c r="AI185" i="23" s="1"/>
  <c r="AO185" i="23" s="1"/>
  <c r="AU185" i="23" s="1"/>
  <c r="BA185" i="23" s="1"/>
  <c r="BG185" i="23" s="1"/>
  <c r="BM185" i="23" s="1"/>
  <c r="BS185" i="23" s="1"/>
  <c r="BY185" i="23" s="1"/>
  <c r="CE185" i="23" s="1"/>
  <c r="CK185" i="23" s="1"/>
  <c r="V185" i="23"/>
  <c r="CY184" i="23"/>
  <c r="CX184" i="23"/>
  <c r="CW184" i="23"/>
  <c r="CV184" i="23"/>
  <c r="CU184" i="23"/>
  <c r="CT184" i="23"/>
  <c r="CS184" i="23"/>
  <c r="CR184" i="23"/>
  <c r="CQ184" i="23"/>
  <c r="CP184" i="23"/>
  <c r="CO184" i="23"/>
  <c r="CN184" i="23"/>
  <c r="CJ184" i="23"/>
  <c r="CD184" i="23"/>
  <c r="BX184" i="23"/>
  <c r="BR184" i="23"/>
  <c r="BL184" i="23"/>
  <c r="BF184" i="23"/>
  <c r="AZ184" i="23"/>
  <c r="AT184" i="23"/>
  <c r="AN184" i="23"/>
  <c r="AH184" i="23"/>
  <c r="AB184" i="23"/>
  <c r="V184" i="23"/>
  <c r="CY183" i="23"/>
  <c r="CX183" i="23"/>
  <c r="CW183" i="23"/>
  <c r="CV183" i="23"/>
  <c r="CU183" i="23"/>
  <c r="CT183" i="23"/>
  <c r="CS183" i="23"/>
  <c r="CR183" i="23"/>
  <c r="CQ183" i="23"/>
  <c r="CP183" i="23"/>
  <c r="CO183" i="23"/>
  <c r="CN183" i="23"/>
  <c r="CJ183" i="23"/>
  <c r="CD183" i="23"/>
  <c r="BX183" i="23"/>
  <c r="BR183" i="23"/>
  <c r="BL183" i="23"/>
  <c r="BF183" i="23"/>
  <c r="AZ183" i="23"/>
  <c r="AT183" i="23"/>
  <c r="AN183" i="23"/>
  <c r="AH183" i="23"/>
  <c r="AB183" i="23"/>
  <c r="W183" i="23"/>
  <c r="V183" i="23"/>
  <c r="CY182" i="23"/>
  <c r="CX182" i="23"/>
  <c r="CW182" i="23"/>
  <c r="CV182" i="23"/>
  <c r="CU182" i="23"/>
  <c r="CT182" i="23"/>
  <c r="CS182" i="23"/>
  <c r="CR182" i="23"/>
  <c r="CQ182" i="23"/>
  <c r="CP182" i="23"/>
  <c r="CO182" i="23"/>
  <c r="CN182" i="23"/>
  <c r="CJ182" i="23"/>
  <c r="CD182" i="23"/>
  <c r="BX182" i="23"/>
  <c r="BR182" i="23"/>
  <c r="BL182" i="23"/>
  <c r="BF182" i="23"/>
  <c r="AZ182" i="23"/>
  <c r="AT182" i="23"/>
  <c r="AN182" i="23"/>
  <c r="AH182" i="23"/>
  <c r="AB182" i="23"/>
  <c r="V182" i="23"/>
  <c r="CY181" i="23"/>
  <c r="CX181" i="23"/>
  <c r="CZ181" i="23" s="1"/>
  <c r="CW181" i="23"/>
  <c r="CV181" i="23"/>
  <c r="CU181" i="23"/>
  <c r="CT181" i="23"/>
  <c r="CS181" i="23"/>
  <c r="CR181" i="23"/>
  <c r="CQ181" i="23"/>
  <c r="CP181" i="23"/>
  <c r="CO181" i="23"/>
  <c r="CN181" i="23"/>
  <c r="CJ181" i="23"/>
  <c r="CD181" i="23"/>
  <c r="BX181" i="23"/>
  <c r="BR181" i="23"/>
  <c r="BL181" i="23"/>
  <c r="BF181" i="23"/>
  <c r="AZ181" i="23"/>
  <c r="AT181" i="23"/>
  <c r="AN181" i="23"/>
  <c r="AH181" i="23"/>
  <c r="AB181" i="23"/>
  <c r="V181" i="23"/>
  <c r="CY180" i="23"/>
  <c r="CX180" i="23"/>
  <c r="CW180" i="23"/>
  <c r="CV180" i="23"/>
  <c r="CU180" i="23"/>
  <c r="CT180" i="23"/>
  <c r="CS180" i="23"/>
  <c r="CR180" i="23"/>
  <c r="CZ180" i="23" s="1"/>
  <c r="CQ180" i="23"/>
  <c r="CP180" i="23"/>
  <c r="CO180" i="23"/>
  <c r="CN180" i="23"/>
  <c r="CJ180" i="23"/>
  <c r="CD180" i="23"/>
  <c r="BX180" i="23"/>
  <c r="BR180" i="23"/>
  <c r="BL180" i="23"/>
  <c r="BF180" i="23"/>
  <c r="AZ180" i="23"/>
  <c r="AT180" i="23"/>
  <c r="AN180" i="23"/>
  <c r="AH180" i="23"/>
  <c r="AB180" i="23"/>
  <c r="V180" i="23"/>
  <c r="CY179" i="23"/>
  <c r="CX179" i="23"/>
  <c r="CW179" i="23"/>
  <c r="CV179" i="23"/>
  <c r="CU179" i="23"/>
  <c r="CT179" i="23"/>
  <c r="CS179" i="23"/>
  <c r="CR179" i="23"/>
  <c r="CQ179" i="23"/>
  <c r="CP179" i="23"/>
  <c r="CO179" i="23"/>
  <c r="CN179" i="23"/>
  <c r="CJ179" i="23"/>
  <c r="CD179" i="23"/>
  <c r="BX179" i="23"/>
  <c r="BR179" i="23"/>
  <c r="BL179" i="23"/>
  <c r="BF179" i="23"/>
  <c r="AZ179" i="23"/>
  <c r="AT179" i="23"/>
  <c r="AN179" i="23"/>
  <c r="AH179" i="23"/>
  <c r="AB179" i="23"/>
  <c r="V179" i="23"/>
  <c r="CY178" i="23"/>
  <c r="CX178" i="23"/>
  <c r="CW178" i="23"/>
  <c r="CZ178" i="23" s="1"/>
  <c r="CV178" i="23"/>
  <c r="CU178" i="23"/>
  <c r="CT178" i="23"/>
  <c r="CS178" i="23"/>
  <c r="CR178" i="23"/>
  <c r="CQ178" i="23"/>
  <c r="CP178" i="23"/>
  <c r="CO178" i="23"/>
  <c r="CN178" i="23"/>
  <c r="CJ178" i="23"/>
  <c r="CD178" i="23"/>
  <c r="BX178" i="23"/>
  <c r="BR178" i="23"/>
  <c r="BL178" i="23"/>
  <c r="BF178" i="23"/>
  <c r="AZ178" i="23"/>
  <c r="AT178" i="23"/>
  <c r="AN178" i="23"/>
  <c r="AH178" i="23"/>
  <c r="AB178" i="23"/>
  <c r="V178" i="23"/>
  <c r="CY177" i="23"/>
  <c r="CX177" i="23"/>
  <c r="CW177" i="23"/>
  <c r="CV177" i="23"/>
  <c r="CU177" i="23"/>
  <c r="CT177" i="23"/>
  <c r="CS177" i="23"/>
  <c r="CR177" i="23"/>
  <c r="CQ177" i="23"/>
  <c r="CP177" i="23"/>
  <c r="CO177" i="23"/>
  <c r="CN177" i="23"/>
  <c r="CJ177" i="23"/>
  <c r="CD177" i="23"/>
  <c r="BX177" i="23"/>
  <c r="BR177" i="23"/>
  <c r="BL177" i="23"/>
  <c r="BF177" i="23"/>
  <c r="AZ177" i="23"/>
  <c r="AT177" i="23"/>
  <c r="AN177" i="23"/>
  <c r="AH177" i="23"/>
  <c r="AB177" i="23"/>
  <c r="V177" i="23"/>
  <c r="CY176" i="23"/>
  <c r="CX176" i="23"/>
  <c r="CW176" i="23"/>
  <c r="CV176" i="23"/>
  <c r="CU176" i="23"/>
  <c r="CT176" i="23"/>
  <c r="CS176" i="23"/>
  <c r="CZ176" i="23" s="1"/>
  <c r="CR176" i="23"/>
  <c r="CQ176" i="23"/>
  <c r="CP176" i="23"/>
  <c r="CO176" i="23"/>
  <c r="CN176" i="23"/>
  <c r="CJ176" i="23"/>
  <c r="CD176" i="23"/>
  <c r="BX176" i="23"/>
  <c r="BR176" i="23"/>
  <c r="BL176" i="23"/>
  <c r="BF176" i="23"/>
  <c r="AZ176" i="23"/>
  <c r="AT176" i="23"/>
  <c r="AN176" i="23"/>
  <c r="AH176" i="23"/>
  <c r="AB176" i="23"/>
  <c r="V176" i="23"/>
  <c r="CY175" i="23"/>
  <c r="CX175" i="23"/>
  <c r="CW175" i="23"/>
  <c r="CV175" i="23"/>
  <c r="CU175" i="23"/>
  <c r="CT175" i="23"/>
  <c r="CS175" i="23"/>
  <c r="CZ175" i="23" s="1"/>
  <c r="CR175" i="23"/>
  <c r="CQ175" i="23"/>
  <c r="CP175" i="23"/>
  <c r="CO175" i="23"/>
  <c r="CN175" i="23"/>
  <c r="CJ175" i="23"/>
  <c r="CD175" i="23"/>
  <c r="BX175" i="23"/>
  <c r="BR175" i="23"/>
  <c r="BL175" i="23"/>
  <c r="BF175" i="23"/>
  <c r="AZ175" i="23"/>
  <c r="AT175" i="23"/>
  <c r="AN175" i="23"/>
  <c r="AH175" i="23"/>
  <c r="AB175" i="23"/>
  <c r="W175" i="23"/>
  <c r="AC175" i="23" s="1"/>
  <c r="AI175" i="23" s="1"/>
  <c r="AO175" i="23" s="1"/>
  <c r="AU175" i="23" s="1"/>
  <c r="BA175" i="23" s="1"/>
  <c r="BG175" i="23" s="1"/>
  <c r="BM175" i="23" s="1"/>
  <c r="BS175" i="23" s="1"/>
  <c r="BY175" i="23" s="1"/>
  <c r="CE175" i="23" s="1"/>
  <c r="CK175" i="23" s="1"/>
  <c r="V175" i="23"/>
  <c r="CY174" i="23"/>
  <c r="CX174" i="23"/>
  <c r="CW174" i="23"/>
  <c r="CV174" i="23"/>
  <c r="CU174" i="23"/>
  <c r="CT174" i="23"/>
  <c r="CS174" i="23"/>
  <c r="CR174" i="23"/>
  <c r="CQ174" i="23"/>
  <c r="CP174" i="23"/>
  <c r="CO174" i="23"/>
  <c r="CN174" i="23"/>
  <c r="CZ174" i="23" s="1"/>
  <c r="CJ174" i="23"/>
  <c r="CD174" i="23"/>
  <c r="BX174" i="23"/>
  <c r="BR174" i="23"/>
  <c r="BL174" i="23"/>
  <c r="BF174" i="23"/>
  <c r="AZ174" i="23"/>
  <c r="AT174" i="23"/>
  <c r="AN174" i="23"/>
  <c r="AH174" i="23"/>
  <c r="AB174" i="23"/>
  <c r="W174" i="23"/>
  <c r="AC174" i="23" s="1"/>
  <c r="AI174" i="23" s="1"/>
  <c r="AO174" i="23" s="1"/>
  <c r="AU174" i="23" s="1"/>
  <c r="BA174" i="23" s="1"/>
  <c r="BG174" i="23" s="1"/>
  <c r="BM174" i="23" s="1"/>
  <c r="BS174" i="23" s="1"/>
  <c r="BY174" i="23" s="1"/>
  <c r="CE174" i="23" s="1"/>
  <c r="CK174" i="23" s="1"/>
  <c r="V174" i="23"/>
  <c r="CY173" i="23"/>
  <c r="CX173" i="23"/>
  <c r="CW173" i="23"/>
  <c r="CV173" i="23"/>
  <c r="CU173" i="23"/>
  <c r="CT173" i="23"/>
  <c r="CS173" i="23"/>
  <c r="CR173" i="23"/>
  <c r="CQ173" i="23"/>
  <c r="CP173" i="23"/>
  <c r="CO173" i="23"/>
  <c r="CN173" i="23"/>
  <c r="CZ173" i="23" s="1"/>
  <c r="CJ173" i="23"/>
  <c r="CD173" i="23"/>
  <c r="BX173" i="23"/>
  <c r="BR173" i="23"/>
  <c r="BL173" i="23"/>
  <c r="BF173" i="23"/>
  <c r="AZ173" i="23"/>
  <c r="AT173" i="23"/>
  <c r="AN173" i="23"/>
  <c r="AH173" i="23"/>
  <c r="AB173" i="23"/>
  <c r="W173" i="23"/>
  <c r="AC173" i="23" s="1"/>
  <c r="AI173" i="23" s="1"/>
  <c r="AO173" i="23" s="1"/>
  <c r="AU173" i="23" s="1"/>
  <c r="BA173" i="23" s="1"/>
  <c r="BG173" i="23" s="1"/>
  <c r="BM173" i="23" s="1"/>
  <c r="BS173" i="23" s="1"/>
  <c r="BY173" i="23" s="1"/>
  <c r="CE173" i="23" s="1"/>
  <c r="CK173" i="23" s="1"/>
  <c r="V173" i="23"/>
  <c r="CY172" i="23"/>
  <c r="CX172" i="23"/>
  <c r="CW172" i="23"/>
  <c r="CV172" i="23"/>
  <c r="CU172" i="23"/>
  <c r="CT172" i="23"/>
  <c r="CS172" i="23"/>
  <c r="CR172" i="23"/>
  <c r="CQ172" i="23"/>
  <c r="CP172" i="23"/>
  <c r="CO172" i="23"/>
  <c r="CN172" i="23"/>
  <c r="CZ172" i="23" s="1"/>
  <c r="CJ172" i="23"/>
  <c r="CD172" i="23"/>
  <c r="BX172" i="23"/>
  <c r="BR172" i="23"/>
  <c r="BL172" i="23"/>
  <c r="BF172" i="23"/>
  <c r="AZ172" i="23"/>
  <c r="AT172" i="23"/>
  <c r="AN172" i="23"/>
  <c r="AH172" i="23"/>
  <c r="AB172" i="23"/>
  <c r="W172" i="23"/>
  <c r="AC172" i="23" s="1"/>
  <c r="AI172" i="23" s="1"/>
  <c r="AO172" i="23" s="1"/>
  <c r="AU172" i="23" s="1"/>
  <c r="BA172" i="23" s="1"/>
  <c r="BG172" i="23" s="1"/>
  <c r="BM172" i="23" s="1"/>
  <c r="BS172" i="23" s="1"/>
  <c r="BY172" i="23" s="1"/>
  <c r="CE172" i="23" s="1"/>
  <c r="CK172" i="23" s="1"/>
  <c r="V172" i="23"/>
  <c r="CY171" i="23"/>
  <c r="CZ171" i="23" s="1"/>
  <c r="CX171" i="23"/>
  <c r="CW171" i="23"/>
  <c r="CV171" i="23"/>
  <c r="CU171" i="23"/>
  <c r="CT171" i="23"/>
  <c r="CS171" i="23"/>
  <c r="CR171" i="23"/>
  <c r="CQ171" i="23"/>
  <c r="CP171" i="23"/>
  <c r="CO171" i="23"/>
  <c r="CN171" i="23"/>
  <c r="CJ171" i="23"/>
  <c r="CD171" i="23"/>
  <c r="BX171" i="23"/>
  <c r="BR171" i="23"/>
  <c r="BL171" i="23"/>
  <c r="BF171" i="23"/>
  <c r="AZ171" i="23"/>
  <c r="AT171" i="23"/>
  <c r="AN171" i="23"/>
  <c r="AH171" i="23"/>
  <c r="AB171" i="23"/>
  <c r="W171" i="23"/>
  <c r="AC171" i="23" s="1"/>
  <c r="AI171" i="23" s="1"/>
  <c r="AO171" i="23" s="1"/>
  <c r="AU171" i="23" s="1"/>
  <c r="BA171" i="23" s="1"/>
  <c r="BG171" i="23" s="1"/>
  <c r="BM171" i="23" s="1"/>
  <c r="BS171" i="23" s="1"/>
  <c r="BY171" i="23" s="1"/>
  <c r="CE171" i="23" s="1"/>
  <c r="CK171" i="23" s="1"/>
  <c r="V171" i="23"/>
  <c r="CY170" i="23"/>
  <c r="CX170" i="23"/>
  <c r="CW170" i="23"/>
  <c r="CV170" i="23"/>
  <c r="CU170" i="23"/>
  <c r="CT170" i="23"/>
  <c r="CS170" i="23"/>
  <c r="CR170" i="23"/>
  <c r="CQ170" i="23"/>
  <c r="CP170" i="23"/>
  <c r="CO170" i="23"/>
  <c r="CN170" i="23"/>
  <c r="CZ170" i="23" s="1"/>
  <c r="CJ170" i="23"/>
  <c r="CD170" i="23"/>
  <c r="BX170" i="23"/>
  <c r="BR170" i="23"/>
  <c r="BL170" i="23"/>
  <c r="BF170" i="23"/>
  <c r="AZ170" i="23"/>
  <c r="AT170" i="23"/>
  <c r="AN170" i="23"/>
  <c r="AH170" i="23"/>
  <c r="AC170" i="23"/>
  <c r="AI170" i="23" s="1"/>
  <c r="AO170" i="23" s="1"/>
  <c r="AU170" i="23" s="1"/>
  <c r="BA170" i="23" s="1"/>
  <c r="BG170" i="23" s="1"/>
  <c r="BM170" i="23" s="1"/>
  <c r="BS170" i="23" s="1"/>
  <c r="BY170" i="23" s="1"/>
  <c r="CE170" i="23" s="1"/>
  <c r="CK170" i="23" s="1"/>
  <c r="AB170" i="23"/>
  <c r="V170" i="23"/>
  <c r="CY169" i="23"/>
  <c r="CX169" i="23"/>
  <c r="CW169" i="23"/>
  <c r="CV169" i="23"/>
  <c r="CU169" i="23"/>
  <c r="CT169" i="23"/>
  <c r="CS169" i="23"/>
  <c r="CR169" i="23"/>
  <c r="CQ169" i="23"/>
  <c r="CP169" i="23"/>
  <c r="CO169" i="23"/>
  <c r="CN169" i="23"/>
  <c r="CZ169" i="23" s="1"/>
  <c r="CJ169" i="23"/>
  <c r="CD169" i="23"/>
  <c r="BX169" i="23"/>
  <c r="BR169" i="23"/>
  <c r="BL169" i="23"/>
  <c r="BF169" i="23"/>
  <c r="AZ169" i="23"/>
  <c r="AT169" i="23"/>
  <c r="AN169" i="23"/>
  <c r="AH169" i="23"/>
  <c r="AB169" i="23"/>
  <c r="W169" i="23"/>
  <c r="AC169" i="23" s="1"/>
  <c r="AI169" i="23" s="1"/>
  <c r="AO169" i="23" s="1"/>
  <c r="AU169" i="23" s="1"/>
  <c r="BA169" i="23" s="1"/>
  <c r="BG169" i="23" s="1"/>
  <c r="BM169" i="23" s="1"/>
  <c r="BS169" i="23" s="1"/>
  <c r="BY169" i="23" s="1"/>
  <c r="CE169" i="23" s="1"/>
  <c r="CK169" i="23" s="1"/>
  <c r="V169" i="23"/>
  <c r="CY168" i="23"/>
  <c r="CX168" i="23"/>
  <c r="CW168" i="23"/>
  <c r="CV168" i="23"/>
  <c r="CU168" i="23"/>
  <c r="CT168" i="23"/>
  <c r="CS168" i="23"/>
  <c r="CR168" i="23"/>
  <c r="CQ168" i="23"/>
  <c r="CP168" i="23"/>
  <c r="CO168" i="23"/>
  <c r="CN168" i="23"/>
  <c r="CZ168" i="23" s="1"/>
  <c r="CJ168" i="23"/>
  <c r="CD168" i="23"/>
  <c r="BX168" i="23"/>
  <c r="BR168" i="23"/>
  <c r="BL168" i="23"/>
  <c r="BF168" i="23"/>
  <c r="AZ168" i="23"/>
  <c r="AT168" i="23"/>
  <c r="AN168" i="23"/>
  <c r="AH168" i="23"/>
  <c r="AB168" i="23"/>
  <c r="V168" i="23"/>
  <c r="CY167" i="23"/>
  <c r="CX167" i="23"/>
  <c r="CW167" i="23"/>
  <c r="CV167" i="23"/>
  <c r="CU167" i="23"/>
  <c r="CT167" i="23"/>
  <c r="CS167" i="23"/>
  <c r="CR167" i="23"/>
  <c r="CQ167" i="23"/>
  <c r="CP167" i="23"/>
  <c r="CO167" i="23"/>
  <c r="CZ167" i="23" s="1"/>
  <c r="CN167" i="23"/>
  <c r="CJ167" i="23"/>
  <c r="CD167" i="23"/>
  <c r="BX167" i="23"/>
  <c r="BR167" i="23"/>
  <c r="BL167" i="23"/>
  <c r="BF167" i="23"/>
  <c r="AZ167" i="23"/>
  <c r="AT167" i="23"/>
  <c r="AN167" i="23"/>
  <c r="AH167" i="23"/>
  <c r="AB167" i="23"/>
  <c r="W167" i="23"/>
  <c r="AC167" i="23" s="1"/>
  <c r="AI167" i="23" s="1"/>
  <c r="AO167" i="23" s="1"/>
  <c r="AU167" i="23" s="1"/>
  <c r="BA167" i="23" s="1"/>
  <c r="BG167" i="23" s="1"/>
  <c r="BM167" i="23" s="1"/>
  <c r="BS167" i="23" s="1"/>
  <c r="BY167" i="23" s="1"/>
  <c r="CE167" i="23" s="1"/>
  <c r="CK167" i="23" s="1"/>
  <c r="V167" i="23"/>
  <c r="CY166" i="23"/>
  <c r="CX166" i="23"/>
  <c r="CW166" i="23"/>
  <c r="CV166" i="23"/>
  <c r="CU166" i="23"/>
  <c r="CT166" i="23"/>
  <c r="CS166" i="23"/>
  <c r="CR166" i="23"/>
  <c r="CQ166" i="23"/>
  <c r="CP166" i="23"/>
  <c r="CO166" i="23"/>
  <c r="CN166" i="23"/>
  <c r="CJ166" i="23"/>
  <c r="CD166" i="23"/>
  <c r="BX166" i="23"/>
  <c r="BR166" i="23"/>
  <c r="BL166" i="23"/>
  <c r="BF166" i="23"/>
  <c r="AZ166" i="23"/>
  <c r="AT166" i="23"/>
  <c r="AN166" i="23"/>
  <c r="AH166" i="23"/>
  <c r="AB166" i="23"/>
  <c r="V166" i="23"/>
  <c r="CY165" i="23"/>
  <c r="CX165" i="23"/>
  <c r="CW165" i="23"/>
  <c r="CV165" i="23"/>
  <c r="CU165" i="23"/>
  <c r="CT165" i="23"/>
  <c r="CS165" i="23"/>
  <c r="CR165" i="23"/>
  <c r="CQ165" i="23"/>
  <c r="CZ165" i="23" s="1"/>
  <c r="CP165" i="23"/>
  <c r="CO165" i="23"/>
  <c r="CN165" i="23"/>
  <c r="CJ165" i="23"/>
  <c r="CD165" i="23"/>
  <c r="BX165" i="23"/>
  <c r="BR165" i="23"/>
  <c r="BL165" i="23"/>
  <c r="BF165" i="23"/>
  <c r="AZ165" i="23"/>
  <c r="AT165" i="23"/>
  <c r="AN165" i="23"/>
  <c r="AH165" i="23"/>
  <c r="AB165" i="23"/>
  <c r="V165" i="23"/>
  <c r="CY164" i="23"/>
  <c r="CX164" i="23"/>
  <c r="CW164" i="23"/>
  <c r="CV164" i="23"/>
  <c r="CU164" i="23"/>
  <c r="CT164" i="23"/>
  <c r="CS164" i="23"/>
  <c r="CR164" i="23"/>
  <c r="CQ164" i="23"/>
  <c r="CP164" i="23"/>
  <c r="CO164" i="23"/>
  <c r="CN164" i="23"/>
  <c r="CZ164" i="23" s="1"/>
  <c r="CJ164" i="23"/>
  <c r="CD164" i="23"/>
  <c r="BX164" i="23"/>
  <c r="BR164" i="23"/>
  <c r="BL164" i="23"/>
  <c r="BF164" i="23"/>
  <c r="AZ164" i="23"/>
  <c r="AT164" i="23"/>
  <c r="AN164" i="23"/>
  <c r="AH164" i="23"/>
  <c r="AB164" i="23"/>
  <c r="V164" i="23"/>
  <c r="CY163" i="23"/>
  <c r="CX163" i="23"/>
  <c r="CW163" i="23"/>
  <c r="CV163" i="23"/>
  <c r="CU163" i="23"/>
  <c r="CT163" i="23"/>
  <c r="CS163" i="23"/>
  <c r="CR163" i="23"/>
  <c r="CQ163" i="23"/>
  <c r="CP163" i="23"/>
  <c r="CO163" i="23"/>
  <c r="CN163" i="23"/>
  <c r="CZ163" i="23" s="1"/>
  <c r="CJ163" i="23"/>
  <c r="CD163" i="23"/>
  <c r="BX163" i="23"/>
  <c r="BR163" i="23"/>
  <c r="BL163" i="23"/>
  <c r="BF163" i="23"/>
  <c r="AZ163" i="23"/>
  <c r="AT163" i="23"/>
  <c r="AN163" i="23"/>
  <c r="AH163" i="23"/>
  <c r="AB163" i="23"/>
  <c r="V163" i="23"/>
  <c r="CY162" i="23"/>
  <c r="CX162" i="23"/>
  <c r="CW162" i="23"/>
  <c r="CV162" i="23"/>
  <c r="CU162" i="23"/>
  <c r="CT162" i="23"/>
  <c r="CS162" i="23"/>
  <c r="CR162" i="23"/>
  <c r="CQ162" i="23"/>
  <c r="CP162" i="23"/>
  <c r="CZ162" i="23" s="1"/>
  <c r="CO162" i="23"/>
  <c r="CN162" i="23"/>
  <c r="CJ162" i="23"/>
  <c r="CD162" i="23"/>
  <c r="BX162" i="23"/>
  <c r="BR162" i="23"/>
  <c r="BL162" i="23"/>
  <c r="BF162" i="23"/>
  <c r="AZ162" i="23"/>
  <c r="AT162" i="23"/>
  <c r="AN162" i="23"/>
  <c r="AH162" i="23"/>
  <c r="AB162" i="23"/>
  <c r="V162" i="23"/>
  <c r="CY161" i="23"/>
  <c r="CX161" i="23"/>
  <c r="CW161" i="23"/>
  <c r="CV161" i="23"/>
  <c r="CU161" i="23"/>
  <c r="CT161" i="23"/>
  <c r="CS161" i="23"/>
  <c r="CR161" i="23"/>
  <c r="CQ161" i="23"/>
  <c r="CP161" i="23"/>
  <c r="CO161" i="23"/>
  <c r="CN161" i="23"/>
  <c r="CZ161" i="23" s="1"/>
  <c r="CJ161" i="23"/>
  <c r="CD161" i="23"/>
  <c r="BX161" i="23"/>
  <c r="BR161" i="23"/>
  <c r="BL161" i="23"/>
  <c r="BF161" i="23"/>
  <c r="AZ161" i="23"/>
  <c r="AT161" i="23"/>
  <c r="AN161" i="23"/>
  <c r="AH161" i="23"/>
  <c r="AB161" i="23"/>
  <c r="V161" i="23"/>
  <c r="CY160" i="23"/>
  <c r="CX160" i="23"/>
  <c r="CW160" i="23"/>
  <c r="CV160" i="23"/>
  <c r="CU160" i="23"/>
  <c r="CT160" i="23"/>
  <c r="CS160" i="23"/>
  <c r="CR160" i="23"/>
  <c r="CQ160" i="23"/>
  <c r="CP160" i="23"/>
  <c r="CO160" i="23"/>
  <c r="CN160" i="23"/>
  <c r="CJ160" i="23"/>
  <c r="CD160" i="23"/>
  <c r="BX160" i="23"/>
  <c r="BR160" i="23"/>
  <c r="BL160" i="23"/>
  <c r="BF160" i="23"/>
  <c r="AZ160" i="23"/>
  <c r="AT160" i="23"/>
  <c r="AN160" i="23"/>
  <c r="AH160" i="23"/>
  <c r="AB160" i="23"/>
  <c r="V160" i="23"/>
  <c r="CY159" i="23"/>
  <c r="CX159" i="23"/>
  <c r="CW159" i="23"/>
  <c r="CV159" i="23"/>
  <c r="CU159" i="23"/>
  <c r="CT159" i="23"/>
  <c r="CS159" i="23"/>
  <c r="CR159" i="23"/>
  <c r="CQ159" i="23"/>
  <c r="CP159" i="23"/>
  <c r="CO159" i="23"/>
  <c r="CZ159" i="23" s="1"/>
  <c r="CN159" i="23"/>
  <c r="CJ159" i="23"/>
  <c r="CD159" i="23"/>
  <c r="BX159" i="23"/>
  <c r="BR159" i="23"/>
  <c r="BL159" i="23"/>
  <c r="BF159" i="23"/>
  <c r="AZ159" i="23"/>
  <c r="AT159" i="23"/>
  <c r="AN159" i="23"/>
  <c r="AH159" i="23"/>
  <c r="AB159" i="23"/>
  <c r="W159" i="23"/>
  <c r="AC159" i="23" s="1"/>
  <c r="AI159" i="23" s="1"/>
  <c r="AO159" i="23" s="1"/>
  <c r="AU159" i="23" s="1"/>
  <c r="BA159" i="23" s="1"/>
  <c r="BG159" i="23" s="1"/>
  <c r="BM159" i="23" s="1"/>
  <c r="BS159" i="23" s="1"/>
  <c r="BY159" i="23" s="1"/>
  <c r="CE159" i="23" s="1"/>
  <c r="CK159" i="23" s="1"/>
  <c r="V159" i="23"/>
  <c r="CY158" i="23"/>
  <c r="CX158" i="23"/>
  <c r="CW158" i="23"/>
  <c r="CV158" i="23"/>
  <c r="CU158" i="23"/>
  <c r="CT158" i="23"/>
  <c r="CS158" i="23"/>
  <c r="CR158" i="23"/>
  <c r="CQ158" i="23"/>
  <c r="CP158" i="23"/>
  <c r="CO158" i="23"/>
  <c r="CN158" i="23"/>
  <c r="CJ158" i="23"/>
  <c r="CD158" i="23"/>
  <c r="BX158" i="23"/>
  <c r="BR158" i="23"/>
  <c r="BL158" i="23"/>
  <c r="BF158" i="23"/>
  <c r="AZ158" i="23"/>
  <c r="AT158" i="23"/>
  <c r="AN158" i="23"/>
  <c r="AH158" i="23"/>
  <c r="AB158" i="23"/>
  <c r="W158" i="23"/>
  <c r="AC158" i="23" s="1"/>
  <c r="AI158" i="23" s="1"/>
  <c r="AO158" i="23" s="1"/>
  <c r="AU158" i="23" s="1"/>
  <c r="BA158" i="23" s="1"/>
  <c r="BG158" i="23" s="1"/>
  <c r="BM158" i="23" s="1"/>
  <c r="BS158" i="23" s="1"/>
  <c r="BY158" i="23" s="1"/>
  <c r="CE158" i="23" s="1"/>
  <c r="CK158" i="23" s="1"/>
  <c r="V158" i="23"/>
  <c r="CY157" i="23"/>
  <c r="CX157" i="23"/>
  <c r="CW157" i="23"/>
  <c r="CV157" i="23"/>
  <c r="CU157" i="23"/>
  <c r="CT157" i="23"/>
  <c r="CS157" i="23"/>
  <c r="CR157" i="23"/>
  <c r="CQ157" i="23"/>
  <c r="CZ157" i="23" s="1"/>
  <c r="CP157" i="23"/>
  <c r="CO157" i="23"/>
  <c r="CN157" i="23"/>
  <c r="CJ157" i="23"/>
  <c r="CD157" i="23"/>
  <c r="BX157" i="23"/>
  <c r="BR157" i="23"/>
  <c r="BL157" i="23"/>
  <c r="BF157" i="23"/>
  <c r="AZ157" i="23"/>
  <c r="AT157" i="23"/>
  <c r="AN157" i="23"/>
  <c r="AH157" i="23"/>
  <c r="AB157" i="23"/>
  <c r="W157" i="23"/>
  <c r="AC157" i="23" s="1"/>
  <c r="AI157" i="23" s="1"/>
  <c r="AO157" i="23" s="1"/>
  <c r="AU157" i="23" s="1"/>
  <c r="BA157" i="23" s="1"/>
  <c r="BG157" i="23" s="1"/>
  <c r="BM157" i="23" s="1"/>
  <c r="BS157" i="23" s="1"/>
  <c r="BY157" i="23" s="1"/>
  <c r="CE157" i="23" s="1"/>
  <c r="CK157" i="23" s="1"/>
  <c r="V157" i="23"/>
  <c r="CY156" i="23"/>
  <c r="CX156" i="23"/>
  <c r="CW156" i="23"/>
  <c r="CV156" i="23"/>
  <c r="CU156" i="23"/>
  <c r="CT156" i="23"/>
  <c r="CS156" i="23"/>
  <c r="CR156" i="23"/>
  <c r="CQ156" i="23"/>
  <c r="CP156" i="23"/>
  <c r="CO156" i="23"/>
  <c r="CN156" i="23"/>
  <c r="CJ156" i="23"/>
  <c r="CD156" i="23"/>
  <c r="BX156" i="23"/>
  <c r="BR156" i="23"/>
  <c r="BL156" i="23"/>
  <c r="BF156" i="23"/>
  <c r="AZ156" i="23"/>
  <c r="AT156" i="23"/>
  <c r="AN156" i="23"/>
  <c r="AH156" i="23"/>
  <c r="AB156" i="23"/>
  <c r="W156" i="23"/>
  <c r="AC156" i="23" s="1"/>
  <c r="AI156" i="23" s="1"/>
  <c r="AO156" i="23" s="1"/>
  <c r="AU156" i="23" s="1"/>
  <c r="BA156" i="23" s="1"/>
  <c r="BG156" i="23" s="1"/>
  <c r="BM156" i="23" s="1"/>
  <c r="BS156" i="23" s="1"/>
  <c r="BY156" i="23" s="1"/>
  <c r="CE156" i="23" s="1"/>
  <c r="CK156" i="23" s="1"/>
  <c r="V156" i="23"/>
  <c r="CY155" i="23"/>
  <c r="CX155" i="23"/>
  <c r="CW155" i="23"/>
  <c r="CV155" i="23"/>
  <c r="CU155" i="23"/>
  <c r="CT155" i="23"/>
  <c r="CS155" i="23"/>
  <c r="CR155" i="23"/>
  <c r="CQ155" i="23"/>
  <c r="CP155" i="23"/>
  <c r="CO155" i="23"/>
  <c r="CN155" i="23"/>
  <c r="CJ155" i="23"/>
  <c r="CD155" i="23"/>
  <c r="BX155" i="23"/>
  <c r="BR155" i="23"/>
  <c r="BL155" i="23"/>
  <c r="BF155" i="23"/>
  <c r="AZ155" i="23"/>
  <c r="AT155" i="23"/>
  <c r="AN155" i="23"/>
  <c r="AH155" i="23"/>
  <c r="AB155" i="23"/>
  <c r="W155" i="23"/>
  <c r="AC155" i="23" s="1"/>
  <c r="AI155" i="23" s="1"/>
  <c r="V155" i="23"/>
  <c r="CY154" i="23"/>
  <c r="CX154" i="23"/>
  <c r="CW154" i="23"/>
  <c r="CV154" i="23"/>
  <c r="CU154" i="23"/>
  <c r="CT154" i="23"/>
  <c r="CS154" i="23"/>
  <c r="CR154" i="23"/>
  <c r="CQ154" i="23"/>
  <c r="CP154" i="23"/>
  <c r="CO154" i="23"/>
  <c r="CN154" i="23"/>
  <c r="CJ154" i="23"/>
  <c r="CD154" i="23"/>
  <c r="BX154" i="23"/>
  <c r="BR154" i="23"/>
  <c r="BL154" i="23"/>
  <c r="BF154" i="23"/>
  <c r="AZ154" i="23"/>
  <c r="AT154" i="23"/>
  <c r="AN154" i="23"/>
  <c r="AI154" i="23"/>
  <c r="AO154" i="23" s="1"/>
  <c r="AU154" i="23" s="1"/>
  <c r="BA154" i="23" s="1"/>
  <c r="BG154" i="23" s="1"/>
  <c r="BM154" i="23" s="1"/>
  <c r="BS154" i="23" s="1"/>
  <c r="BY154" i="23" s="1"/>
  <c r="CE154" i="23" s="1"/>
  <c r="CK154" i="23" s="1"/>
  <c r="AH154" i="23"/>
  <c r="AB154" i="23"/>
  <c r="W154" i="23"/>
  <c r="V154" i="23"/>
  <c r="CY153" i="23"/>
  <c r="CX153" i="23"/>
  <c r="CW153" i="23"/>
  <c r="CV153" i="23"/>
  <c r="CU153" i="23"/>
  <c r="CT153" i="23"/>
  <c r="CS153" i="23"/>
  <c r="CR153" i="23"/>
  <c r="CQ153" i="23"/>
  <c r="CP153" i="23"/>
  <c r="CZ153" i="23" s="1"/>
  <c r="CO153" i="23"/>
  <c r="CN153" i="23"/>
  <c r="CJ153" i="23"/>
  <c r="CD153" i="23"/>
  <c r="BX153" i="23"/>
  <c r="BR153" i="23"/>
  <c r="BL153" i="23"/>
  <c r="BF153" i="23"/>
  <c r="AZ153" i="23"/>
  <c r="AT153" i="23"/>
  <c r="AN153" i="23"/>
  <c r="AH153" i="23"/>
  <c r="AC153" i="23"/>
  <c r="AI153" i="23" s="1"/>
  <c r="AO153" i="23" s="1"/>
  <c r="AU153" i="23" s="1"/>
  <c r="BA153" i="23" s="1"/>
  <c r="BG153" i="23" s="1"/>
  <c r="BM153" i="23" s="1"/>
  <c r="BS153" i="23" s="1"/>
  <c r="BY153" i="23" s="1"/>
  <c r="CE153" i="23" s="1"/>
  <c r="CK153" i="23" s="1"/>
  <c r="AB153" i="23"/>
  <c r="W153" i="23"/>
  <c r="V153" i="23"/>
  <c r="CY152" i="23"/>
  <c r="CX152" i="23"/>
  <c r="CW152" i="23"/>
  <c r="CZ152" i="23" s="1"/>
  <c r="CV152" i="23"/>
  <c r="CU152" i="23"/>
  <c r="CT152" i="23"/>
  <c r="CS152" i="23"/>
  <c r="CR152" i="23"/>
  <c r="CQ152" i="23"/>
  <c r="CP152" i="23"/>
  <c r="CO152" i="23"/>
  <c r="CN152" i="23"/>
  <c r="CJ152" i="23"/>
  <c r="CD152" i="23"/>
  <c r="BX152" i="23"/>
  <c r="BR152" i="23"/>
  <c r="BL152" i="23"/>
  <c r="BF152" i="23"/>
  <c r="AZ152" i="23"/>
  <c r="AT152" i="23"/>
  <c r="AN152" i="23"/>
  <c r="AH152" i="23"/>
  <c r="AB152" i="23"/>
  <c r="W152" i="23"/>
  <c r="AC152" i="23" s="1"/>
  <c r="AI152" i="23" s="1"/>
  <c r="AO152" i="23" s="1"/>
  <c r="AU152" i="23" s="1"/>
  <c r="BA152" i="23" s="1"/>
  <c r="BG152" i="23" s="1"/>
  <c r="BM152" i="23" s="1"/>
  <c r="BS152" i="23" s="1"/>
  <c r="BY152" i="23" s="1"/>
  <c r="CE152" i="23" s="1"/>
  <c r="CK152" i="23" s="1"/>
  <c r="V152" i="23"/>
  <c r="CY151" i="23"/>
  <c r="CX151" i="23"/>
  <c r="CW151" i="23"/>
  <c r="CZ151" i="23" s="1"/>
  <c r="CV151" i="23"/>
  <c r="CU151" i="23"/>
  <c r="CT151" i="23"/>
  <c r="CS151" i="23"/>
  <c r="CR151" i="23"/>
  <c r="CQ151" i="23"/>
  <c r="CP151" i="23"/>
  <c r="CO151" i="23"/>
  <c r="CN151" i="23"/>
  <c r="CJ151" i="23"/>
  <c r="CD151" i="23"/>
  <c r="BX151" i="23"/>
  <c r="BR151" i="23"/>
  <c r="BL151" i="23"/>
  <c r="BG151" i="23"/>
  <c r="BM151" i="23" s="1"/>
  <c r="BS151" i="23" s="1"/>
  <c r="BY151" i="23" s="1"/>
  <c r="CE151" i="23" s="1"/>
  <c r="CK151" i="23" s="1"/>
  <c r="BF151" i="23"/>
  <c r="AZ151" i="23"/>
  <c r="AT151" i="23"/>
  <c r="AN151" i="23"/>
  <c r="AH151" i="23"/>
  <c r="AB151" i="23"/>
  <c r="V151" i="23"/>
  <c r="CY150" i="23"/>
  <c r="CX150" i="23"/>
  <c r="CW150" i="23"/>
  <c r="CV150" i="23"/>
  <c r="CU150" i="23"/>
  <c r="CT150" i="23"/>
  <c r="CS150" i="23"/>
  <c r="CR150" i="23"/>
  <c r="CQ150" i="23"/>
  <c r="CP150" i="23"/>
  <c r="CO150" i="23"/>
  <c r="CN150" i="23"/>
  <c r="CJ150" i="23"/>
  <c r="CD150" i="23"/>
  <c r="BX150" i="23"/>
  <c r="BR150" i="23"/>
  <c r="BL150" i="23"/>
  <c r="BF150" i="23"/>
  <c r="AZ150" i="23"/>
  <c r="AT150" i="23"/>
  <c r="AN150" i="23"/>
  <c r="AH150" i="23"/>
  <c r="AB150" i="23"/>
  <c r="W150" i="23"/>
  <c r="AC150" i="23" s="1"/>
  <c r="AI150" i="23" s="1"/>
  <c r="AO150" i="23" s="1"/>
  <c r="AU150" i="23" s="1"/>
  <c r="BA150" i="23" s="1"/>
  <c r="V150" i="23"/>
  <c r="CY149" i="23"/>
  <c r="CX149" i="23"/>
  <c r="CW149" i="23"/>
  <c r="CV149" i="23"/>
  <c r="CU149" i="23"/>
  <c r="CT149" i="23"/>
  <c r="CS149" i="23"/>
  <c r="CR149" i="23"/>
  <c r="CZ149" i="23" s="1"/>
  <c r="CQ149" i="23"/>
  <c r="CP149" i="23"/>
  <c r="CO149" i="23"/>
  <c r="CN149" i="23"/>
  <c r="CJ149" i="23"/>
  <c r="CD149" i="23"/>
  <c r="BX149" i="23"/>
  <c r="BR149" i="23"/>
  <c r="BL149" i="23"/>
  <c r="BF149" i="23"/>
  <c r="AZ149" i="23"/>
  <c r="AT149" i="23"/>
  <c r="AN149" i="23"/>
  <c r="AH149" i="23"/>
  <c r="AB149" i="23"/>
  <c r="V149" i="23"/>
  <c r="CY148" i="23"/>
  <c r="CX148" i="23"/>
  <c r="CW148" i="23"/>
  <c r="CV148" i="23"/>
  <c r="CU148" i="23"/>
  <c r="CT148" i="23"/>
  <c r="CS148" i="23"/>
  <c r="CZ148" i="23" s="1"/>
  <c r="CR148" i="23"/>
  <c r="CQ148" i="23"/>
  <c r="CP148" i="23"/>
  <c r="CO148" i="23"/>
  <c r="CN148" i="23"/>
  <c r="CJ148" i="23"/>
  <c r="CD148" i="23"/>
  <c r="BX148" i="23"/>
  <c r="BR148" i="23"/>
  <c r="BL148" i="23"/>
  <c r="BF148" i="23"/>
  <c r="AZ148" i="23"/>
  <c r="AT148" i="23"/>
  <c r="AN148" i="23"/>
  <c r="AH148" i="23"/>
  <c r="AC148" i="23"/>
  <c r="AI148" i="23" s="1"/>
  <c r="AO148" i="23" s="1"/>
  <c r="AU148" i="23" s="1"/>
  <c r="BA148" i="23" s="1"/>
  <c r="BG148" i="23" s="1"/>
  <c r="BM148" i="23" s="1"/>
  <c r="BS148" i="23" s="1"/>
  <c r="BY148" i="23" s="1"/>
  <c r="CE148" i="23" s="1"/>
  <c r="CK148" i="23" s="1"/>
  <c r="AB148" i="23"/>
  <c r="V148" i="23"/>
  <c r="CY147" i="23"/>
  <c r="CX147" i="23"/>
  <c r="CW147" i="23"/>
  <c r="CV147" i="23"/>
  <c r="CU147" i="23"/>
  <c r="CT147" i="23"/>
  <c r="CS147" i="23"/>
  <c r="CR147" i="23"/>
  <c r="CQ147" i="23"/>
  <c r="CP147" i="23"/>
  <c r="CO147" i="23"/>
  <c r="CN147" i="23"/>
  <c r="CZ147" i="23" s="1"/>
  <c r="CJ147" i="23"/>
  <c r="CD147" i="23"/>
  <c r="BX147" i="23"/>
  <c r="BR147" i="23"/>
  <c r="BL147" i="23"/>
  <c r="BF147" i="23"/>
  <c r="AZ147" i="23"/>
  <c r="AT147" i="23"/>
  <c r="AN147" i="23"/>
  <c r="AH147" i="23"/>
  <c r="AB147" i="23"/>
  <c r="V147" i="23"/>
  <c r="CY146" i="23"/>
  <c r="CX146" i="23"/>
  <c r="CW146" i="23"/>
  <c r="CV146" i="23"/>
  <c r="CU146" i="23"/>
  <c r="CT146" i="23"/>
  <c r="CS146" i="23"/>
  <c r="CR146" i="23"/>
  <c r="CQ146" i="23"/>
  <c r="CP146" i="23"/>
  <c r="CO146" i="23"/>
  <c r="CN146" i="23"/>
  <c r="CJ146" i="23"/>
  <c r="CD146" i="23"/>
  <c r="BX146" i="23"/>
  <c r="BR146" i="23"/>
  <c r="BL146" i="23"/>
  <c r="BF146" i="23"/>
  <c r="AZ146" i="23"/>
  <c r="AT146" i="23"/>
  <c r="AN146" i="23"/>
  <c r="AH146" i="23"/>
  <c r="AB146" i="23"/>
  <c r="V146" i="23"/>
  <c r="CY145" i="23"/>
  <c r="CX145" i="23"/>
  <c r="CW145" i="23"/>
  <c r="CV145" i="23"/>
  <c r="CU145" i="23"/>
  <c r="CT145" i="23"/>
  <c r="CS145" i="23"/>
  <c r="CR145" i="23"/>
  <c r="CQ145" i="23"/>
  <c r="CP145" i="23"/>
  <c r="CO145" i="23"/>
  <c r="CN145" i="23"/>
  <c r="CJ145" i="23"/>
  <c r="CD145" i="23"/>
  <c r="BX145" i="23"/>
  <c r="BR145" i="23"/>
  <c r="BL145" i="23"/>
  <c r="BF145" i="23"/>
  <c r="AZ145" i="23"/>
  <c r="AT145" i="23"/>
  <c r="AN145" i="23"/>
  <c r="AH145" i="23"/>
  <c r="AB145" i="23"/>
  <c r="V145" i="23"/>
  <c r="CY144" i="23"/>
  <c r="CX144" i="23"/>
  <c r="CW144" i="23"/>
  <c r="CV144" i="23"/>
  <c r="CZ144" i="23" s="1"/>
  <c r="CU144" i="23"/>
  <c r="CT144" i="23"/>
  <c r="CS144" i="23"/>
  <c r="CR144" i="23"/>
  <c r="CQ144" i="23"/>
  <c r="CP144" i="23"/>
  <c r="CO144" i="23"/>
  <c r="CN144" i="23"/>
  <c r="CJ144" i="23"/>
  <c r="CD144" i="23"/>
  <c r="BX144" i="23"/>
  <c r="BR144" i="23"/>
  <c r="BL144" i="23"/>
  <c r="BF144" i="23"/>
  <c r="AZ144" i="23"/>
  <c r="AT144" i="23"/>
  <c r="AN144" i="23"/>
  <c r="AH144" i="23"/>
  <c r="AB144" i="23"/>
  <c r="V144" i="23"/>
  <c r="CY143" i="23"/>
  <c r="CX143" i="23"/>
  <c r="CW143" i="23"/>
  <c r="CV143" i="23"/>
  <c r="CU143" i="23"/>
  <c r="CZ143" i="23" s="1"/>
  <c r="CT143" i="23"/>
  <c r="CS143" i="23"/>
  <c r="CR143" i="23"/>
  <c r="CQ143" i="23"/>
  <c r="CP143" i="23"/>
  <c r="CO143" i="23"/>
  <c r="CN143" i="23"/>
  <c r="CJ143" i="23"/>
  <c r="CD143" i="23"/>
  <c r="BX143" i="23"/>
  <c r="BR143" i="23"/>
  <c r="BL143" i="23"/>
  <c r="BF143" i="23"/>
  <c r="AZ143" i="23"/>
  <c r="AT143" i="23"/>
  <c r="AN143" i="23"/>
  <c r="AH143" i="23"/>
  <c r="AB143" i="23"/>
  <c r="W143" i="23"/>
  <c r="AC143" i="23" s="1"/>
  <c r="AI143" i="23" s="1"/>
  <c r="AO143" i="23" s="1"/>
  <c r="AU143" i="23" s="1"/>
  <c r="BA143" i="23" s="1"/>
  <c r="BG143" i="23" s="1"/>
  <c r="BM143" i="23" s="1"/>
  <c r="BS143" i="23" s="1"/>
  <c r="BY143" i="23" s="1"/>
  <c r="CE143" i="23" s="1"/>
  <c r="CK143" i="23" s="1"/>
  <c r="V143" i="23"/>
  <c r="CY142" i="23"/>
  <c r="CX142" i="23"/>
  <c r="CW142" i="23"/>
  <c r="CV142" i="23"/>
  <c r="CU142" i="23"/>
  <c r="CZ142" i="23" s="1"/>
  <c r="CT142" i="23"/>
  <c r="CS142" i="23"/>
  <c r="CR142" i="23"/>
  <c r="CQ142" i="23"/>
  <c r="CP142" i="23"/>
  <c r="CO142" i="23"/>
  <c r="CN142" i="23"/>
  <c r="CJ142" i="23"/>
  <c r="CD142" i="23"/>
  <c r="BX142" i="23"/>
  <c r="BR142" i="23"/>
  <c r="BL142" i="23"/>
  <c r="BF142" i="23"/>
  <c r="AZ142" i="23"/>
  <c r="AT142" i="23"/>
  <c r="AN142" i="23"/>
  <c r="AH142" i="23"/>
  <c r="AB142" i="23"/>
  <c r="W142" i="23"/>
  <c r="AC142" i="23" s="1"/>
  <c r="AI142" i="23" s="1"/>
  <c r="AO142" i="23" s="1"/>
  <c r="AU142" i="23" s="1"/>
  <c r="BA142" i="23" s="1"/>
  <c r="BG142" i="23" s="1"/>
  <c r="BM142" i="23" s="1"/>
  <c r="BS142" i="23" s="1"/>
  <c r="BY142" i="23" s="1"/>
  <c r="CE142" i="23" s="1"/>
  <c r="CK142" i="23" s="1"/>
  <c r="V142" i="23"/>
  <c r="CY141" i="23"/>
  <c r="CX141" i="23"/>
  <c r="CW141" i="23"/>
  <c r="CV141" i="23"/>
  <c r="CU141" i="23"/>
  <c r="CT141" i="23"/>
  <c r="CS141" i="23"/>
  <c r="CR141" i="23"/>
  <c r="CQ141" i="23"/>
  <c r="CP141" i="23"/>
  <c r="CO141" i="23"/>
  <c r="CN141" i="23"/>
  <c r="CZ141" i="23" s="1"/>
  <c r="CJ141" i="23"/>
  <c r="CD141" i="23"/>
  <c r="BX141" i="23"/>
  <c r="BR141" i="23"/>
  <c r="BL141" i="23"/>
  <c r="BF141" i="23"/>
  <c r="AZ141" i="23"/>
  <c r="AT141" i="23"/>
  <c r="AN141" i="23"/>
  <c r="AH141" i="23"/>
  <c r="AC141" i="23"/>
  <c r="AI141" i="23" s="1"/>
  <c r="AO141" i="23" s="1"/>
  <c r="AU141" i="23" s="1"/>
  <c r="BA141" i="23" s="1"/>
  <c r="BG141" i="23" s="1"/>
  <c r="BM141" i="23" s="1"/>
  <c r="BS141" i="23" s="1"/>
  <c r="BY141" i="23" s="1"/>
  <c r="CE141" i="23" s="1"/>
  <c r="CK141" i="23" s="1"/>
  <c r="AB141" i="23"/>
  <c r="W141" i="23"/>
  <c r="V141" i="23"/>
  <c r="CY140" i="23"/>
  <c r="CX140" i="23"/>
  <c r="CW140" i="23"/>
  <c r="CV140" i="23"/>
  <c r="CU140" i="23"/>
  <c r="CT140" i="23"/>
  <c r="CS140" i="23"/>
  <c r="CR140" i="23"/>
  <c r="CQ140" i="23"/>
  <c r="CP140" i="23"/>
  <c r="CO140" i="23"/>
  <c r="CN140" i="23"/>
  <c r="CZ140" i="23" s="1"/>
  <c r="CJ140" i="23"/>
  <c r="CD140" i="23"/>
  <c r="BX140" i="23"/>
  <c r="BR140" i="23"/>
  <c r="BL140" i="23"/>
  <c r="BF140" i="23"/>
  <c r="AZ140" i="23"/>
  <c r="AT140" i="23"/>
  <c r="AN140" i="23"/>
  <c r="AH140" i="23"/>
  <c r="AB140" i="23"/>
  <c r="W140" i="23"/>
  <c r="AC140" i="23" s="1"/>
  <c r="AI140" i="23" s="1"/>
  <c r="AO140" i="23" s="1"/>
  <c r="AU140" i="23" s="1"/>
  <c r="BA140" i="23" s="1"/>
  <c r="BG140" i="23" s="1"/>
  <c r="BM140" i="23" s="1"/>
  <c r="BS140" i="23" s="1"/>
  <c r="BY140" i="23" s="1"/>
  <c r="CE140" i="23" s="1"/>
  <c r="CK140" i="23" s="1"/>
  <c r="V140" i="23"/>
  <c r="CY139" i="23"/>
  <c r="CX139" i="23"/>
  <c r="CW139" i="23"/>
  <c r="CV139" i="23"/>
  <c r="CU139" i="23"/>
  <c r="CT139" i="23"/>
  <c r="CS139" i="23"/>
  <c r="CR139" i="23"/>
  <c r="CQ139" i="23"/>
  <c r="CP139" i="23"/>
  <c r="CO139" i="23"/>
  <c r="CN139" i="23"/>
  <c r="CJ139" i="23"/>
  <c r="CD139" i="23"/>
  <c r="BX139" i="23"/>
  <c r="BR139" i="23"/>
  <c r="BL139" i="23"/>
  <c r="BG139" i="23"/>
  <c r="BM139" i="23" s="1"/>
  <c r="BS139" i="23" s="1"/>
  <c r="BY139" i="23" s="1"/>
  <c r="CE139" i="23" s="1"/>
  <c r="CK139" i="23" s="1"/>
  <c r="BF139" i="23"/>
  <c r="AZ139" i="23"/>
  <c r="AT139" i="23"/>
  <c r="AN139" i="23"/>
  <c r="AH139" i="23"/>
  <c r="AB139" i="23"/>
  <c r="W139" i="23"/>
  <c r="AC139" i="23" s="1"/>
  <c r="V139" i="23"/>
  <c r="CY138" i="23"/>
  <c r="CX138" i="23"/>
  <c r="CW138" i="23"/>
  <c r="CV138" i="23"/>
  <c r="CU138" i="23"/>
  <c r="CZ138" i="23" s="1"/>
  <c r="CT138" i="23"/>
  <c r="CS138" i="23"/>
  <c r="CR138" i="23"/>
  <c r="CQ138" i="23"/>
  <c r="CP138" i="23"/>
  <c r="CO138" i="23"/>
  <c r="CN138" i="23"/>
  <c r="CJ138" i="23"/>
  <c r="CD138" i="23"/>
  <c r="BX138" i="23"/>
  <c r="BR138" i="23"/>
  <c r="BL138" i="23"/>
  <c r="BF138" i="23"/>
  <c r="AZ138" i="23"/>
  <c r="AT138" i="23"/>
  <c r="AN138" i="23"/>
  <c r="AH138" i="23"/>
  <c r="AC138" i="23"/>
  <c r="AI138" i="23" s="1"/>
  <c r="AO138" i="23" s="1"/>
  <c r="AU138" i="23" s="1"/>
  <c r="BA138" i="23" s="1"/>
  <c r="BG138" i="23" s="1"/>
  <c r="BM138" i="23" s="1"/>
  <c r="BS138" i="23" s="1"/>
  <c r="BY138" i="23" s="1"/>
  <c r="CE138" i="23" s="1"/>
  <c r="CK138" i="23" s="1"/>
  <c r="AB138" i="23"/>
  <c r="V138" i="23"/>
  <c r="CY137" i="23"/>
  <c r="CX137" i="23"/>
  <c r="CW137" i="23"/>
  <c r="CV137" i="23"/>
  <c r="CU137" i="23"/>
  <c r="CT137" i="23"/>
  <c r="CS137" i="23"/>
  <c r="CR137" i="23"/>
  <c r="CQ137" i="23"/>
  <c r="CP137" i="23"/>
  <c r="CO137" i="23"/>
  <c r="CN137" i="23"/>
  <c r="CJ137" i="23"/>
  <c r="CD137" i="23"/>
  <c r="BX137" i="23"/>
  <c r="BR137" i="23"/>
  <c r="BL137" i="23"/>
  <c r="BF137" i="23"/>
  <c r="AZ137" i="23"/>
  <c r="AT137" i="23"/>
  <c r="AN137" i="23"/>
  <c r="AH137" i="23"/>
  <c r="AB137" i="23"/>
  <c r="W137" i="23"/>
  <c r="AC137" i="23" s="1"/>
  <c r="AI137" i="23" s="1"/>
  <c r="AO137" i="23" s="1"/>
  <c r="AU137" i="23" s="1"/>
  <c r="BA137" i="23" s="1"/>
  <c r="BG137" i="23" s="1"/>
  <c r="BM137" i="23" s="1"/>
  <c r="BS137" i="23" s="1"/>
  <c r="BY137" i="23" s="1"/>
  <c r="CE137" i="23" s="1"/>
  <c r="CK137" i="23" s="1"/>
  <c r="V137" i="23"/>
  <c r="CY136" i="23"/>
  <c r="CX136" i="23"/>
  <c r="CW136" i="23"/>
  <c r="CV136" i="23"/>
  <c r="CU136" i="23"/>
  <c r="CT136" i="23"/>
  <c r="CS136" i="23"/>
  <c r="CR136" i="23"/>
  <c r="CQ136" i="23"/>
  <c r="CP136" i="23"/>
  <c r="CO136" i="23"/>
  <c r="CN136" i="23"/>
  <c r="CZ136" i="23" s="1"/>
  <c r="CJ136" i="23"/>
  <c r="CD136" i="23"/>
  <c r="BX136" i="23"/>
  <c r="BR136" i="23"/>
  <c r="BL136" i="23"/>
  <c r="BF136" i="23"/>
  <c r="AZ136" i="23"/>
  <c r="AT136" i="23"/>
  <c r="AN136" i="23"/>
  <c r="AH136" i="23"/>
  <c r="AB136" i="23"/>
  <c r="V136" i="23"/>
  <c r="CZ135" i="23"/>
  <c r="CY135" i="23"/>
  <c r="CX135" i="23"/>
  <c r="CW135" i="23"/>
  <c r="CV135" i="23"/>
  <c r="CU135" i="23"/>
  <c r="CT135" i="23"/>
  <c r="CS135" i="23"/>
  <c r="CR135" i="23"/>
  <c r="CQ135" i="23"/>
  <c r="CP135" i="23"/>
  <c r="CO135" i="23"/>
  <c r="CN135" i="23"/>
  <c r="CJ135" i="23"/>
  <c r="CD135" i="23"/>
  <c r="BX135" i="23"/>
  <c r="BR135" i="23"/>
  <c r="BL135" i="23"/>
  <c r="BF135" i="23"/>
  <c r="AZ135" i="23"/>
  <c r="AT135" i="23"/>
  <c r="AN135" i="23"/>
  <c r="AH135" i="23"/>
  <c r="AB135" i="23"/>
  <c r="V135" i="23"/>
  <c r="CY134" i="23"/>
  <c r="CX134" i="23"/>
  <c r="CW134" i="23"/>
  <c r="CV134" i="23"/>
  <c r="CU134" i="23"/>
  <c r="CT134" i="23"/>
  <c r="CS134" i="23"/>
  <c r="CR134" i="23"/>
  <c r="CQ134" i="23"/>
  <c r="CP134" i="23"/>
  <c r="CO134" i="23"/>
  <c r="CN134" i="23"/>
  <c r="CJ134" i="23"/>
  <c r="CD134" i="23"/>
  <c r="BX134" i="23"/>
  <c r="BR134" i="23"/>
  <c r="BL134" i="23"/>
  <c r="BF134" i="23"/>
  <c r="AZ134" i="23"/>
  <c r="AT134" i="23"/>
  <c r="AN134" i="23"/>
  <c r="AH134" i="23"/>
  <c r="AB134" i="23"/>
  <c r="V134" i="23"/>
  <c r="CY133" i="23"/>
  <c r="CX133" i="23"/>
  <c r="CZ133" i="23" s="1"/>
  <c r="CW133" i="23"/>
  <c r="CV133" i="23"/>
  <c r="CU133" i="23"/>
  <c r="CT133" i="23"/>
  <c r="CS133" i="23"/>
  <c r="CR133" i="23"/>
  <c r="CQ133" i="23"/>
  <c r="CP133" i="23"/>
  <c r="CO133" i="23"/>
  <c r="CN133" i="23"/>
  <c r="CJ133" i="23"/>
  <c r="CD133" i="23"/>
  <c r="BX133" i="23"/>
  <c r="BR133" i="23"/>
  <c r="BL133" i="23"/>
  <c r="BF133" i="23"/>
  <c r="AZ133" i="23"/>
  <c r="AT133" i="23"/>
  <c r="AN133" i="23"/>
  <c r="AH133" i="23"/>
  <c r="AB133" i="23"/>
  <c r="V133" i="23"/>
  <c r="CY132" i="23"/>
  <c r="CX132" i="23"/>
  <c r="CW132" i="23"/>
  <c r="CV132" i="23"/>
  <c r="CU132" i="23"/>
  <c r="CT132" i="23"/>
  <c r="CS132" i="23"/>
  <c r="CR132" i="23"/>
  <c r="CQ132" i="23"/>
  <c r="CP132" i="23"/>
  <c r="CO132" i="23"/>
  <c r="CN132" i="23"/>
  <c r="CZ132" i="23" s="1"/>
  <c r="CJ132" i="23"/>
  <c r="CD132" i="23"/>
  <c r="BX132" i="23"/>
  <c r="BR132" i="23"/>
  <c r="BL132" i="23"/>
  <c r="BF132" i="23"/>
  <c r="AZ132" i="23"/>
  <c r="AT132" i="23"/>
  <c r="AN132" i="23"/>
  <c r="AH132" i="23"/>
  <c r="AB132" i="23"/>
  <c r="V132" i="23"/>
  <c r="CY131" i="23"/>
  <c r="CX131" i="23"/>
  <c r="CW131" i="23"/>
  <c r="CV131" i="23"/>
  <c r="CU131" i="23"/>
  <c r="CT131" i="23"/>
  <c r="CS131" i="23"/>
  <c r="CR131" i="23"/>
  <c r="CQ131" i="23"/>
  <c r="CP131" i="23"/>
  <c r="CO131" i="23"/>
  <c r="CN131" i="23"/>
  <c r="CJ131" i="23"/>
  <c r="CD131" i="23"/>
  <c r="BX131" i="23"/>
  <c r="BR131" i="23"/>
  <c r="BL131" i="23"/>
  <c r="BF131" i="23"/>
  <c r="AZ131" i="23"/>
  <c r="AT131" i="23"/>
  <c r="AN131" i="23"/>
  <c r="AH131" i="23"/>
  <c r="AB131" i="23"/>
  <c r="V131" i="23"/>
  <c r="CY130" i="23"/>
  <c r="CX130" i="23"/>
  <c r="CW130" i="23"/>
  <c r="CV130" i="23"/>
  <c r="CU130" i="23"/>
  <c r="CT130" i="23"/>
  <c r="CZ130" i="23" s="1"/>
  <c r="CS130" i="23"/>
  <c r="CR130" i="23"/>
  <c r="CQ130" i="23"/>
  <c r="CP130" i="23"/>
  <c r="CO130" i="23"/>
  <c r="CN130" i="23"/>
  <c r="CJ130" i="23"/>
  <c r="CD130" i="23"/>
  <c r="BX130" i="23"/>
  <c r="BR130" i="23"/>
  <c r="BL130" i="23"/>
  <c r="BF130" i="23"/>
  <c r="AZ130" i="23"/>
  <c r="AT130" i="23"/>
  <c r="AN130" i="23"/>
  <c r="AH130" i="23"/>
  <c r="AB130" i="23"/>
  <c r="V130" i="23"/>
  <c r="CY129" i="23"/>
  <c r="CZ129" i="23" s="1"/>
  <c r="CX129" i="23"/>
  <c r="CW129" i="23"/>
  <c r="CV129" i="23"/>
  <c r="CU129" i="23"/>
  <c r="CT129" i="23"/>
  <c r="CS129" i="23"/>
  <c r="CR129" i="23"/>
  <c r="CQ129" i="23"/>
  <c r="CP129" i="23"/>
  <c r="CO129" i="23"/>
  <c r="CN129" i="23"/>
  <c r="CJ129" i="23"/>
  <c r="CD129" i="23"/>
  <c r="BX129" i="23"/>
  <c r="BR129" i="23"/>
  <c r="BL129" i="23"/>
  <c r="BF129" i="23"/>
  <c r="AZ129" i="23"/>
  <c r="AT129" i="23"/>
  <c r="AN129" i="23"/>
  <c r="AH129" i="23"/>
  <c r="AB129" i="23"/>
  <c r="V129" i="23"/>
  <c r="CY128" i="23"/>
  <c r="CX128" i="23"/>
  <c r="CW128" i="23"/>
  <c r="CV128" i="23"/>
  <c r="CU128" i="23"/>
  <c r="CT128" i="23"/>
  <c r="CS128" i="23"/>
  <c r="CR128" i="23"/>
  <c r="CQ128" i="23"/>
  <c r="CP128" i="23"/>
  <c r="CO128" i="23"/>
  <c r="CN128" i="23"/>
  <c r="CJ128" i="23"/>
  <c r="CD128" i="23"/>
  <c r="BX128" i="23"/>
  <c r="BR128" i="23"/>
  <c r="BL128" i="23"/>
  <c r="BF128" i="23"/>
  <c r="AZ128" i="23"/>
  <c r="AT128" i="23"/>
  <c r="AN128" i="23"/>
  <c r="AH128" i="23"/>
  <c r="AB128" i="23"/>
  <c r="V128" i="23"/>
  <c r="CY127" i="23"/>
  <c r="CX127" i="23"/>
  <c r="CW127" i="23"/>
  <c r="CV127" i="23"/>
  <c r="CU127" i="23"/>
  <c r="CT127" i="23"/>
  <c r="CS127" i="23"/>
  <c r="CR127" i="23"/>
  <c r="CQ127" i="23"/>
  <c r="CP127" i="23"/>
  <c r="CO127" i="23"/>
  <c r="CN127" i="23"/>
  <c r="CJ127" i="23"/>
  <c r="CD127" i="23"/>
  <c r="BX127" i="23"/>
  <c r="BR127" i="23"/>
  <c r="BL127" i="23"/>
  <c r="BF127" i="23"/>
  <c r="AZ127" i="23"/>
  <c r="AT127" i="23"/>
  <c r="AN127" i="23"/>
  <c r="AH127" i="23"/>
  <c r="AB127" i="23"/>
  <c r="W127" i="23"/>
  <c r="AC127" i="23" s="1"/>
  <c r="AI127" i="23" s="1"/>
  <c r="AO127" i="23" s="1"/>
  <c r="AU127" i="23" s="1"/>
  <c r="BA127" i="23" s="1"/>
  <c r="BG127" i="23" s="1"/>
  <c r="BM127" i="23" s="1"/>
  <c r="BS127" i="23" s="1"/>
  <c r="BY127" i="23" s="1"/>
  <c r="CE127" i="23" s="1"/>
  <c r="CK127" i="23" s="1"/>
  <c r="V127" i="23"/>
  <c r="CY126" i="23"/>
  <c r="CX126" i="23"/>
  <c r="CW126" i="23"/>
  <c r="CV126" i="23"/>
  <c r="CU126" i="23"/>
  <c r="CT126" i="23"/>
  <c r="CS126" i="23"/>
  <c r="CR126" i="23"/>
  <c r="CQ126" i="23"/>
  <c r="CP126" i="23"/>
  <c r="CO126" i="23"/>
  <c r="CN126" i="23"/>
  <c r="CZ126" i="23" s="1"/>
  <c r="CJ126" i="23"/>
  <c r="CD126" i="23"/>
  <c r="BX126" i="23"/>
  <c r="BR126" i="23"/>
  <c r="BL126" i="23"/>
  <c r="BF126" i="23"/>
  <c r="AZ126" i="23"/>
  <c r="AT126" i="23"/>
  <c r="AN126" i="23"/>
  <c r="AH126" i="23"/>
  <c r="AB126" i="23"/>
  <c r="W126" i="23"/>
  <c r="AC126" i="23" s="1"/>
  <c r="AI126" i="23" s="1"/>
  <c r="AO126" i="23" s="1"/>
  <c r="AU126" i="23" s="1"/>
  <c r="BA126" i="23" s="1"/>
  <c r="BG126" i="23" s="1"/>
  <c r="BM126" i="23" s="1"/>
  <c r="BS126" i="23" s="1"/>
  <c r="BY126" i="23" s="1"/>
  <c r="CE126" i="23" s="1"/>
  <c r="CK126" i="23" s="1"/>
  <c r="V126" i="23"/>
  <c r="CY125" i="23"/>
  <c r="CX125" i="23"/>
  <c r="CW125" i="23"/>
  <c r="CV125" i="23"/>
  <c r="CU125" i="23"/>
  <c r="CT125" i="23"/>
  <c r="CS125" i="23"/>
  <c r="CR125" i="23"/>
  <c r="CQ125" i="23"/>
  <c r="CP125" i="23"/>
  <c r="CO125" i="23"/>
  <c r="CN125" i="23"/>
  <c r="CZ125" i="23" s="1"/>
  <c r="CJ125" i="23"/>
  <c r="CD125" i="23"/>
  <c r="BX125" i="23"/>
  <c r="BR125" i="23"/>
  <c r="BL125" i="23"/>
  <c r="BF125" i="23"/>
  <c r="AZ125" i="23"/>
  <c r="AT125" i="23"/>
  <c r="AN125" i="23"/>
  <c r="AH125" i="23"/>
  <c r="AB125" i="23"/>
  <c r="W125" i="23"/>
  <c r="AC125" i="23" s="1"/>
  <c r="AI125" i="23" s="1"/>
  <c r="AO125" i="23" s="1"/>
  <c r="AU125" i="23" s="1"/>
  <c r="BA125" i="23" s="1"/>
  <c r="BG125" i="23" s="1"/>
  <c r="BM125" i="23" s="1"/>
  <c r="BS125" i="23" s="1"/>
  <c r="BY125" i="23" s="1"/>
  <c r="CE125" i="23" s="1"/>
  <c r="CK125" i="23" s="1"/>
  <c r="V125" i="23"/>
  <c r="CY124" i="23"/>
  <c r="CX124" i="23"/>
  <c r="CW124" i="23"/>
  <c r="CV124" i="23"/>
  <c r="CU124" i="23"/>
  <c r="CT124" i="23"/>
  <c r="CS124" i="23"/>
  <c r="CR124" i="23"/>
  <c r="CQ124" i="23"/>
  <c r="CP124" i="23"/>
  <c r="CO124" i="23"/>
  <c r="CN124" i="23"/>
  <c r="CZ124" i="23" s="1"/>
  <c r="CJ124" i="23"/>
  <c r="CD124" i="23"/>
  <c r="BX124" i="23"/>
  <c r="BR124" i="23"/>
  <c r="BL124" i="23"/>
  <c r="BF124" i="23"/>
  <c r="AZ124" i="23"/>
  <c r="AT124" i="23"/>
  <c r="AN124" i="23"/>
  <c r="AH124" i="23"/>
  <c r="AB124" i="23"/>
  <c r="W124" i="23"/>
  <c r="AC124" i="23" s="1"/>
  <c r="AI124" i="23" s="1"/>
  <c r="AO124" i="23" s="1"/>
  <c r="AU124" i="23" s="1"/>
  <c r="BA124" i="23" s="1"/>
  <c r="BG124" i="23" s="1"/>
  <c r="BM124" i="23" s="1"/>
  <c r="BS124" i="23" s="1"/>
  <c r="BY124" i="23" s="1"/>
  <c r="CE124" i="23" s="1"/>
  <c r="CK124" i="23" s="1"/>
  <c r="V124" i="23"/>
  <c r="CY123" i="23"/>
  <c r="CX123" i="23"/>
  <c r="CW123" i="23"/>
  <c r="CV123" i="23"/>
  <c r="CU123" i="23"/>
  <c r="CT123" i="23"/>
  <c r="CS123" i="23"/>
  <c r="CR123" i="23"/>
  <c r="CQ123" i="23"/>
  <c r="CP123" i="23"/>
  <c r="CO123" i="23"/>
  <c r="CN123" i="23"/>
  <c r="CJ123" i="23"/>
  <c r="CD123" i="23"/>
  <c r="BX123" i="23"/>
  <c r="BR123" i="23"/>
  <c r="BL123" i="23"/>
  <c r="BF123" i="23"/>
  <c r="AZ123" i="23"/>
  <c r="AT123" i="23"/>
  <c r="AN123" i="23"/>
  <c r="AH123" i="23"/>
  <c r="AB123" i="23"/>
  <c r="V123" i="23"/>
  <c r="CY122" i="23"/>
  <c r="CX122" i="23"/>
  <c r="CW122" i="23"/>
  <c r="CV122" i="23"/>
  <c r="CU122" i="23"/>
  <c r="CT122" i="23"/>
  <c r="CS122" i="23"/>
  <c r="CR122" i="23"/>
  <c r="CQ122" i="23"/>
  <c r="CP122" i="23"/>
  <c r="CO122" i="23"/>
  <c r="CN122" i="23"/>
  <c r="CJ122" i="23"/>
  <c r="CD122" i="23"/>
  <c r="BX122" i="23"/>
  <c r="BR122" i="23"/>
  <c r="BL122" i="23"/>
  <c r="BF122" i="23"/>
  <c r="AZ122" i="23"/>
  <c r="AT122" i="23"/>
  <c r="AN122" i="23"/>
  <c r="AI122" i="23"/>
  <c r="AO122" i="23" s="1"/>
  <c r="AU122" i="23" s="1"/>
  <c r="BA122" i="23" s="1"/>
  <c r="BG122" i="23" s="1"/>
  <c r="BM122" i="23" s="1"/>
  <c r="BS122" i="23" s="1"/>
  <c r="BY122" i="23" s="1"/>
  <c r="CE122" i="23" s="1"/>
  <c r="CK122" i="23" s="1"/>
  <c r="AH122" i="23"/>
  <c r="AC122" i="23"/>
  <c r="AB122" i="23"/>
  <c r="W122" i="23"/>
  <c r="V122" i="23"/>
  <c r="CY121" i="23"/>
  <c r="CX121" i="23"/>
  <c r="CW121" i="23"/>
  <c r="CV121" i="23"/>
  <c r="CU121" i="23"/>
  <c r="CT121" i="23"/>
  <c r="CS121" i="23"/>
  <c r="CR121" i="23"/>
  <c r="CQ121" i="23"/>
  <c r="CP121" i="23"/>
  <c r="CZ121" i="23" s="1"/>
  <c r="CO121" i="23"/>
  <c r="CN121" i="23"/>
  <c r="CJ121" i="23"/>
  <c r="CD121" i="23"/>
  <c r="BX121" i="23"/>
  <c r="BR121" i="23"/>
  <c r="BL121" i="23"/>
  <c r="BF121" i="23"/>
  <c r="AZ121" i="23"/>
  <c r="AT121" i="23"/>
  <c r="AN121" i="23"/>
  <c r="AH121" i="23"/>
  <c r="AB121" i="23"/>
  <c r="W121" i="23"/>
  <c r="AC121" i="23" s="1"/>
  <c r="AI121" i="23" s="1"/>
  <c r="AO121" i="23" s="1"/>
  <c r="V121" i="23"/>
  <c r="CY120" i="23"/>
  <c r="CX120" i="23"/>
  <c r="CW120" i="23"/>
  <c r="CV120" i="23"/>
  <c r="CU120" i="23"/>
  <c r="CT120" i="23"/>
  <c r="CS120" i="23"/>
  <c r="CR120" i="23"/>
  <c r="CQ120" i="23"/>
  <c r="CP120" i="23"/>
  <c r="CO120" i="23"/>
  <c r="CZ120" i="23" s="1"/>
  <c r="CN120" i="23"/>
  <c r="CJ120" i="23"/>
  <c r="CD120" i="23"/>
  <c r="BX120" i="23"/>
  <c r="BR120" i="23"/>
  <c r="BL120" i="23"/>
  <c r="BF120" i="23"/>
  <c r="AZ120" i="23"/>
  <c r="AT120" i="23"/>
  <c r="AN120" i="23"/>
  <c r="AH120" i="23"/>
  <c r="AB120" i="23"/>
  <c r="V120" i="23"/>
  <c r="CY119" i="23"/>
  <c r="CX119" i="23"/>
  <c r="CW119" i="23"/>
  <c r="CV119" i="23"/>
  <c r="CU119" i="23"/>
  <c r="CT119" i="23"/>
  <c r="CS119" i="23"/>
  <c r="CR119" i="23"/>
  <c r="CQ119" i="23"/>
  <c r="CZ119" i="23" s="1"/>
  <c r="CP119" i="23"/>
  <c r="CO119" i="23"/>
  <c r="CN119" i="23"/>
  <c r="CJ119" i="23"/>
  <c r="CD119" i="23"/>
  <c r="BX119" i="23"/>
  <c r="BR119" i="23"/>
  <c r="BL119" i="23"/>
  <c r="BF119" i="23"/>
  <c r="AZ119" i="23"/>
  <c r="AT119" i="23"/>
  <c r="AN119" i="23"/>
  <c r="AH119" i="23"/>
  <c r="AB119" i="23"/>
  <c r="W119" i="23"/>
  <c r="AC119" i="23" s="1"/>
  <c r="AI119" i="23" s="1"/>
  <c r="AO119" i="23" s="1"/>
  <c r="AU119" i="23" s="1"/>
  <c r="BA119" i="23" s="1"/>
  <c r="BG119" i="23" s="1"/>
  <c r="BM119" i="23" s="1"/>
  <c r="BS119" i="23" s="1"/>
  <c r="BY119" i="23" s="1"/>
  <c r="CE119" i="23" s="1"/>
  <c r="CK119" i="23" s="1"/>
  <c r="V119" i="23"/>
  <c r="CY118" i="23"/>
  <c r="CX118" i="23"/>
  <c r="CW118" i="23"/>
  <c r="CV118" i="23"/>
  <c r="CU118" i="23"/>
  <c r="CT118" i="23"/>
  <c r="CS118" i="23"/>
  <c r="CR118" i="23"/>
  <c r="CQ118" i="23"/>
  <c r="CP118" i="23"/>
  <c r="CO118" i="23"/>
  <c r="CN118" i="23"/>
  <c r="CJ118" i="23"/>
  <c r="CD118" i="23"/>
  <c r="BX118" i="23"/>
  <c r="BR118" i="23"/>
  <c r="BL118" i="23"/>
  <c r="BF118" i="23"/>
  <c r="AZ118" i="23"/>
  <c r="AT118" i="23"/>
  <c r="AN118" i="23"/>
  <c r="AH118" i="23"/>
  <c r="AB118" i="23"/>
  <c r="V118" i="23"/>
  <c r="CY117" i="23"/>
  <c r="CX117" i="23"/>
  <c r="CW117" i="23"/>
  <c r="CV117" i="23"/>
  <c r="CU117" i="23"/>
  <c r="CT117" i="23"/>
  <c r="CS117" i="23"/>
  <c r="CZ117" i="23" s="1"/>
  <c r="CR117" i="23"/>
  <c r="CQ117" i="23"/>
  <c r="CP117" i="23"/>
  <c r="CO117" i="23"/>
  <c r="CN117" i="23"/>
  <c r="CJ117" i="23"/>
  <c r="CD117" i="23"/>
  <c r="BX117" i="23"/>
  <c r="BR117" i="23"/>
  <c r="BL117" i="23"/>
  <c r="BF117" i="23"/>
  <c r="AZ117" i="23"/>
  <c r="AT117" i="23"/>
  <c r="AN117" i="23"/>
  <c r="AH117" i="23"/>
  <c r="AB117" i="23"/>
  <c r="V117" i="23"/>
  <c r="CY116" i="23"/>
  <c r="CX116" i="23"/>
  <c r="CW116" i="23"/>
  <c r="CV116" i="23"/>
  <c r="CU116" i="23"/>
  <c r="CT116" i="23"/>
  <c r="CS116" i="23"/>
  <c r="CZ116" i="23" s="1"/>
  <c r="CR116" i="23"/>
  <c r="CQ116" i="23"/>
  <c r="CP116" i="23"/>
  <c r="CO116" i="23"/>
  <c r="CN116" i="23"/>
  <c r="CJ116" i="23"/>
  <c r="CD116" i="23"/>
  <c r="BX116" i="23"/>
  <c r="BR116" i="23"/>
  <c r="BL116" i="23"/>
  <c r="BF116" i="23"/>
  <c r="AZ116" i="23"/>
  <c r="AT116" i="23"/>
  <c r="AN116" i="23"/>
  <c r="AH116" i="23"/>
  <c r="AB116" i="23"/>
  <c r="V116" i="23"/>
  <c r="CY115" i="23"/>
  <c r="CX115" i="23"/>
  <c r="CW115" i="23"/>
  <c r="CV115" i="23"/>
  <c r="CU115" i="23"/>
  <c r="CT115" i="23"/>
  <c r="CS115" i="23"/>
  <c r="CR115" i="23"/>
  <c r="CQ115" i="23"/>
  <c r="CP115" i="23"/>
  <c r="CO115" i="23"/>
  <c r="CN115" i="23"/>
  <c r="CZ115" i="23" s="1"/>
  <c r="CJ115" i="23"/>
  <c r="CD115" i="23"/>
  <c r="BX115" i="23"/>
  <c r="BR115" i="23"/>
  <c r="BL115" i="23"/>
  <c r="BF115" i="23"/>
  <c r="AZ115" i="23"/>
  <c r="AT115" i="23"/>
  <c r="AN115" i="23"/>
  <c r="AH115" i="23"/>
  <c r="AB115" i="23"/>
  <c r="V115" i="23"/>
  <c r="CY114" i="23"/>
  <c r="CZ114" i="23" s="1"/>
  <c r="CX114" i="23"/>
  <c r="CW114" i="23"/>
  <c r="CV114" i="23"/>
  <c r="CU114" i="23"/>
  <c r="CT114" i="23"/>
  <c r="CS114" i="23"/>
  <c r="CR114" i="23"/>
  <c r="CQ114" i="23"/>
  <c r="CP114" i="23"/>
  <c r="CO114" i="23"/>
  <c r="CN114" i="23"/>
  <c r="CJ114" i="23"/>
  <c r="CD114" i="23"/>
  <c r="BX114" i="23"/>
  <c r="BR114" i="23"/>
  <c r="BL114" i="23"/>
  <c r="BF114" i="23"/>
  <c r="AZ114" i="23"/>
  <c r="AT114" i="23"/>
  <c r="AN114" i="23"/>
  <c r="AH114" i="23"/>
  <c r="AB114" i="23"/>
  <c r="V114" i="23"/>
  <c r="CY113" i="23"/>
  <c r="CX113" i="23"/>
  <c r="CW113" i="23"/>
  <c r="CV113" i="23"/>
  <c r="CU113" i="23"/>
  <c r="CT113" i="23"/>
  <c r="CS113" i="23"/>
  <c r="CR113" i="23"/>
  <c r="CQ113" i="23"/>
  <c r="CP113" i="23"/>
  <c r="CO113" i="23"/>
  <c r="CN113" i="23"/>
  <c r="CJ113" i="23"/>
  <c r="CD113" i="23"/>
  <c r="BX113" i="23"/>
  <c r="BR113" i="23"/>
  <c r="BL113" i="23"/>
  <c r="BF113" i="23"/>
  <c r="AZ113" i="23"/>
  <c r="AT113" i="23"/>
  <c r="AN113" i="23"/>
  <c r="AH113" i="23"/>
  <c r="AB113" i="23"/>
  <c r="V113" i="23"/>
  <c r="CZ112" i="23"/>
  <c r="CY112" i="23"/>
  <c r="CX112" i="23"/>
  <c r="CW112" i="23"/>
  <c r="CV112" i="23"/>
  <c r="CU112" i="23"/>
  <c r="CT112" i="23"/>
  <c r="CS112" i="23"/>
  <c r="CR112" i="23"/>
  <c r="CQ112" i="23"/>
  <c r="CP112" i="23"/>
  <c r="CO112" i="23"/>
  <c r="CN112" i="23"/>
  <c r="CJ112" i="23"/>
  <c r="CD112" i="23"/>
  <c r="BX112" i="23"/>
  <c r="BR112" i="23"/>
  <c r="BL112" i="23"/>
  <c r="BF112" i="23"/>
  <c r="AZ112" i="23"/>
  <c r="AT112" i="23"/>
  <c r="AN112" i="23"/>
  <c r="AH112" i="23"/>
  <c r="AB112" i="23"/>
  <c r="V112" i="23"/>
  <c r="CY111" i="23"/>
  <c r="CX111" i="23"/>
  <c r="CW111" i="23"/>
  <c r="CV111" i="23"/>
  <c r="CZ111" i="23" s="1"/>
  <c r="CU111" i="23"/>
  <c r="CT111" i="23"/>
  <c r="CS111" i="23"/>
  <c r="CR111" i="23"/>
  <c r="CQ111" i="23"/>
  <c r="CP111" i="23"/>
  <c r="CO111" i="23"/>
  <c r="CN111" i="23"/>
  <c r="CJ111" i="23"/>
  <c r="CD111" i="23"/>
  <c r="BX111" i="23"/>
  <c r="BR111" i="23"/>
  <c r="BL111" i="23"/>
  <c r="BF111" i="23"/>
  <c r="AZ111" i="23"/>
  <c r="AT111" i="23"/>
  <c r="AN111" i="23"/>
  <c r="AH111" i="23"/>
  <c r="AB111" i="23"/>
  <c r="W111" i="23"/>
  <c r="AC111" i="23" s="1"/>
  <c r="AI111" i="23" s="1"/>
  <c r="AO111" i="23" s="1"/>
  <c r="AU111" i="23" s="1"/>
  <c r="BA111" i="23" s="1"/>
  <c r="BG111" i="23" s="1"/>
  <c r="BM111" i="23" s="1"/>
  <c r="BS111" i="23" s="1"/>
  <c r="BY111" i="23" s="1"/>
  <c r="CE111" i="23" s="1"/>
  <c r="CK111" i="23" s="1"/>
  <c r="V111" i="23"/>
  <c r="CY110" i="23"/>
  <c r="CX110" i="23"/>
  <c r="CW110" i="23"/>
  <c r="CV110" i="23"/>
  <c r="CU110" i="23"/>
  <c r="CT110" i="23"/>
  <c r="CS110" i="23"/>
  <c r="CR110" i="23"/>
  <c r="CQ110" i="23"/>
  <c r="CP110" i="23"/>
  <c r="CO110" i="23"/>
  <c r="CN110" i="23"/>
  <c r="CJ110" i="23"/>
  <c r="CD110" i="23"/>
  <c r="BX110" i="23"/>
  <c r="BR110" i="23"/>
  <c r="BL110" i="23"/>
  <c r="BF110" i="23"/>
  <c r="AZ110" i="23"/>
  <c r="AT110" i="23"/>
  <c r="AN110" i="23"/>
  <c r="AH110" i="23"/>
  <c r="AB110" i="23"/>
  <c r="W110" i="23"/>
  <c r="AC110" i="23" s="1"/>
  <c r="AI110" i="23" s="1"/>
  <c r="AO110" i="23" s="1"/>
  <c r="AU110" i="23" s="1"/>
  <c r="BA110" i="23" s="1"/>
  <c r="BG110" i="23" s="1"/>
  <c r="BM110" i="23" s="1"/>
  <c r="BS110" i="23" s="1"/>
  <c r="BY110" i="23" s="1"/>
  <c r="CE110" i="23" s="1"/>
  <c r="CK110" i="23" s="1"/>
  <c r="V110" i="23"/>
  <c r="CY109" i="23"/>
  <c r="CX109" i="23"/>
  <c r="CW109" i="23"/>
  <c r="CV109" i="23"/>
  <c r="CU109" i="23"/>
  <c r="CT109" i="23"/>
  <c r="CS109" i="23"/>
  <c r="CR109" i="23"/>
  <c r="CQ109" i="23"/>
  <c r="CP109" i="23"/>
  <c r="CZ109" i="23" s="1"/>
  <c r="CO109" i="23"/>
  <c r="CN109" i="23"/>
  <c r="CJ109" i="23"/>
  <c r="CD109" i="23"/>
  <c r="BX109" i="23"/>
  <c r="BR109" i="23"/>
  <c r="BL109" i="23"/>
  <c r="BF109" i="23"/>
  <c r="AZ109" i="23"/>
  <c r="AT109" i="23"/>
  <c r="AN109" i="23"/>
  <c r="AH109" i="23"/>
  <c r="AC109" i="23"/>
  <c r="AI109" i="23" s="1"/>
  <c r="AO109" i="23" s="1"/>
  <c r="AU109" i="23" s="1"/>
  <c r="BA109" i="23" s="1"/>
  <c r="BG109" i="23" s="1"/>
  <c r="BM109" i="23" s="1"/>
  <c r="BS109" i="23" s="1"/>
  <c r="BY109" i="23" s="1"/>
  <c r="CE109" i="23" s="1"/>
  <c r="CK109" i="23" s="1"/>
  <c r="AB109" i="23"/>
  <c r="W109" i="23"/>
  <c r="V109" i="23"/>
  <c r="CY108" i="23"/>
  <c r="CX108" i="23"/>
  <c r="CW108" i="23"/>
  <c r="CV108" i="23"/>
  <c r="CU108" i="23"/>
  <c r="CT108" i="23"/>
  <c r="CS108" i="23"/>
  <c r="CR108" i="23"/>
  <c r="CQ108" i="23"/>
  <c r="CP108" i="23"/>
  <c r="CO108" i="23"/>
  <c r="CZ108" i="23" s="1"/>
  <c r="CN108" i="23"/>
  <c r="CJ108" i="23"/>
  <c r="CD108" i="23"/>
  <c r="BX108" i="23"/>
  <c r="BR108" i="23"/>
  <c r="BL108" i="23"/>
  <c r="BF108" i="23"/>
  <c r="AZ108" i="23"/>
  <c r="AT108" i="23"/>
  <c r="AN108" i="23"/>
  <c r="AH108" i="23"/>
  <c r="AC108" i="23"/>
  <c r="AI108" i="23" s="1"/>
  <c r="AO108" i="23" s="1"/>
  <c r="AU108" i="23" s="1"/>
  <c r="BA108" i="23" s="1"/>
  <c r="BG108" i="23" s="1"/>
  <c r="BM108" i="23" s="1"/>
  <c r="BS108" i="23" s="1"/>
  <c r="BY108" i="23" s="1"/>
  <c r="CE108" i="23" s="1"/>
  <c r="CK108" i="23" s="1"/>
  <c r="AB108" i="23"/>
  <c r="W108" i="23"/>
  <c r="V108" i="23"/>
  <c r="CY107" i="23"/>
  <c r="CX107" i="23"/>
  <c r="CW107" i="23"/>
  <c r="CV107" i="23"/>
  <c r="CU107" i="23"/>
  <c r="CT107" i="23"/>
  <c r="CS107" i="23"/>
  <c r="CR107" i="23"/>
  <c r="CQ107" i="23"/>
  <c r="CP107" i="23"/>
  <c r="CO107" i="23"/>
  <c r="CN107" i="23"/>
  <c r="CZ107" i="23" s="1"/>
  <c r="CJ107" i="23"/>
  <c r="CD107" i="23"/>
  <c r="BX107" i="23"/>
  <c r="BR107" i="23"/>
  <c r="BL107" i="23"/>
  <c r="BF107" i="23"/>
  <c r="AZ107" i="23"/>
  <c r="AT107" i="23"/>
  <c r="AN107" i="23"/>
  <c r="AH107" i="23"/>
  <c r="AB107" i="23"/>
  <c r="V107" i="23"/>
  <c r="CY106" i="23"/>
  <c r="CX106" i="23"/>
  <c r="CW106" i="23"/>
  <c r="CV106" i="23"/>
  <c r="CU106" i="23"/>
  <c r="CT106" i="23"/>
  <c r="CS106" i="23"/>
  <c r="CR106" i="23"/>
  <c r="CQ106" i="23"/>
  <c r="CP106" i="23"/>
  <c r="CO106" i="23"/>
  <c r="CN106" i="23"/>
  <c r="CZ106" i="23" s="1"/>
  <c r="CJ106" i="23"/>
  <c r="CD106" i="23"/>
  <c r="BX106" i="23"/>
  <c r="BR106" i="23"/>
  <c r="BL106" i="23"/>
  <c r="BF106" i="23"/>
  <c r="AZ106" i="23"/>
  <c r="AT106" i="23"/>
  <c r="AN106" i="23"/>
  <c r="AH106" i="23"/>
  <c r="AB106" i="23"/>
  <c r="W106" i="23"/>
  <c r="AC106" i="23" s="1"/>
  <c r="AI106" i="23" s="1"/>
  <c r="AO106" i="23" s="1"/>
  <c r="AU106" i="23" s="1"/>
  <c r="BA106" i="23" s="1"/>
  <c r="BG106" i="23" s="1"/>
  <c r="BM106" i="23" s="1"/>
  <c r="BS106" i="23" s="1"/>
  <c r="BY106" i="23" s="1"/>
  <c r="CE106" i="23" s="1"/>
  <c r="CK106" i="23" s="1"/>
  <c r="V106" i="23"/>
  <c r="CY105" i="23"/>
  <c r="CX105" i="23"/>
  <c r="CW105" i="23"/>
  <c r="CV105" i="23"/>
  <c r="CU105" i="23"/>
  <c r="CT105" i="23"/>
  <c r="CS105" i="23"/>
  <c r="CR105" i="23"/>
  <c r="CQ105" i="23"/>
  <c r="CP105" i="23"/>
  <c r="CO105" i="23"/>
  <c r="CN105" i="23"/>
  <c r="CJ105" i="23"/>
  <c r="CD105" i="23"/>
  <c r="BX105" i="23"/>
  <c r="BR105" i="23"/>
  <c r="BL105" i="23"/>
  <c r="BF105" i="23"/>
  <c r="AZ105" i="23"/>
  <c r="AT105" i="23"/>
  <c r="AN105" i="23"/>
  <c r="AH105" i="23"/>
  <c r="AB105" i="23"/>
  <c r="W105" i="23"/>
  <c r="AC105" i="23" s="1"/>
  <c r="AI105" i="23" s="1"/>
  <c r="V105" i="23"/>
  <c r="CY104" i="23"/>
  <c r="CX104" i="23"/>
  <c r="CW104" i="23"/>
  <c r="CV104" i="23"/>
  <c r="CU104" i="23"/>
  <c r="CT104" i="23"/>
  <c r="CS104" i="23"/>
  <c r="CR104" i="23"/>
  <c r="CQ104" i="23"/>
  <c r="CP104" i="23"/>
  <c r="CO104" i="23"/>
  <c r="CN104" i="23"/>
  <c r="CJ104" i="23"/>
  <c r="CD104" i="23"/>
  <c r="BX104" i="23"/>
  <c r="BR104" i="23"/>
  <c r="BL104" i="23"/>
  <c r="BF104" i="23"/>
  <c r="AZ104" i="23"/>
  <c r="AT104" i="23"/>
  <c r="AN104" i="23"/>
  <c r="AH104" i="23"/>
  <c r="AB104" i="23"/>
  <c r="V104" i="23"/>
  <c r="CY103" i="23"/>
  <c r="CX103" i="23"/>
  <c r="CW103" i="23"/>
  <c r="CV103" i="23"/>
  <c r="CU103" i="23"/>
  <c r="CT103" i="23"/>
  <c r="CS103" i="23"/>
  <c r="CZ103" i="23" s="1"/>
  <c r="CR103" i="23"/>
  <c r="CQ103" i="23"/>
  <c r="CP103" i="23"/>
  <c r="CO103" i="23"/>
  <c r="CN103" i="23"/>
  <c r="CJ103" i="23"/>
  <c r="CD103" i="23"/>
  <c r="BX103" i="23"/>
  <c r="BR103" i="23"/>
  <c r="BL103" i="23"/>
  <c r="BF103" i="23"/>
  <c r="AZ103" i="23"/>
  <c r="AT103" i="23"/>
  <c r="AN103" i="23"/>
  <c r="AH103" i="23"/>
  <c r="AB103" i="23"/>
  <c r="W103" i="23"/>
  <c r="AC103" i="23" s="1"/>
  <c r="AI103" i="23" s="1"/>
  <c r="AO103" i="23" s="1"/>
  <c r="AU103" i="23" s="1"/>
  <c r="BA103" i="23" s="1"/>
  <c r="BG103" i="23" s="1"/>
  <c r="BM103" i="23" s="1"/>
  <c r="BS103" i="23" s="1"/>
  <c r="BY103" i="23" s="1"/>
  <c r="CE103" i="23" s="1"/>
  <c r="CK103" i="23" s="1"/>
  <c r="V103" i="23"/>
  <c r="CY102" i="23"/>
  <c r="CX102" i="23"/>
  <c r="CW102" i="23"/>
  <c r="CV102" i="23"/>
  <c r="CU102" i="23"/>
  <c r="CT102" i="23"/>
  <c r="CS102" i="23"/>
  <c r="CR102" i="23"/>
  <c r="CQ102" i="23"/>
  <c r="CP102" i="23"/>
  <c r="CO102" i="23"/>
  <c r="CN102" i="23"/>
  <c r="CJ102" i="23"/>
  <c r="CD102" i="23"/>
  <c r="BX102" i="23"/>
  <c r="BR102" i="23"/>
  <c r="BL102" i="23"/>
  <c r="BF102" i="23"/>
  <c r="AZ102" i="23"/>
  <c r="AT102" i="23"/>
  <c r="AN102" i="23"/>
  <c r="AH102" i="23"/>
  <c r="AB102" i="23"/>
  <c r="V102" i="23"/>
  <c r="CY101" i="23"/>
  <c r="CX101" i="23"/>
  <c r="CW101" i="23"/>
  <c r="CV101" i="23"/>
  <c r="CU101" i="23"/>
  <c r="CT101" i="23"/>
  <c r="CS101" i="23"/>
  <c r="CR101" i="23"/>
  <c r="CQ101" i="23"/>
  <c r="CP101" i="23"/>
  <c r="CO101" i="23"/>
  <c r="CN101" i="23"/>
  <c r="CZ101" i="23" s="1"/>
  <c r="CJ101" i="23"/>
  <c r="CD101" i="23"/>
  <c r="BX101" i="23"/>
  <c r="BR101" i="23"/>
  <c r="BL101" i="23"/>
  <c r="BF101" i="23"/>
  <c r="AZ101" i="23"/>
  <c r="AT101" i="23"/>
  <c r="AN101" i="23"/>
  <c r="AH101" i="23"/>
  <c r="AB101" i="23"/>
  <c r="W101" i="23"/>
  <c r="AC101" i="23" s="1"/>
  <c r="AI101" i="23" s="1"/>
  <c r="AO101" i="23" s="1"/>
  <c r="AU101" i="23" s="1"/>
  <c r="BA101" i="23" s="1"/>
  <c r="BG101" i="23" s="1"/>
  <c r="BM101" i="23" s="1"/>
  <c r="BS101" i="23" s="1"/>
  <c r="BY101" i="23" s="1"/>
  <c r="CE101" i="23" s="1"/>
  <c r="CK101" i="23" s="1"/>
  <c r="V101" i="23"/>
  <c r="CZ100" i="23"/>
  <c r="CY100" i="23"/>
  <c r="CX100" i="23"/>
  <c r="CW100" i="23"/>
  <c r="CV100" i="23"/>
  <c r="CU100" i="23"/>
  <c r="CT100" i="23"/>
  <c r="CS100" i="23"/>
  <c r="CR100" i="23"/>
  <c r="CQ100" i="23"/>
  <c r="CP100" i="23"/>
  <c r="CO100" i="23"/>
  <c r="CN100" i="23"/>
  <c r="CJ100" i="23"/>
  <c r="CD100" i="23"/>
  <c r="BX100" i="23"/>
  <c r="BR100" i="23"/>
  <c r="BL100" i="23"/>
  <c r="BF100" i="23"/>
  <c r="AZ100" i="23"/>
  <c r="AT100" i="23"/>
  <c r="AN100" i="23"/>
  <c r="AH100" i="23"/>
  <c r="AB100" i="23"/>
  <c r="V100" i="23"/>
  <c r="CY99" i="23"/>
  <c r="CX99" i="23"/>
  <c r="CW99" i="23"/>
  <c r="CV99" i="23"/>
  <c r="CU99" i="23"/>
  <c r="CT99" i="23"/>
  <c r="CS99" i="23"/>
  <c r="CR99" i="23"/>
  <c r="CQ99" i="23"/>
  <c r="CP99" i="23"/>
  <c r="CO99" i="23"/>
  <c r="CN99" i="23"/>
  <c r="CJ99" i="23"/>
  <c r="CD99" i="23"/>
  <c r="BX99" i="23"/>
  <c r="BR99" i="23"/>
  <c r="BL99" i="23"/>
  <c r="BF99" i="23"/>
  <c r="AZ99" i="23"/>
  <c r="AT99" i="23"/>
  <c r="AN99" i="23"/>
  <c r="AH99" i="23"/>
  <c r="AB99" i="23"/>
  <c r="V99" i="23"/>
  <c r="CY98" i="23"/>
  <c r="CX98" i="23"/>
  <c r="CZ98" i="23" s="1"/>
  <c r="CW98" i="23"/>
  <c r="CV98" i="23"/>
  <c r="CU98" i="23"/>
  <c r="CT98" i="23"/>
  <c r="CS98" i="23"/>
  <c r="CR98" i="23"/>
  <c r="CQ98" i="23"/>
  <c r="CP98" i="23"/>
  <c r="CO98" i="23"/>
  <c r="CN98" i="23"/>
  <c r="CJ98" i="23"/>
  <c r="CD98" i="23"/>
  <c r="BX98" i="23"/>
  <c r="BR98" i="23"/>
  <c r="BL98" i="23"/>
  <c r="BF98" i="23"/>
  <c r="AZ98" i="23"/>
  <c r="AT98" i="23"/>
  <c r="AN98" i="23"/>
  <c r="AH98" i="23"/>
  <c r="AB98" i="23"/>
  <c r="V98" i="23"/>
  <c r="CY97" i="23"/>
  <c r="CX97" i="23"/>
  <c r="CW97" i="23"/>
  <c r="CV97" i="23"/>
  <c r="CU97" i="23"/>
  <c r="CT97" i="23"/>
  <c r="CS97" i="23"/>
  <c r="CR97" i="23"/>
  <c r="CQ97" i="23"/>
  <c r="CP97" i="23"/>
  <c r="CO97" i="23"/>
  <c r="CN97" i="23"/>
  <c r="CJ97" i="23"/>
  <c r="CD97" i="23"/>
  <c r="BX97" i="23"/>
  <c r="BR97" i="23"/>
  <c r="BL97" i="23"/>
  <c r="BF97" i="23"/>
  <c r="AZ97" i="23"/>
  <c r="AT97" i="23"/>
  <c r="AN97" i="23"/>
  <c r="AH97" i="23"/>
  <c r="AB97" i="23"/>
  <c r="V97" i="23"/>
  <c r="CY96" i="23"/>
  <c r="CX96" i="23"/>
  <c r="CW96" i="23"/>
  <c r="CV96" i="23"/>
  <c r="CU96" i="23"/>
  <c r="CT96" i="23"/>
  <c r="CZ96" i="23" s="1"/>
  <c r="CS96" i="23"/>
  <c r="CR96" i="23"/>
  <c r="CQ96" i="23"/>
  <c r="CP96" i="23"/>
  <c r="CO96" i="23"/>
  <c r="CN96" i="23"/>
  <c r="CJ96" i="23"/>
  <c r="CD96" i="23"/>
  <c r="BX96" i="23"/>
  <c r="BR96" i="23"/>
  <c r="BL96" i="23"/>
  <c r="BF96" i="23"/>
  <c r="AZ96" i="23"/>
  <c r="AT96" i="23"/>
  <c r="AN96" i="23"/>
  <c r="AH96" i="23"/>
  <c r="AB96" i="23"/>
  <c r="V96" i="23"/>
  <c r="CY95" i="23"/>
  <c r="CX95" i="23"/>
  <c r="CW95" i="23"/>
  <c r="CV95" i="23"/>
  <c r="CU95" i="23"/>
  <c r="CT95" i="23"/>
  <c r="CS95" i="23"/>
  <c r="CR95" i="23"/>
  <c r="CQ95" i="23"/>
  <c r="CP95" i="23"/>
  <c r="CO95" i="23"/>
  <c r="CN95" i="23"/>
  <c r="CJ95" i="23"/>
  <c r="CD95" i="23"/>
  <c r="BX95" i="23"/>
  <c r="BR95" i="23"/>
  <c r="BL95" i="23"/>
  <c r="BF95" i="23"/>
  <c r="AZ95" i="23"/>
  <c r="AT95" i="23"/>
  <c r="AN95" i="23"/>
  <c r="AH95" i="23"/>
  <c r="AB95" i="23"/>
  <c r="W95" i="23"/>
  <c r="AC95" i="23" s="1"/>
  <c r="AI95" i="23" s="1"/>
  <c r="AO95" i="23" s="1"/>
  <c r="AU95" i="23" s="1"/>
  <c r="BA95" i="23" s="1"/>
  <c r="BG95" i="23" s="1"/>
  <c r="BM95" i="23" s="1"/>
  <c r="BS95" i="23" s="1"/>
  <c r="BY95" i="23" s="1"/>
  <c r="CE95" i="23" s="1"/>
  <c r="CK95" i="23" s="1"/>
  <c r="V95" i="23"/>
  <c r="CY94" i="23"/>
  <c r="CX94" i="23"/>
  <c r="CW94" i="23"/>
  <c r="CV94" i="23"/>
  <c r="CU94" i="23"/>
  <c r="CT94" i="23"/>
  <c r="CS94" i="23"/>
  <c r="CR94" i="23"/>
  <c r="CQ94" i="23"/>
  <c r="CP94" i="23"/>
  <c r="CO94" i="23"/>
  <c r="CN94" i="23"/>
  <c r="CJ94" i="23"/>
  <c r="CD94" i="23"/>
  <c r="BX94" i="23"/>
  <c r="BR94" i="23"/>
  <c r="BL94" i="23"/>
  <c r="BF94" i="23"/>
  <c r="AZ94" i="23"/>
  <c r="AT94" i="23"/>
  <c r="AO94" i="23"/>
  <c r="AU94" i="23" s="1"/>
  <c r="BA94" i="23" s="1"/>
  <c r="BG94" i="23" s="1"/>
  <c r="BM94" i="23" s="1"/>
  <c r="BS94" i="23" s="1"/>
  <c r="BY94" i="23" s="1"/>
  <c r="CE94" i="23" s="1"/>
  <c r="CK94" i="23" s="1"/>
  <c r="AN94" i="23"/>
  <c r="AH94" i="23"/>
  <c r="AB94" i="23"/>
  <c r="W94" i="23"/>
  <c r="AC94" i="23" s="1"/>
  <c r="AI94" i="23" s="1"/>
  <c r="V94" i="23"/>
  <c r="CY93" i="23"/>
  <c r="CX93" i="23"/>
  <c r="CW93" i="23"/>
  <c r="CV93" i="23"/>
  <c r="CU93" i="23"/>
  <c r="CT93" i="23"/>
  <c r="CS93" i="23"/>
  <c r="CR93" i="23"/>
  <c r="CZ93" i="23" s="1"/>
  <c r="CQ93" i="23"/>
  <c r="CP93" i="23"/>
  <c r="CO93" i="23"/>
  <c r="CN93" i="23"/>
  <c r="CJ93" i="23"/>
  <c r="CD93" i="23"/>
  <c r="BX93" i="23"/>
  <c r="BR93" i="23"/>
  <c r="BL93" i="23"/>
  <c r="BF93" i="23"/>
  <c r="AZ93" i="23"/>
  <c r="AT93" i="23"/>
  <c r="AN93" i="23"/>
  <c r="AH93" i="23"/>
  <c r="AB93" i="23"/>
  <c r="W93" i="23"/>
  <c r="AC93" i="23" s="1"/>
  <c r="AI93" i="23" s="1"/>
  <c r="AO93" i="23" s="1"/>
  <c r="AU93" i="23" s="1"/>
  <c r="BA93" i="23" s="1"/>
  <c r="BG93" i="23" s="1"/>
  <c r="BM93" i="23" s="1"/>
  <c r="BS93" i="23" s="1"/>
  <c r="BY93" i="23" s="1"/>
  <c r="CE93" i="23" s="1"/>
  <c r="CK93" i="23" s="1"/>
  <c r="V93" i="23"/>
  <c r="CY92" i="23"/>
  <c r="CX92" i="23"/>
  <c r="CW92" i="23"/>
  <c r="CV92" i="23"/>
  <c r="CU92" i="23"/>
  <c r="CT92" i="23"/>
  <c r="CZ92" i="23" s="1"/>
  <c r="CS92" i="23"/>
  <c r="CR92" i="23"/>
  <c r="CQ92" i="23"/>
  <c r="CP92" i="23"/>
  <c r="CO92" i="23"/>
  <c r="CN92" i="23"/>
  <c r="CJ92" i="23"/>
  <c r="CD92" i="23"/>
  <c r="BX92" i="23"/>
  <c r="BR92" i="23"/>
  <c r="BL92" i="23"/>
  <c r="BF92" i="23"/>
  <c r="AZ92" i="23"/>
  <c r="AT92" i="23"/>
  <c r="AN92" i="23"/>
  <c r="AH92" i="23"/>
  <c r="AB92" i="23"/>
  <c r="W92" i="23"/>
  <c r="AC92" i="23" s="1"/>
  <c r="AI92" i="23" s="1"/>
  <c r="AO92" i="23" s="1"/>
  <c r="AU92" i="23" s="1"/>
  <c r="BA92" i="23" s="1"/>
  <c r="BG92" i="23" s="1"/>
  <c r="BM92" i="23" s="1"/>
  <c r="BS92" i="23" s="1"/>
  <c r="BY92" i="23" s="1"/>
  <c r="CE92" i="23" s="1"/>
  <c r="CK92" i="23" s="1"/>
  <c r="V92" i="23"/>
  <c r="CY91" i="23"/>
  <c r="CZ91" i="23" s="1"/>
  <c r="CX91" i="23"/>
  <c r="CW91" i="23"/>
  <c r="CV91" i="23"/>
  <c r="CU91" i="23"/>
  <c r="CT91" i="23"/>
  <c r="CS91" i="23"/>
  <c r="CR91" i="23"/>
  <c r="CQ91" i="23"/>
  <c r="CP91" i="23"/>
  <c r="CO91" i="23"/>
  <c r="CN91" i="23"/>
  <c r="CJ91" i="23"/>
  <c r="CD91" i="23"/>
  <c r="BX91" i="23"/>
  <c r="BR91" i="23"/>
  <c r="BL91" i="23"/>
  <c r="BF91" i="23"/>
  <c r="AZ91" i="23"/>
  <c r="AT91" i="23"/>
  <c r="AN91" i="23"/>
  <c r="AH91" i="23"/>
  <c r="AB91" i="23"/>
  <c r="V91" i="23"/>
  <c r="CZ90" i="23"/>
  <c r="CY90" i="23"/>
  <c r="CX90" i="23"/>
  <c r="CW90" i="23"/>
  <c r="CV90" i="23"/>
  <c r="CU90" i="23"/>
  <c r="CT90" i="23"/>
  <c r="CS90" i="23"/>
  <c r="CR90" i="23"/>
  <c r="CQ90" i="23"/>
  <c r="CP90" i="23"/>
  <c r="CO90" i="23"/>
  <c r="CN90" i="23"/>
  <c r="CJ90" i="23"/>
  <c r="CD90" i="23"/>
  <c r="BX90" i="23"/>
  <c r="BR90" i="23"/>
  <c r="BL90" i="23"/>
  <c r="BF90" i="23"/>
  <c r="AZ90" i="23"/>
  <c r="AT90" i="23"/>
  <c r="AN90" i="23"/>
  <c r="AH90" i="23"/>
  <c r="AB90" i="23"/>
  <c r="W90" i="23"/>
  <c r="AC90" i="23" s="1"/>
  <c r="AI90" i="23" s="1"/>
  <c r="AO90" i="23" s="1"/>
  <c r="AU90" i="23" s="1"/>
  <c r="BA90" i="23" s="1"/>
  <c r="BG90" i="23" s="1"/>
  <c r="BM90" i="23" s="1"/>
  <c r="BS90" i="23" s="1"/>
  <c r="BY90" i="23" s="1"/>
  <c r="CE90" i="23" s="1"/>
  <c r="CK90" i="23" s="1"/>
  <c r="V90" i="23"/>
  <c r="CZ89" i="23"/>
  <c r="CY89" i="23"/>
  <c r="CX89" i="23"/>
  <c r="CW89" i="23"/>
  <c r="CV89" i="23"/>
  <c r="CU89" i="23"/>
  <c r="CT89" i="23"/>
  <c r="CS89" i="23"/>
  <c r="CR89" i="23"/>
  <c r="CQ89" i="23"/>
  <c r="CP89" i="23"/>
  <c r="CO89" i="23"/>
  <c r="CN89" i="23"/>
  <c r="CJ89" i="23"/>
  <c r="CD89" i="23"/>
  <c r="BX89" i="23"/>
  <c r="BR89" i="23"/>
  <c r="BL89" i="23"/>
  <c r="BF89" i="23"/>
  <c r="AZ89" i="23"/>
  <c r="AT89" i="23"/>
  <c r="AN89" i="23"/>
  <c r="AH89" i="23"/>
  <c r="AB89" i="23"/>
  <c r="V89" i="23"/>
  <c r="CY88" i="23"/>
  <c r="CX88" i="23"/>
  <c r="CW88" i="23"/>
  <c r="CV88" i="23"/>
  <c r="CU88" i="23"/>
  <c r="CT88" i="23"/>
  <c r="CS88" i="23"/>
  <c r="CR88" i="23"/>
  <c r="CZ88" i="23" s="1"/>
  <c r="CQ88" i="23"/>
  <c r="CP88" i="23"/>
  <c r="CO88" i="23"/>
  <c r="CN88" i="23"/>
  <c r="CJ88" i="23"/>
  <c r="CD88" i="23"/>
  <c r="BX88" i="23"/>
  <c r="BR88" i="23"/>
  <c r="BL88" i="23"/>
  <c r="BF88" i="23"/>
  <c r="AZ88" i="23"/>
  <c r="AT88" i="23"/>
  <c r="AN88" i="23"/>
  <c r="AH88" i="23"/>
  <c r="AC88" i="23"/>
  <c r="AI88" i="23" s="1"/>
  <c r="AO88" i="23" s="1"/>
  <c r="AU88" i="23" s="1"/>
  <c r="BA88" i="23" s="1"/>
  <c r="BG88" i="23" s="1"/>
  <c r="BM88" i="23" s="1"/>
  <c r="BS88" i="23" s="1"/>
  <c r="BY88" i="23" s="1"/>
  <c r="CE88" i="23" s="1"/>
  <c r="CK88" i="23" s="1"/>
  <c r="AB88" i="23"/>
  <c r="V88" i="23"/>
  <c r="CY87" i="23"/>
  <c r="CX87" i="23"/>
  <c r="CW87" i="23"/>
  <c r="CV87" i="23"/>
  <c r="CU87" i="23"/>
  <c r="CT87" i="23"/>
  <c r="CS87" i="23"/>
  <c r="CR87" i="23"/>
  <c r="CQ87" i="23"/>
  <c r="CP87" i="23"/>
  <c r="CO87" i="23"/>
  <c r="CN87" i="23"/>
  <c r="CJ87" i="23"/>
  <c r="CD87" i="23"/>
  <c r="BX87" i="23"/>
  <c r="BR87" i="23"/>
  <c r="BL87" i="23"/>
  <c r="BF87" i="23"/>
  <c r="AZ87" i="23"/>
  <c r="AT87" i="23"/>
  <c r="AN87" i="23"/>
  <c r="AH87" i="23"/>
  <c r="AB87" i="23"/>
  <c r="V87" i="23"/>
  <c r="CY86" i="23"/>
  <c r="CX86" i="23"/>
  <c r="CW86" i="23"/>
  <c r="CV86" i="23"/>
  <c r="CU86" i="23"/>
  <c r="CT86" i="23"/>
  <c r="CS86" i="23"/>
  <c r="CR86" i="23"/>
  <c r="CQ86" i="23"/>
  <c r="CP86" i="23"/>
  <c r="CO86" i="23"/>
  <c r="CN86" i="23"/>
  <c r="CZ86" i="23" s="1"/>
  <c r="CJ86" i="23"/>
  <c r="CD86" i="23"/>
  <c r="BX86" i="23"/>
  <c r="BR86" i="23"/>
  <c r="BL86" i="23"/>
  <c r="BF86" i="23"/>
  <c r="AZ86" i="23"/>
  <c r="AT86" i="23"/>
  <c r="AN86" i="23"/>
  <c r="AH86" i="23"/>
  <c r="AB86" i="23"/>
  <c r="V86" i="23"/>
  <c r="CY85" i="23"/>
  <c r="CX85" i="23"/>
  <c r="CW85" i="23"/>
  <c r="CV85" i="23"/>
  <c r="CU85" i="23"/>
  <c r="CT85" i="23"/>
  <c r="CS85" i="23"/>
  <c r="CR85" i="23"/>
  <c r="CQ85" i="23"/>
  <c r="CP85" i="23"/>
  <c r="CZ85" i="23" s="1"/>
  <c r="CO85" i="23"/>
  <c r="CN85" i="23"/>
  <c r="CJ85" i="23"/>
  <c r="CD85" i="23"/>
  <c r="BX85" i="23"/>
  <c r="BR85" i="23"/>
  <c r="BL85" i="23"/>
  <c r="BF85" i="23"/>
  <c r="AZ85" i="23"/>
  <c r="AT85" i="23"/>
  <c r="AN85" i="23"/>
  <c r="AH85" i="23"/>
  <c r="AB85" i="23"/>
  <c r="V85" i="23"/>
  <c r="CZ84" i="23"/>
  <c r="CY84" i="23"/>
  <c r="CX84" i="23"/>
  <c r="CW84" i="23"/>
  <c r="CV84" i="23"/>
  <c r="CU84" i="23"/>
  <c r="CT84" i="23"/>
  <c r="CS84" i="23"/>
  <c r="CR84" i="23"/>
  <c r="CQ84" i="23"/>
  <c r="CP84" i="23"/>
  <c r="CO84" i="23"/>
  <c r="CN84" i="23"/>
  <c r="CJ84" i="23"/>
  <c r="CD84" i="23"/>
  <c r="BX84" i="23"/>
  <c r="BR84" i="23"/>
  <c r="BL84" i="23"/>
  <c r="BF84" i="23"/>
  <c r="AZ84" i="23"/>
  <c r="AT84" i="23"/>
  <c r="AN84" i="23"/>
  <c r="AH84" i="23"/>
  <c r="AB84" i="23"/>
  <c r="V84" i="23"/>
  <c r="CY83" i="23"/>
  <c r="CX83" i="23"/>
  <c r="CW83" i="23"/>
  <c r="CV83" i="23"/>
  <c r="CU83" i="23"/>
  <c r="CZ83" i="23" s="1"/>
  <c r="CT83" i="23"/>
  <c r="CS83" i="23"/>
  <c r="CR83" i="23"/>
  <c r="CQ83" i="23"/>
  <c r="CP83" i="23"/>
  <c r="CO83" i="23"/>
  <c r="CN83" i="23"/>
  <c r="CJ83" i="23"/>
  <c r="CD83" i="23"/>
  <c r="BX83" i="23"/>
  <c r="BR83" i="23"/>
  <c r="BL83" i="23"/>
  <c r="BF83" i="23"/>
  <c r="AZ83" i="23"/>
  <c r="AT83" i="23"/>
  <c r="AN83" i="23"/>
  <c r="AH83" i="23"/>
  <c r="AB83" i="23"/>
  <c r="W83" i="23"/>
  <c r="AC83" i="23" s="1"/>
  <c r="AI83" i="23" s="1"/>
  <c r="AO83" i="23" s="1"/>
  <c r="AU83" i="23" s="1"/>
  <c r="BA83" i="23" s="1"/>
  <c r="BG83" i="23" s="1"/>
  <c r="BM83" i="23" s="1"/>
  <c r="BS83" i="23" s="1"/>
  <c r="BY83" i="23" s="1"/>
  <c r="CE83" i="23" s="1"/>
  <c r="CK83" i="23" s="1"/>
  <c r="V83" i="23"/>
  <c r="CY82" i="23"/>
  <c r="CX82" i="23"/>
  <c r="CW82" i="23"/>
  <c r="CV82" i="23"/>
  <c r="CU82" i="23"/>
  <c r="CT82" i="23"/>
  <c r="CS82" i="23"/>
  <c r="CR82" i="23"/>
  <c r="CQ82" i="23"/>
  <c r="CP82" i="23"/>
  <c r="CO82" i="23"/>
  <c r="CN82" i="23"/>
  <c r="CJ82" i="23"/>
  <c r="CD82" i="23"/>
  <c r="BX82" i="23"/>
  <c r="BR82" i="23"/>
  <c r="BL82" i="23"/>
  <c r="BF82" i="23"/>
  <c r="AZ82" i="23"/>
  <c r="AT82" i="23"/>
  <c r="AN82" i="23"/>
  <c r="AH82" i="23"/>
  <c r="AB82" i="23"/>
  <c r="V82" i="23"/>
  <c r="CY81" i="23"/>
  <c r="CX81" i="23"/>
  <c r="CW81" i="23"/>
  <c r="CV81" i="23"/>
  <c r="CU81" i="23"/>
  <c r="CT81" i="23"/>
  <c r="CS81" i="23"/>
  <c r="CR81" i="23"/>
  <c r="CQ81" i="23"/>
  <c r="CZ81" i="23" s="1"/>
  <c r="CP81" i="23"/>
  <c r="CO81" i="23"/>
  <c r="CN81" i="23"/>
  <c r="CJ81" i="23"/>
  <c r="CD81" i="23"/>
  <c r="BX81" i="23"/>
  <c r="BR81" i="23"/>
  <c r="BL81" i="23"/>
  <c r="BF81" i="23"/>
  <c r="AZ81" i="23"/>
  <c r="AT81" i="23"/>
  <c r="AN81" i="23"/>
  <c r="AH81" i="23"/>
  <c r="AB81" i="23"/>
  <c r="V81" i="23"/>
  <c r="CY80" i="23"/>
  <c r="CX80" i="23"/>
  <c r="CW80" i="23"/>
  <c r="CV80" i="23"/>
  <c r="CU80" i="23"/>
  <c r="CT80" i="23"/>
  <c r="CS80" i="23"/>
  <c r="CR80" i="23"/>
  <c r="CQ80" i="23"/>
  <c r="CZ80" i="23" s="1"/>
  <c r="CP80" i="23"/>
  <c r="CO80" i="23"/>
  <c r="CN80" i="23"/>
  <c r="CJ80" i="23"/>
  <c r="CD80" i="23"/>
  <c r="BX80" i="23"/>
  <c r="BR80" i="23"/>
  <c r="BL80" i="23"/>
  <c r="BF80" i="23"/>
  <c r="AZ80" i="23"/>
  <c r="AT80" i="23"/>
  <c r="AN80" i="23"/>
  <c r="AH80" i="23"/>
  <c r="AB80" i="23"/>
  <c r="V80" i="23"/>
  <c r="CY79" i="23"/>
  <c r="CX79" i="23"/>
  <c r="CW79" i="23"/>
  <c r="CV79" i="23"/>
  <c r="CU79" i="23"/>
  <c r="CT79" i="23"/>
  <c r="CS79" i="23"/>
  <c r="CR79" i="23"/>
  <c r="CQ79" i="23"/>
  <c r="CP79" i="23"/>
  <c r="CO79" i="23"/>
  <c r="CN79" i="23"/>
  <c r="CZ79" i="23" s="1"/>
  <c r="CJ79" i="23"/>
  <c r="CD79" i="23"/>
  <c r="BX79" i="23"/>
  <c r="BR79" i="23"/>
  <c r="BL79" i="23"/>
  <c r="BF79" i="23"/>
  <c r="AZ79" i="23"/>
  <c r="AT79" i="23"/>
  <c r="AN79" i="23"/>
  <c r="AH79" i="23"/>
  <c r="AB79" i="23"/>
  <c r="W79" i="23"/>
  <c r="AC79" i="23" s="1"/>
  <c r="AI79" i="23" s="1"/>
  <c r="AO79" i="23" s="1"/>
  <c r="AU79" i="23" s="1"/>
  <c r="BA79" i="23" s="1"/>
  <c r="BG79" i="23" s="1"/>
  <c r="BM79" i="23" s="1"/>
  <c r="BS79" i="23" s="1"/>
  <c r="BY79" i="23" s="1"/>
  <c r="CE79" i="23" s="1"/>
  <c r="CK79" i="23" s="1"/>
  <c r="V79" i="23"/>
  <c r="CY78" i="23"/>
  <c r="CX78" i="23"/>
  <c r="CW78" i="23"/>
  <c r="CV78" i="23"/>
  <c r="CU78" i="23"/>
  <c r="CT78" i="23"/>
  <c r="CS78" i="23"/>
  <c r="CR78" i="23"/>
  <c r="CQ78" i="23"/>
  <c r="CP78" i="23"/>
  <c r="CO78" i="23"/>
  <c r="CN78" i="23"/>
  <c r="CZ78" i="23" s="1"/>
  <c r="CJ78" i="23"/>
  <c r="CD78" i="23"/>
  <c r="BX78" i="23"/>
  <c r="BR78" i="23"/>
  <c r="BL78" i="23"/>
  <c r="BF78" i="23"/>
  <c r="AZ78" i="23"/>
  <c r="AT78" i="23"/>
  <c r="AN78" i="23"/>
  <c r="AH78" i="23"/>
  <c r="AB78" i="23"/>
  <c r="W78" i="23"/>
  <c r="AC78" i="23" s="1"/>
  <c r="AI78" i="23" s="1"/>
  <c r="AO78" i="23" s="1"/>
  <c r="AU78" i="23" s="1"/>
  <c r="BA78" i="23" s="1"/>
  <c r="BG78" i="23" s="1"/>
  <c r="BM78" i="23" s="1"/>
  <c r="BS78" i="23" s="1"/>
  <c r="BY78" i="23" s="1"/>
  <c r="CE78" i="23" s="1"/>
  <c r="CK78" i="23" s="1"/>
  <c r="V78" i="23"/>
  <c r="CY77" i="23"/>
  <c r="CX77" i="23"/>
  <c r="CW77" i="23"/>
  <c r="CV77" i="23"/>
  <c r="CU77" i="23"/>
  <c r="CT77" i="23"/>
  <c r="CS77" i="23"/>
  <c r="CR77" i="23"/>
  <c r="CQ77" i="23"/>
  <c r="CP77" i="23"/>
  <c r="CO77" i="23"/>
  <c r="CN77" i="23"/>
  <c r="CJ77" i="23"/>
  <c r="CD77" i="23"/>
  <c r="BX77" i="23"/>
  <c r="BR77" i="23"/>
  <c r="BL77" i="23"/>
  <c r="BF77" i="23"/>
  <c r="AZ77" i="23"/>
  <c r="AT77" i="23"/>
  <c r="AN77" i="23"/>
  <c r="AI77" i="23"/>
  <c r="AO77" i="23" s="1"/>
  <c r="AU77" i="23" s="1"/>
  <c r="BA77" i="23" s="1"/>
  <c r="BG77" i="23" s="1"/>
  <c r="BM77" i="23" s="1"/>
  <c r="BS77" i="23" s="1"/>
  <c r="BY77" i="23" s="1"/>
  <c r="CE77" i="23" s="1"/>
  <c r="CK77" i="23" s="1"/>
  <c r="AH77" i="23"/>
  <c r="AB77" i="23"/>
  <c r="W77" i="23"/>
  <c r="AC77" i="23" s="1"/>
  <c r="V77" i="23"/>
  <c r="CY76" i="23"/>
  <c r="CX76" i="23"/>
  <c r="CW76" i="23"/>
  <c r="CV76" i="23"/>
  <c r="CU76" i="23"/>
  <c r="CT76" i="23"/>
  <c r="CS76" i="23"/>
  <c r="CR76" i="23"/>
  <c r="CQ76" i="23"/>
  <c r="CP76" i="23"/>
  <c r="CO76" i="23"/>
  <c r="CN76" i="23"/>
  <c r="CJ76" i="23"/>
  <c r="CD76" i="23"/>
  <c r="BX76" i="23"/>
  <c r="BR76" i="23"/>
  <c r="BL76" i="23"/>
  <c r="BF76" i="23"/>
  <c r="BA76" i="23"/>
  <c r="BG76" i="23" s="1"/>
  <c r="BM76" i="23" s="1"/>
  <c r="BS76" i="23" s="1"/>
  <c r="BY76" i="23" s="1"/>
  <c r="CE76" i="23" s="1"/>
  <c r="CK76" i="23" s="1"/>
  <c r="AZ76" i="23"/>
  <c r="AT76" i="23"/>
  <c r="AN76" i="23"/>
  <c r="AH76" i="23"/>
  <c r="AB76" i="23"/>
  <c r="W76" i="23"/>
  <c r="AC76" i="23" s="1"/>
  <c r="AI76" i="23" s="1"/>
  <c r="AO76" i="23" s="1"/>
  <c r="AU76" i="23" s="1"/>
  <c r="V76" i="23"/>
  <c r="CY75" i="23"/>
  <c r="CX75" i="23"/>
  <c r="CW75" i="23"/>
  <c r="CV75" i="23"/>
  <c r="CU75" i="23"/>
  <c r="CT75" i="23"/>
  <c r="CS75" i="23"/>
  <c r="CZ75" i="23" s="1"/>
  <c r="CR75" i="23"/>
  <c r="CQ75" i="23"/>
  <c r="CP75" i="23"/>
  <c r="CO75" i="23"/>
  <c r="CN75" i="23"/>
  <c r="CJ75" i="23"/>
  <c r="CD75" i="23"/>
  <c r="BX75" i="23"/>
  <c r="BR75" i="23"/>
  <c r="BL75" i="23"/>
  <c r="BG75" i="23"/>
  <c r="BM75" i="23" s="1"/>
  <c r="BS75" i="23" s="1"/>
  <c r="BY75" i="23" s="1"/>
  <c r="CE75" i="23" s="1"/>
  <c r="CK75" i="23" s="1"/>
  <c r="BF75" i="23"/>
  <c r="AZ75" i="23"/>
  <c r="AT75" i="23"/>
  <c r="AN75" i="23"/>
  <c r="AH75" i="23"/>
  <c r="AB75" i="23"/>
  <c r="W75" i="23"/>
  <c r="AC75" i="23" s="1"/>
  <c r="AI75" i="23" s="1"/>
  <c r="AO75" i="23" s="1"/>
  <c r="AU75" i="23" s="1"/>
  <c r="BA75" i="23" s="1"/>
  <c r="V75" i="23"/>
  <c r="CY74" i="23"/>
  <c r="CX74" i="23"/>
  <c r="CW74" i="23"/>
  <c r="CV74" i="23"/>
  <c r="CU74" i="23"/>
  <c r="CT74" i="23"/>
  <c r="CS74" i="23"/>
  <c r="CZ74" i="23" s="1"/>
  <c r="CR74" i="23"/>
  <c r="CQ74" i="23"/>
  <c r="CP74" i="23"/>
  <c r="CO74" i="23"/>
  <c r="CN74" i="23"/>
  <c r="CJ74" i="23"/>
  <c r="CD74" i="23"/>
  <c r="BX74" i="23"/>
  <c r="BR74" i="23"/>
  <c r="BL74" i="23"/>
  <c r="BF74" i="23"/>
  <c r="AZ74" i="23"/>
  <c r="AT74" i="23"/>
  <c r="AN74" i="23"/>
  <c r="AH74" i="23"/>
  <c r="AB74" i="23"/>
  <c r="W74" i="23"/>
  <c r="AC74" i="23" s="1"/>
  <c r="AI74" i="23" s="1"/>
  <c r="AO74" i="23" s="1"/>
  <c r="AU74" i="23" s="1"/>
  <c r="BA74" i="23" s="1"/>
  <c r="BG74" i="23" s="1"/>
  <c r="BM74" i="23" s="1"/>
  <c r="BS74" i="23" s="1"/>
  <c r="BY74" i="23" s="1"/>
  <c r="CE74" i="23" s="1"/>
  <c r="CK74" i="23" s="1"/>
  <c r="V74" i="23"/>
  <c r="CY73" i="23"/>
  <c r="CX73" i="23"/>
  <c r="CW73" i="23"/>
  <c r="CV73" i="23"/>
  <c r="CZ73" i="23" s="1"/>
  <c r="CU73" i="23"/>
  <c r="CT73" i="23"/>
  <c r="CS73" i="23"/>
  <c r="CR73" i="23"/>
  <c r="CQ73" i="23"/>
  <c r="CP73" i="23"/>
  <c r="CO73" i="23"/>
  <c r="CN73" i="23"/>
  <c r="CJ73" i="23"/>
  <c r="CD73" i="23"/>
  <c r="BX73" i="23"/>
  <c r="BR73" i="23"/>
  <c r="BL73" i="23"/>
  <c r="BF73" i="23"/>
  <c r="AZ73" i="23"/>
  <c r="AT73" i="23"/>
  <c r="AN73" i="23"/>
  <c r="AH73" i="23"/>
  <c r="AB73" i="23"/>
  <c r="V73" i="23"/>
  <c r="CY72" i="23"/>
  <c r="CX72" i="23"/>
  <c r="CZ72" i="23" s="1"/>
  <c r="CW72" i="23"/>
  <c r="CV72" i="23"/>
  <c r="CU72" i="23"/>
  <c r="CT72" i="23"/>
  <c r="CS72" i="23"/>
  <c r="CR72" i="23"/>
  <c r="CQ72" i="23"/>
  <c r="CP72" i="23"/>
  <c r="CO72" i="23"/>
  <c r="CN72" i="23"/>
  <c r="CJ72" i="23"/>
  <c r="CD72" i="23"/>
  <c r="BX72" i="23"/>
  <c r="BR72" i="23"/>
  <c r="BL72" i="23"/>
  <c r="BF72" i="23"/>
  <c r="AZ72" i="23"/>
  <c r="AT72" i="23"/>
  <c r="AO72" i="23"/>
  <c r="AU72" i="23" s="1"/>
  <c r="BA72" i="23" s="1"/>
  <c r="BG72" i="23" s="1"/>
  <c r="BM72" i="23" s="1"/>
  <c r="BS72" i="23" s="1"/>
  <c r="BY72" i="23" s="1"/>
  <c r="CE72" i="23" s="1"/>
  <c r="CK72" i="23" s="1"/>
  <c r="AN72" i="23"/>
  <c r="AH72" i="23"/>
  <c r="AB72" i="23"/>
  <c r="V72" i="23"/>
  <c r="CY71" i="23"/>
  <c r="CX71" i="23"/>
  <c r="CW71" i="23"/>
  <c r="CV71" i="23"/>
  <c r="CU71" i="23"/>
  <c r="CT71" i="23"/>
  <c r="CS71" i="23"/>
  <c r="CR71" i="23"/>
  <c r="CQ71" i="23"/>
  <c r="CP71" i="23"/>
  <c r="CO71" i="23"/>
  <c r="CN71" i="23"/>
  <c r="CJ71" i="23"/>
  <c r="CD71" i="23"/>
  <c r="BX71" i="23"/>
  <c r="BR71" i="23"/>
  <c r="BL71" i="23"/>
  <c r="BF71" i="23"/>
  <c r="AZ71" i="23"/>
  <c r="AT71" i="23"/>
  <c r="AN71" i="23"/>
  <c r="AH71" i="23"/>
  <c r="AB71" i="23"/>
  <c r="W71" i="23"/>
  <c r="AC71" i="23" s="1"/>
  <c r="V71" i="23"/>
  <c r="CY70" i="23"/>
  <c r="CX70" i="23"/>
  <c r="CW70" i="23"/>
  <c r="CV70" i="23"/>
  <c r="CU70" i="23"/>
  <c r="CT70" i="23"/>
  <c r="CS70" i="23"/>
  <c r="CR70" i="23"/>
  <c r="CQ70" i="23"/>
  <c r="CZ70" i="23" s="1"/>
  <c r="CP70" i="23"/>
  <c r="CO70" i="23"/>
  <c r="CN70" i="23"/>
  <c r="CJ70" i="23"/>
  <c r="CD70" i="23"/>
  <c r="BX70" i="23"/>
  <c r="BR70" i="23"/>
  <c r="BL70" i="23"/>
  <c r="BF70" i="23"/>
  <c r="AZ70" i="23"/>
  <c r="AT70" i="23"/>
  <c r="AN70" i="23"/>
  <c r="AH70" i="23"/>
  <c r="AB70" i="23"/>
  <c r="V70" i="23"/>
  <c r="CY69" i="23"/>
  <c r="CX69" i="23"/>
  <c r="CW69" i="23"/>
  <c r="CV69" i="23"/>
  <c r="CU69" i="23"/>
  <c r="CT69" i="23"/>
  <c r="CS69" i="23"/>
  <c r="CR69" i="23"/>
  <c r="CQ69" i="23"/>
  <c r="CP69" i="23"/>
  <c r="CZ69" i="23" s="1"/>
  <c r="CO69" i="23"/>
  <c r="CN69" i="23"/>
  <c r="CJ69" i="23"/>
  <c r="CD69" i="23"/>
  <c r="BX69" i="23"/>
  <c r="BR69" i="23"/>
  <c r="BL69" i="23"/>
  <c r="BF69" i="23"/>
  <c r="AZ69" i="23"/>
  <c r="AT69" i="23"/>
  <c r="AN69" i="23"/>
  <c r="AH69" i="23"/>
  <c r="AB69" i="23"/>
  <c r="V69" i="23"/>
  <c r="CY68" i="23"/>
  <c r="CX68" i="23"/>
  <c r="CW68" i="23"/>
  <c r="CV68" i="23"/>
  <c r="CU68" i="23"/>
  <c r="CT68" i="23"/>
  <c r="CS68" i="23"/>
  <c r="CR68" i="23"/>
  <c r="CQ68" i="23"/>
  <c r="CP68" i="23"/>
  <c r="CO68" i="23"/>
  <c r="CN68" i="23"/>
  <c r="CJ68" i="23"/>
  <c r="CD68" i="23"/>
  <c r="BX68" i="23"/>
  <c r="BR68" i="23"/>
  <c r="BL68" i="23"/>
  <c r="BF68" i="23"/>
  <c r="AZ68" i="23"/>
  <c r="AT68" i="23"/>
  <c r="AN68" i="23"/>
  <c r="AH68" i="23"/>
  <c r="AB68" i="23"/>
  <c r="V68" i="23"/>
  <c r="CY67" i="23"/>
  <c r="CX67" i="23"/>
  <c r="CW67" i="23"/>
  <c r="CV67" i="23"/>
  <c r="CU67" i="23"/>
  <c r="CT67" i="23"/>
  <c r="CS67" i="23"/>
  <c r="CR67" i="23"/>
  <c r="CQ67" i="23"/>
  <c r="CP67" i="23"/>
  <c r="CO67" i="23"/>
  <c r="CN67" i="23"/>
  <c r="CJ67" i="23"/>
  <c r="CD67" i="23"/>
  <c r="BX67" i="23"/>
  <c r="BR67" i="23"/>
  <c r="BL67" i="23"/>
  <c r="BF67" i="23"/>
  <c r="AZ67" i="23"/>
  <c r="AT67" i="23"/>
  <c r="AN67" i="23"/>
  <c r="AH67" i="23"/>
  <c r="AB67" i="23"/>
  <c r="V67" i="23"/>
  <c r="CY66" i="23"/>
  <c r="CX66" i="23"/>
  <c r="CW66" i="23"/>
  <c r="CV66" i="23"/>
  <c r="CU66" i="23"/>
  <c r="CT66" i="23"/>
  <c r="CS66" i="23"/>
  <c r="CR66" i="23"/>
  <c r="CQ66" i="23"/>
  <c r="CP66" i="23"/>
  <c r="CO66" i="23"/>
  <c r="CN66" i="23"/>
  <c r="CJ66" i="23"/>
  <c r="CD66" i="23"/>
  <c r="BX66" i="23"/>
  <c r="BR66" i="23"/>
  <c r="BL66" i="23"/>
  <c r="BF66" i="23"/>
  <c r="AZ66" i="23"/>
  <c r="AT66" i="23"/>
  <c r="AN66" i="23"/>
  <c r="AH66" i="23"/>
  <c r="AB66" i="23"/>
  <c r="V66" i="23"/>
  <c r="CY65" i="23"/>
  <c r="CX65" i="23"/>
  <c r="CW65" i="23"/>
  <c r="CV65" i="23"/>
  <c r="CU65" i="23"/>
  <c r="CT65" i="23"/>
  <c r="CZ65" i="23" s="1"/>
  <c r="CS65" i="23"/>
  <c r="CR65" i="23"/>
  <c r="CQ65" i="23"/>
  <c r="CP65" i="23"/>
  <c r="CO65" i="23"/>
  <c r="CN65" i="23"/>
  <c r="CJ65" i="23"/>
  <c r="CD65" i="23"/>
  <c r="BX65" i="23"/>
  <c r="BR65" i="23"/>
  <c r="BL65" i="23"/>
  <c r="BF65" i="23"/>
  <c r="AZ65" i="23"/>
  <c r="AT65" i="23"/>
  <c r="AN65" i="23"/>
  <c r="AH65" i="23"/>
  <c r="AB65" i="23"/>
  <c r="V65" i="23"/>
  <c r="CZ64" i="23"/>
  <c r="CY64" i="23"/>
  <c r="CX64" i="23"/>
  <c r="CW64" i="23"/>
  <c r="CV64" i="23"/>
  <c r="CU64" i="23"/>
  <c r="CT64" i="23"/>
  <c r="CS64" i="23"/>
  <c r="CR64" i="23"/>
  <c r="CQ64" i="23"/>
  <c r="CP64" i="23"/>
  <c r="CO64" i="23"/>
  <c r="CN64" i="23"/>
  <c r="CJ64" i="23"/>
  <c r="CD64" i="23"/>
  <c r="BX64" i="23"/>
  <c r="BR64" i="23"/>
  <c r="BL64" i="23"/>
  <c r="BF64" i="23"/>
  <c r="AZ64" i="23"/>
  <c r="AT64" i="23"/>
  <c r="AN64" i="23"/>
  <c r="AH64" i="23"/>
  <c r="AB64" i="23"/>
  <c r="V64" i="23"/>
  <c r="CY63" i="23"/>
  <c r="CZ63" i="23" s="1"/>
  <c r="CX63" i="23"/>
  <c r="CW63" i="23"/>
  <c r="CV63" i="23"/>
  <c r="CU63" i="23"/>
  <c r="CT63" i="23"/>
  <c r="CS63" i="23"/>
  <c r="CR63" i="23"/>
  <c r="CQ63" i="23"/>
  <c r="CP63" i="23"/>
  <c r="CO63" i="23"/>
  <c r="CN63" i="23"/>
  <c r="CJ63" i="23"/>
  <c r="CD63" i="23"/>
  <c r="BX63" i="23"/>
  <c r="BR63" i="23"/>
  <c r="BL63" i="23"/>
  <c r="BF63" i="23"/>
  <c r="AZ63" i="23"/>
  <c r="AT63" i="23"/>
  <c r="AN63" i="23"/>
  <c r="AH63" i="23"/>
  <c r="AB63" i="23"/>
  <c r="W63" i="23"/>
  <c r="AC63" i="23" s="1"/>
  <c r="AI63" i="23" s="1"/>
  <c r="AO63" i="23" s="1"/>
  <c r="AU63" i="23" s="1"/>
  <c r="BA63" i="23" s="1"/>
  <c r="BG63" i="23" s="1"/>
  <c r="BM63" i="23" s="1"/>
  <c r="BS63" i="23" s="1"/>
  <c r="BY63" i="23" s="1"/>
  <c r="CE63" i="23" s="1"/>
  <c r="CK63" i="23" s="1"/>
  <c r="V63" i="23"/>
  <c r="CY62" i="23"/>
  <c r="CX62" i="23"/>
  <c r="CW62" i="23"/>
  <c r="CV62" i="23"/>
  <c r="CU62" i="23"/>
  <c r="CT62" i="23"/>
  <c r="CS62" i="23"/>
  <c r="CR62" i="23"/>
  <c r="CQ62" i="23"/>
  <c r="CP62" i="23"/>
  <c r="CO62" i="23"/>
  <c r="CN62" i="23"/>
  <c r="CZ62" i="23" s="1"/>
  <c r="CJ62" i="23"/>
  <c r="CD62" i="23"/>
  <c r="BX62" i="23"/>
  <c r="BR62" i="23"/>
  <c r="BL62" i="23"/>
  <c r="BF62" i="23"/>
  <c r="AZ62" i="23"/>
  <c r="AT62" i="23"/>
  <c r="AN62" i="23"/>
  <c r="AH62" i="23"/>
  <c r="AC62" i="23"/>
  <c r="AI62" i="23" s="1"/>
  <c r="AO62" i="23" s="1"/>
  <c r="AU62" i="23" s="1"/>
  <c r="BA62" i="23" s="1"/>
  <c r="BG62" i="23" s="1"/>
  <c r="BM62" i="23" s="1"/>
  <c r="BS62" i="23" s="1"/>
  <c r="BY62" i="23" s="1"/>
  <c r="CE62" i="23" s="1"/>
  <c r="CK62" i="23" s="1"/>
  <c r="AB62" i="23"/>
  <c r="W62" i="23"/>
  <c r="V62" i="23"/>
  <c r="CY61" i="23"/>
  <c r="CX61" i="23"/>
  <c r="CW61" i="23"/>
  <c r="CV61" i="23"/>
  <c r="CU61" i="23"/>
  <c r="CT61" i="23"/>
  <c r="CS61" i="23"/>
  <c r="CR61" i="23"/>
  <c r="CQ61" i="23"/>
  <c r="CP61" i="23"/>
  <c r="CO61" i="23"/>
  <c r="CN61" i="23"/>
  <c r="CZ61" i="23" s="1"/>
  <c r="CJ61" i="23"/>
  <c r="CD61" i="23"/>
  <c r="BX61" i="23"/>
  <c r="BR61" i="23"/>
  <c r="BL61" i="23"/>
  <c r="BF61" i="23"/>
  <c r="AZ61" i="23"/>
  <c r="AT61" i="23"/>
  <c r="AN61" i="23"/>
  <c r="AH61" i="23"/>
  <c r="AB61" i="23"/>
  <c r="W61" i="23"/>
  <c r="AC61" i="23" s="1"/>
  <c r="AI61" i="23" s="1"/>
  <c r="AO61" i="23" s="1"/>
  <c r="AU61" i="23" s="1"/>
  <c r="BA61" i="23" s="1"/>
  <c r="BG61" i="23" s="1"/>
  <c r="BM61" i="23" s="1"/>
  <c r="BS61" i="23" s="1"/>
  <c r="BY61" i="23" s="1"/>
  <c r="CE61" i="23" s="1"/>
  <c r="CK61" i="23" s="1"/>
  <c r="V61" i="23"/>
  <c r="CY60" i="23"/>
  <c r="CX60" i="23"/>
  <c r="CW60" i="23"/>
  <c r="CV60" i="23"/>
  <c r="CU60" i="23"/>
  <c r="CT60" i="23"/>
  <c r="CS60" i="23"/>
  <c r="CR60" i="23"/>
  <c r="CQ60" i="23"/>
  <c r="CP60" i="23"/>
  <c r="CO60" i="23"/>
  <c r="CN60" i="23"/>
  <c r="CJ60" i="23"/>
  <c r="CD60" i="23"/>
  <c r="BX60" i="23"/>
  <c r="BR60" i="23"/>
  <c r="BL60" i="23"/>
  <c r="BF60" i="23"/>
  <c r="BA60" i="23"/>
  <c r="BG60" i="23" s="1"/>
  <c r="BM60" i="23" s="1"/>
  <c r="BS60" i="23" s="1"/>
  <c r="BY60" i="23" s="1"/>
  <c r="CE60" i="23" s="1"/>
  <c r="CK60" i="23" s="1"/>
  <c r="AZ60" i="23"/>
  <c r="AT60" i="23"/>
  <c r="AN60" i="23"/>
  <c r="AH60" i="23"/>
  <c r="AB60" i="23"/>
  <c r="W60" i="23"/>
  <c r="AC60" i="23" s="1"/>
  <c r="AI60" i="23" s="1"/>
  <c r="AO60" i="23" s="1"/>
  <c r="AU60" i="23" s="1"/>
  <c r="V60" i="23"/>
  <c r="CY59" i="23"/>
  <c r="CX59" i="23"/>
  <c r="CZ59" i="23" s="1"/>
  <c r="CW59" i="23"/>
  <c r="CV59" i="23"/>
  <c r="CU59" i="23"/>
  <c r="CT59" i="23"/>
  <c r="CS59" i="23"/>
  <c r="CR59" i="23"/>
  <c r="CQ59" i="23"/>
  <c r="CP59" i="23"/>
  <c r="CO59" i="23"/>
  <c r="CN59" i="23"/>
  <c r="CJ59" i="23"/>
  <c r="CD59" i="23"/>
  <c r="BX59" i="23"/>
  <c r="BR59" i="23"/>
  <c r="BL59" i="23"/>
  <c r="BF59" i="23"/>
  <c r="AZ59" i="23"/>
  <c r="AT59" i="23"/>
  <c r="AN59" i="23"/>
  <c r="AH59" i="23"/>
  <c r="AB59" i="23"/>
  <c r="W59" i="23"/>
  <c r="AC59" i="23" s="1"/>
  <c r="AI59" i="23" s="1"/>
  <c r="AO59" i="23" s="1"/>
  <c r="AU59" i="23" s="1"/>
  <c r="BA59" i="23" s="1"/>
  <c r="BG59" i="23" s="1"/>
  <c r="BM59" i="23" s="1"/>
  <c r="BS59" i="23" s="1"/>
  <c r="BY59" i="23" s="1"/>
  <c r="CE59" i="23" s="1"/>
  <c r="CK59" i="23" s="1"/>
  <c r="V59" i="23"/>
  <c r="CY58" i="23"/>
  <c r="CX58" i="23"/>
  <c r="CW58" i="23"/>
  <c r="CV58" i="23"/>
  <c r="CU58" i="23"/>
  <c r="CT58" i="23"/>
  <c r="CS58" i="23"/>
  <c r="CR58" i="23"/>
  <c r="CQ58" i="23"/>
  <c r="CP58" i="23"/>
  <c r="CO58" i="23"/>
  <c r="CN58" i="23"/>
  <c r="CJ58" i="23"/>
  <c r="CD58" i="23"/>
  <c r="BX58" i="23"/>
  <c r="BR58" i="23"/>
  <c r="BL58" i="23"/>
  <c r="BF58" i="23"/>
  <c r="AZ58" i="23"/>
  <c r="AT58" i="23"/>
  <c r="AN58" i="23"/>
  <c r="AH58" i="23"/>
  <c r="AB58" i="23"/>
  <c r="W58" i="23"/>
  <c r="AC58" i="23" s="1"/>
  <c r="AI58" i="23" s="1"/>
  <c r="AO58" i="23" s="1"/>
  <c r="AU58" i="23" s="1"/>
  <c r="BA58" i="23" s="1"/>
  <c r="BG58" i="23" s="1"/>
  <c r="BM58" i="23" s="1"/>
  <c r="BS58" i="23" s="1"/>
  <c r="BY58" i="23" s="1"/>
  <c r="CE58" i="23" s="1"/>
  <c r="CK58" i="23" s="1"/>
  <c r="V58" i="23"/>
  <c r="CY57" i="23"/>
  <c r="CX57" i="23"/>
  <c r="CW57" i="23"/>
  <c r="CV57" i="23"/>
  <c r="CU57" i="23"/>
  <c r="CT57" i="23"/>
  <c r="CS57" i="23"/>
  <c r="CR57" i="23"/>
  <c r="CQ57" i="23"/>
  <c r="CP57" i="23"/>
  <c r="CZ57" i="23" s="1"/>
  <c r="CO57" i="23"/>
  <c r="CN57" i="23"/>
  <c r="CJ57" i="23"/>
  <c r="CD57" i="23"/>
  <c r="BX57" i="23"/>
  <c r="BR57" i="23"/>
  <c r="BL57" i="23"/>
  <c r="BF57" i="23"/>
  <c r="AZ57" i="23"/>
  <c r="AT57" i="23"/>
  <c r="AN57" i="23"/>
  <c r="AH57" i="23"/>
  <c r="AC57" i="23"/>
  <c r="AI57" i="23" s="1"/>
  <c r="AO57" i="23" s="1"/>
  <c r="AU57" i="23" s="1"/>
  <c r="BA57" i="23" s="1"/>
  <c r="BG57" i="23" s="1"/>
  <c r="BM57" i="23" s="1"/>
  <c r="BS57" i="23" s="1"/>
  <c r="BY57" i="23" s="1"/>
  <c r="CE57" i="23" s="1"/>
  <c r="CK57" i="23" s="1"/>
  <c r="AB57" i="23"/>
  <c r="V57" i="23"/>
  <c r="CY56" i="23"/>
  <c r="CX56" i="23"/>
  <c r="CW56" i="23"/>
  <c r="CV56" i="23"/>
  <c r="CU56" i="23"/>
  <c r="CT56" i="23"/>
  <c r="CS56" i="23"/>
  <c r="CR56" i="23"/>
  <c r="CQ56" i="23"/>
  <c r="CP56" i="23"/>
  <c r="CO56" i="23"/>
  <c r="CN56" i="23"/>
  <c r="CZ56" i="23" s="1"/>
  <c r="CJ56" i="23"/>
  <c r="CD56" i="23"/>
  <c r="BX56" i="23"/>
  <c r="BR56" i="23"/>
  <c r="BL56" i="23"/>
  <c r="BF56" i="23"/>
  <c r="AZ56" i="23"/>
  <c r="AT56" i="23"/>
  <c r="AN56" i="23"/>
  <c r="AH56" i="23"/>
  <c r="AB56" i="23"/>
  <c r="W56" i="23"/>
  <c r="AC56" i="23" s="1"/>
  <c r="AI56" i="23" s="1"/>
  <c r="AO56" i="23" s="1"/>
  <c r="AU56" i="23" s="1"/>
  <c r="BA56" i="23" s="1"/>
  <c r="BG56" i="23" s="1"/>
  <c r="BM56" i="23" s="1"/>
  <c r="BS56" i="23" s="1"/>
  <c r="BY56" i="23" s="1"/>
  <c r="CE56" i="23" s="1"/>
  <c r="CK56" i="23" s="1"/>
  <c r="V56" i="23"/>
  <c r="CY55" i="23"/>
  <c r="CX55" i="23"/>
  <c r="CW55" i="23"/>
  <c r="CV55" i="23"/>
  <c r="CU55" i="23"/>
  <c r="CT55" i="23"/>
  <c r="CS55" i="23"/>
  <c r="CR55" i="23"/>
  <c r="CQ55" i="23"/>
  <c r="CP55" i="23"/>
  <c r="CO55" i="23"/>
  <c r="CN55" i="23"/>
  <c r="CZ55" i="23" s="1"/>
  <c r="CJ55" i="23"/>
  <c r="CD55" i="23"/>
  <c r="BX55" i="23"/>
  <c r="BR55" i="23"/>
  <c r="BL55" i="23"/>
  <c r="BF55" i="23"/>
  <c r="AZ55" i="23"/>
  <c r="AT55" i="23"/>
  <c r="AN55" i="23"/>
  <c r="AH55" i="23"/>
  <c r="AB55" i="23"/>
  <c r="V55" i="23"/>
  <c r="CY54" i="23"/>
  <c r="CX54" i="23"/>
  <c r="CW54" i="23"/>
  <c r="CV54" i="23"/>
  <c r="CU54" i="23"/>
  <c r="CT54" i="23"/>
  <c r="CS54" i="23"/>
  <c r="CR54" i="23"/>
  <c r="CQ54" i="23"/>
  <c r="CP54" i="23"/>
  <c r="CO54" i="23"/>
  <c r="CN54" i="23"/>
  <c r="CJ54" i="23"/>
  <c r="CD54" i="23"/>
  <c r="BX54" i="23"/>
  <c r="BR54" i="23"/>
  <c r="BL54" i="23"/>
  <c r="BF54" i="23"/>
  <c r="AZ54" i="23"/>
  <c r="AT54" i="23"/>
  <c r="AN54" i="23"/>
  <c r="AH54" i="23"/>
  <c r="AB54" i="23"/>
  <c r="W54" i="23"/>
  <c r="AC54" i="23" s="1"/>
  <c r="AI54" i="23" s="1"/>
  <c r="AO54" i="23" s="1"/>
  <c r="AU54" i="23" s="1"/>
  <c r="BA54" i="23" s="1"/>
  <c r="BG54" i="23" s="1"/>
  <c r="BM54" i="23" s="1"/>
  <c r="BS54" i="23" s="1"/>
  <c r="BY54" i="23" s="1"/>
  <c r="CE54" i="23" s="1"/>
  <c r="CK54" i="23" s="1"/>
  <c r="V54" i="23"/>
  <c r="CY53" i="23"/>
  <c r="CX53" i="23"/>
  <c r="CW53" i="23"/>
  <c r="CV53" i="23"/>
  <c r="CU53" i="23"/>
  <c r="CT53" i="23"/>
  <c r="CS53" i="23"/>
  <c r="CR53" i="23"/>
  <c r="CQ53" i="23"/>
  <c r="CP53" i="23"/>
  <c r="CO53" i="23"/>
  <c r="CN53" i="23"/>
  <c r="CJ53" i="23"/>
  <c r="CD53" i="23"/>
  <c r="BX53" i="23"/>
  <c r="BR53" i="23"/>
  <c r="BL53" i="23"/>
  <c r="BF53" i="23"/>
  <c r="AZ53" i="23"/>
  <c r="AT53" i="23"/>
  <c r="AN53" i="23"/>
  <c r="AH53" i="23"/>
  <c r="AB53" i="23"/>
  <c r="V53" i="23"/>
  <c r="CY52" i="23"/>
  <c r="CX52" i="23"/>
  <c r="CW52" i="23"/>
  <c r="CV52" i="23"/>
  <c r="CU52" i="23"/>
  <c r="CT52" i="23"/>
  <c r="CS52" i="23"/>
  <c r="CR52" i="23"/>
  <c r="CQ52" i="23"/>
  <c r="CP52" i="23"/>
  <c r="CO52" i="23"/>
  <c r="CN52" i="23"/>
  <c r="CJ52" i="23"/>
  <c r="CD52" i="23"/>
  <c r="BX52" i="23"/>
  <c r="BR52" i="23"/>
  <c r="BL52" i="23"/>
  <c r="BF52" i="23"/>
  <c r="AZ52" i="23"/>
  <c r="AT52" i="23"/>
  <c r="AN52" i="23"/>
  <c r="AH52" i="23"/>
  <c r="AB52" i="23"/>
  <c r="V52" i="23"/>
  <c r="CY51" i="23"/>
  <c r="CX51" i="23"/>
  <c r="CW51" i="23"/>
  <c r="CV51" i="23"/>
  <c r="CU51" i="23"/>
  <c r="CT51" i="23"/>
  <c r="CZ51" i="23" s="1"/>
  <c r="CS51" i="23"/>
  <c r="CR51" i="23"/>
  <c r="CQ51" i="23"/>
  <c r="CP51" i="23"/>
  <c r="CO51" i="23"/>
  <c r="CN51" i="23"/>
  <c r="CJ51" i="23"/>
  <c r="CD51" i="23"/>
  <c r="BX51" i="23"/>
  <c r="BR51" i="23"/>
  <c r="BL51" i="23"/>
  <c r="BF51" i="23"/>
  <c r="AZ51" i="23"/>
  <c r="AT51" i="23"/>
  <c r="AN51" i="23"/>
  <c r="AH51" i="23"/>
  <c r="AB51" i="23"/>
  <c r="V51" i="23"/>
  <c r="CY50" i="23"/>
  <c r="CX50" i="23"/>
  <c r="CW50" i="23"/>
  <c r="CZ50" i="23" s="1"/>
  <c r="CV50" i="23"/>
  <c r="CU50" i="23"/>
  <c r="CT50" i="23"/>
  <c r="CS50" i="23"/>
  <c r="CR50" i="23"/>
  <c r="CQ50" i="23"/>
  <c r="CP50" i="23"/>
  <c r="CO50" i="23"/>
  <c r="CN50" i="23"/>
  <c r="CJ50" i="23"/>
  <c r="CD50" i="23"/>
  <c r="BX50" i="23"/>
  <c r="BR50" i="23"/>
  <c r="BL50" i="23"/>
  <c r="BF50" i="23"/>
  <c r="AZ50" i="23"/>
  <c r="AT50" i="23"/>
  <c r="AN50" i="23"/>
  <c r="AH50" i="23"/>
  <c r="AB50" i="23"/>
  <c r="V50" i="23"/>
  <c r="CY49" i="23"/>
  <c r="CX49" i="23"/>
  <c r="CW49" i="23"/>
  <c r="CV49" i="23"/>
  <c r="CU49" i="23"/>
  <c r="CT49" i="23"/>
  <c r="CS49" i="23"/>
  <c r="CR49" i="23"/>
  <c r="CQ49" i="23"/>
  <c r="CP49" i="23"/>
  <c r="CO49" i="23"/>
  <c r="CN49" i="23"/>
  <c r="CJ49" i="23"/>
  <c r="CD49" i="23"/>
  <c r="BX49" i="23"/>
  <c r="BR49" i="23"/>
  <c r="BL49" i="23"/>
  <c r="BF49" i="23"/>
  <c r="AZ49" i="23"/>
  <c r="AT49" i="23"/>
  <c r="AN49" i="23"/>
  <c r="AH49" i="23"/>
  <c r="AB49" i="23"/>
  <c r="V49" i="23"/>
  <c r="CY48" i="23"/>
  <c r="CX48" i="23"/>
  <c r="CW48" i="23"/>
  <c r="CV48" i="23"/>
  <c r="CU48" i="23"/>
  <c r="CT48" i="23"/>
  <c r="CS48" i="23"/>
  <c r="CR48" i="23"/>
  <c r="CQ48" i="23"/>
  <c r="CP48" i="23"/>
  <c r="CO48" i="23"/>
  <c r="CN48" i="23"/>
  <c r="CZ48" i="23" s="1"/>
  <c r="CJ48" i="23"/>
  <c r="CD48" i="23"/>
  <c r="BX48" i="23"/>
  <c r="BR48" i="23"/>
  <c r="BL48" i="23"/>
  <c r="BF48" i="23"/>
  <c r="AZ48" i="23"/>
  <c r="AT48" i="23"/>
  <c r="AN48" i="23"/>
  <c r="AH48" i="23"/>
  <c r="AB48" i="23"/>
  <c r="V48" i="23"/>
  <c r="CY47" i="23"/>
  <c r="CX47" i="23"/>
  <c r="CW47" i="23"/>
  <c r="CV47" i="23"/>
  <c r="CU47" i="23"/>
  <c r="CT47" i="23"/>
  <c r="CS47" i="23"/>
  <c r="CR47" i="23"/>
  <c r="CQ47" i="23"/>
  <c r="CP47" i="23"/>
  <c r="CO47" i="23"/>
  <c r="CN47" i="23"/>
  <c r="CJ47" i="23"/>
  <c r="CD47" i="23"/>
  <c r="BX47" i="23"/>
  <c r="BR47" i="23"/>
  <c r="BL47" i="23"/>
  <c r="BF47" i="23"/>
  <c r="AZ47" i="23"/>
  <c r="AT47" i="23"/>
  <c r="AN47" i="23"/>
  <c r="AH47" i="23"/>
  <c r="AB47" i="23"/>
  <c r="W47" i="23"/>
  <c r="AC47" i="23" s="1"/>
  <c r="AI47" i="23" s="1"/>
  <c r="AO47" i="23" s="1"/>
  <c r="AU47" i="23" s="1"/>
  <c r="BA47" i="23" s="1"/>
  <c r="BG47" i="23" s="1"/>
  <c r="BM47" i="23" s="1"/>
  <c r="BS47" i="23" s="1"/>
  <c r="BY47" i="23" s="1"/>
  <c r="CE47" i="23" s="1"/>
  <c r="CK47" i="23" s="1"/>
  <c r="V47" i="23"/>
  <c r="CY46" i="23"/>
  <c r="CZ46" i="23" s="1"/>
  <c r="CX46" i="23"/>
  <c r="CW46" i="23"/>
  <c r="CV46" i="23"/>
  <c r="CU46" i="23"/>
  <c r="CT46" i="23"/>
  <c r="CS46" i="23"/>
  <c r="CR46" i="23"/>
  <c r="CQ46" i="23"/>
  <c r="CP46" i="23"/>
  <c r="CO46" i="23"/>
  <c r="CN46" i="23"/>
  <c r="CJ46" i="23"/>
  <c r="CD46" i="23"/>
  <c r="BX46" i="23"/>
  <c r="BR46" i="23"/>
  <c r="BL46" i="23"/>
  <c r="BF46" i="23"/>
  <c r="AZ46" i="23"/>
  <c r="AT46" i="23"/>
  <c r="AN46" i="23"/>
  <c r="AH46" i="23"/>
  <c r="AB46" i="23"/>
  <c r="W46" i="23"/>
  <c r="AC46" i="23" s="1"/>
  <c r="AI46" i="23" s="1"/>
  <c r="AO46" i="23" s="1"/>
  <c r="AU46" i="23" s="1"/>
  <c r="BA46" i="23" s="1"/>
  <c r="BG46" i="23" s="1"/>
  <c r="BM46" i="23" s="1"/>
  <c r="BS46" i="23" s="1"/>
  <c r="BY46" i="23" s="1"/>
  <c r="CE46" i="23" s="1"/>
  <c r="CK46" i="23" s="1"/>
  <c r="V46" i="23"/>
  <c r="CY45" i="23"/>
  <c r="CX45" i="23"/>
  <c r="CW45" i="23"/>
  <c r="CV45" i="23"/>
  <c r="CU45" i="23"/>
  <c r="CT45" i="23"/>
  <c r="CS45" i="23"/>
  <c r="CR45" i="23"/>
  <c r="CQ45" i="23"/>
  <c r="CP45" i="23"/>
  <c r="CO45" i="23"/>
  <c r="CN45" i="23"/>
  <c r="CJ45" i="23"/>
  <c r="CD45" i="23"/>
  <c r="BX45" i="23"/>
  <c r="BR45" i="23"/>
  <c r="BL45" i="23"/>
  <c r="BF45" i="23"/>
  <c r="AZ45" i="23"/>
  <c r="AT45" i="23"/>
  <c r="AN45" i="23"/>
  <c r="AH45" i="23"/>
  <c r="AB45" i="23"/>
  <c r="W45" i="23"/>
  <c r="AC45" i="23" s="1"/>
  <c r="AI45" i="23" s="1"/>
  <c r="AO45" i="23" s="1"/>
  <c r="AU45" i="23" s="1"/>
  <c r="BA45" i="23" s="1"/>
  <c r="BG45" i="23" s="1"/>
  <c r="BM45" i="23" s="1"/>
  <c r="BS45" i="23" s="1"/>
  <c r="BY45" i="23" s="1"/>
  <c r="CE45" i="23" s="1"/>
  <c r="CK45" i="23" s="1"/>
  <c r="V45" i="23"/>
  <c r="CY44" i="23"/>
  <c r="CX44" i="23"/>
  <c r="CW44" i="23"/>
  <c r="CV44" i="23"/>
  <c r="CU44" i="23"/>
  <c r="CZ44" i="23" s="1"/>
  <c r="CT44" i="23"/>
  <c r="CS44" i="23"/>
  <c r="CR44" i="23"/>
  <c r="CQ44" i="23"/>
  <c r="CP44" i="23"/>
  <c r="CO44" i="23"/>
  <c r="CN44" i="23"/>
  <c r="CJ44" i="23"/>
  <c r="CD44" i="23"/>
  <c r="BX44" i="23"/>
  <c r="BR44" i="23"/>
  <c r="BL44" i="23"/>
  <c r="BF44" i="23"/>
  <c r="AZ44" i="23"/>
  <c r="AT44" i="23"/>
  <c r="AN44" i="23"/>
  <c r="AH44" i="23"/>
  <c r="AB44" i="23"/>
  <c r="V44" i="23"/>
  <c r="CY43" i="23"/>
  <c r="CX43" i="23"/>
  <c r="CW43" i="23"/>
  <c r="CV43" i="23"/>
  <c r="CU43" i="23"/>
  <c r="CT43" i="23"/>
  <c r="CS43" i="23"/>
  <c r="CR43" i="23"/>
  <c r="CQ43" i="23"/>
  <c r="CP43" i="23"/>
  <c r="CO43" i="23"/>
  <c r="CN43" i="23"/>
  <c r="CJ43" i="23"/>
  <c r="CD43" i="23"/>
  <c r="BX43" i="23"/>
  <c r="BR43" i="23"/>
  <c r="BL43" i="23"/>
  <c r="BF43" i="23"/>
  <c r="AZ43" i="23"/>
  <c r="AT43" i="23"/>
  <c r="AO43" i="23"/>
  <c r="AU43" i="23" s="1"/>
  <c r="BA43" i="23" s="1"/>
  <c r="BG43" i="23" s="1"/>
  <c r="BM43" i="23" s="1"/>
  <c r="BS43" i="23" s="1"/>
  <c r="BY43" i="23" s="1"/>
  <c r="CE43" i="23" s="1"/>
  <c r="CK43" i="23" s="1"/>
  <c r="AN43" i="23"/>
  <c r="AH43" i="23"/>
  <c r="AB43" i="23"/>
  <c r="W43" i="23"/>
  <c r="AC43" i="23" s="1"/>
  <c r="AI43" i="23" s="1"/>
  <c r="V43" i="23"/>
  <c r="CY42" i="23"/>
  <c r="CX42" i="23"/>
  <c r="CW42" i="23"/>
  <c r="CV42" i="23"/>
  <c r="CU42" i="23"/>
  <c r="CT42" i="23"/>
  <c r="CS42" i="23"/>
  <c r="CR42" i="23"/>
  <c r="CQ42" i="23"/>
  <c r="CP42" i="23"/>
  <c r="CO42" i="23"/>
  <c r="CN42" i="23"/>
  <c r="CJ42" i="23"/>
  <c r="CD42" i="23"/>
  <c r="BX42" i="23"/>
  <c r="BR42" i="23"/>
  <c r="BL42" i="23"/>
  <c r="BF42" i="23"/>
  <c r="AZ42" i="23"/>
  <c r="AT42" i="23"/>
  <c r="AN42" i="23"/>
  <c r="AH42" i="23"/>
  <c r="AB42" i="23"/>
  <c r="W42" i="23"/>
  <c r="AC42" i="23" s="1"/>
  <c r="V42" i="23"/>
  <c r="CY41" i="23"/>
  <c r="CX41" i="23"/>
  <c r="CW41" i="23"/>
  <c r="CV41" i="23"/>
  <c r="CU41" i="23"/>
  <c r="CT41" i="23"/>
  <c r="CS41" i="23"/>
  <c r="CR41" i="23"/>
  <c r="CQ41" i="23"/>
  <c r="CP41" i="23"/>
  <c r="CO41" i="23"/>
  <c r="CZ41" i="23" s="1"/>
  <c r="CN41" i="23"/>
  <c r="CJ41" i="23"/>
  <c r="CD41" i="23"/>
  <c r="BX41" i="23"/>
  <c r="BR41" i="23"/>
  <c r="BL41" i="23"/>
  <c r="BF41" i="23"/>
  <c r="AZ41" i="23"/>
  <c r="AT41" i="23"/>
  <c r="AN41" i="23"/>
  <c r="AH41" i="23"/>
  <c r="AB41" i="23"/>
  <c r="V41" i="23"/>
  <c r="CY40" i="23"/>
  <c r="CX40" i="23"/>
  <c r="CW40" i="23"/>
  <c r="CV40" i="23"/>
  <c r="CU40" i="23"/>
  <c r="CT40" i="23"/>
  <c r="CS40" i="23"/>
  <c r="CR40" i="23"/>
  <c r="CQ40" i="23"/>
  <c r="CP40" i="23"/>
  <c r="CO40" i="23"/>
  <c r="CN40" i="23"/>
  <c r="CJ40" i="23"/>
  <c r="CD40" i="23"/>
  <c r="BX40" i="23"/>
  <c r="BR40" i="23"/>
  <c r="BL40" i="23"/>
  <c r="BF40" i="23"/>
  <c r="AZ40" i="23"/>
  <c r="AT40" i="23"/>
  <c r="AN40" i="23"/>
  <c r="AH40" i="23"/>
  <c r="AB40" i="23"/>
  <c r="W40" i="23"/>
  <c r="AC40" i="23" s="1"/>
  <c r="AI40" i="23" s="1"/>
  <c r="AO40" i="23" s="1"/>
  <c r="AU40" i="23" s="1"/>
  <c r="BA40" i="23" s="1"/>
  <c r="BG40" i="23" s="1"/>
  <c r="BM40" i="23" s="1"/>
  <c r="BS40" i="23" s="1"/>
  <c r="BY40" i="23" s="1"/>
  <c r="CE40" i="23" s="1"/>
  <c r="CK40" i="23" s="1"/>
  <c r="V40" i="23"/>
  <c r="CY39" i="23"/>
  <c r="CX39" i="23"/>
  <c r="CW39" i="23"/>
  <c r="CV39" i="23"/>
  <c r="CU39" i="23"/>
  <c r="CT39" i="23"/>
  <c r="CS39" i="23"/>
  <c r="CR39" i="23"/>
  <c r="CQ39" i="23"/>
  <c r="CP39" i="23"/>
  <c r="CO39" i="23"/>
  <c r="CN39" i="23"/>
  <c r="CJ39" i="23"/>
  <c r="CD39" i="23"/>
  <c r="BX39" i="23"/>
  <c r="BR39" i="23"/>
  <c r="BL39" i="23"/>
  <c r="BF39" i="23"/>
  <c r="AZ39" i="23"/>
  <c r="AT39" i="23"/>
  <c r="AN39" i="23"/>
  <c r="AH39" i="23"/>
  <c r="AB39" i="23"/>
  <c r="V39" i="23"/>
  <c r="CY38" i="23"/>
  <c r="CX38" i="23"/>
  <c r="CW38" i="23"/>
  <c r="CV38" i="23"/>
  <c r="CU38" i="23"/>
  <c r="CT38" i="23"/>
  <c r="CS38" i="23"/>
  <c r="CR38" i="23"/>
  <c r="CQ38" i="23"/>
  <c r="CP38" i="23"/>
  <c r="CO38" i="23"/>
  <c r="CN38" i="23"/>
  <c r="CJ38" i="23"/>
  <c r="CD38" i="23"/>
  <c r="BX38" i="23"/>
  <c r="BR38" i="23"/>
  <c r="BL38" i="23"/>
  <c r="BF38" i="23"/>
  <c r="AZ38" i="23"/>
  <c r="AT38" i="23"/>
  <c r="AN38" i="23"/>
  <c r="AH38" i="23"/>
  <c r="AC38" i="23"/>
  <c r="AI38" i="23" s="1"/>
  <c r="AO38" i="23" s="1"/>
  <c r="AU38" i="23" s="1"/>
  <c r="BA38" i="23" s="1"/>
  <c r="BG38" i="23" s="1"/>
  <c r="BM38" i="23" s="1"/>
  <c r="BS38" i="23" s="1"/>
  <c r="BY38" i="23" s="1"/>
  <c r="CE38" i="23" s="1"/>
  <c r="CK38" i="23" s="1"/>
  <c r="AB38" i="23"/>
  <c r="W38" i="23"/>
  <c r="V38" i="23"/>
  <c r="CY37" i="23"/>
  <c r="CX37" i="23"/>
  <c r="CW37" i="23"/>
  <c r="CV37" i="23"/>
  <c r="CU37" i="23"/>
  <c r="CT37" i="23"/>
  <c r="CS37" i="23"/>
  <c r="CR37" i="23"/>
  <c r="CQ37" i="23"/>
  <c r="CP37" i="23"/>
  <c r="CO37" i="23"/>
  <c r="CN37" i="23"/>
  <c r="CJ37" i="23"/>
  <c r="CD37" i="23"/>
  <c r="BX37" i="23"/>
  <c r="BR37" i="23"/>
  <c r="BL37" i="23"/>
  <c r="BF37" i="23"/>
  <c r="AZ37" i="23"/>
  <c r="AT37" i="23"/>
  <c r="AN37" i="23"/>
  <c r="AH37" i="23"/>
  <c r="AB37" i="23"/>
  <c r="V37" i="23"/>
  <c r="CY36" i="23"/>
  <c r="CX36" i="23"/>
  <c r="CW36" i="23"/>
  <c r="CV36" i="23"/>
  <c r="CU36" i="23"/>
  <c r="CT36" i="23"/>
  <c r="CS36" i="23"/>
  <c r="CR36" i="23"/>
  <c r="CZ36" i="23" s="1"/>
  <c r="CQ36" i="23"/>
  <c r="CP36" i="23"/>
  <c r="CO36" i="23"/>
  <c r="CN36" i="23"/>
  <c r="CJ36" i="23"/>
  <c r="CD36" i="23"/>
  <c r="BX36" i="23"/>
  <c r="BR36" i="23"/>
  <c r="BL36" i="23"/>
  <c r="BF36" i="23"/>
  <c r="AZ36" i="23"/>
  <c r="AT36" i="23"/>
  <c r="AN36" i="23"/>
  <c r="AH36" i="23"/>
  <c r="AB36" i="23"/>
  <c r="V36" i="23"/>
  <c r="CY35" i="23"/>
  <c r="CX35" i="23"/>
  <c r="CW35" i="23"/>
  <c r="CV35" i="23"/>
  <c r="CU35" i="23"/>
  <c r="CT35" i="23"/>
  <c r="CS35" i="23"/>
  <c r="CR35" i="23"/>
  <c r="CQ35" i="23"/>
  <c r="CP35" i="23"/>
  <c r="CO35" i="23"/>
  <c r="CN35" i="23"/>
  <c r="CJ35" i="23"/>
  <c r="CD35" i="23"/>
  <c r="BX35" i="23"/>
  <c r="BR35" i="23"/>
  <c r="BL35" i="23"/>
  <c r="BF35" i="23"/>
  <c r="AZ35" i="23"/>
  <c r="AT35" i="23"/>
  <c r="AN35" i="23"/>
  <c r="AH35" i="23"/>
  <c r="AB35" i="23"/>
  <c r="V35" i="23"/>
  <c r="CY34" i="23"/>
  <c r="CX34" i="23"/>
  <c r="CW34" i="23"/>
  <c r="CV34" i="23"/>
  <c r="CU34" i="23"/>
  <c r="CT34" i="23"/>
  <c r="CS34" i="23"/>
  <c r="CR34" i="23"/>
  <c r="CQ34" i="23"/>
  <c r="CP34" i="23"/>
  <c r="CO34" i="23"/>
  <c r="CN34" i="23"/>
  <c r="CJ34" i="23"/>
  <c r="CD34" i="23"/>
  <c r="BX34" i="23"/>
  <c r="BR34" i="23"/>
  <c r="BL34" i="23"/>
  <c r="BF34" i="23"/>
  <c r="AZ34" i="23"/>
  <c r="AT34" i="23"/>
  <c r="AN34" i="23"/>
  <c r="AH34" i="23"/>
  <c r="AB34" i="23"/>
  <c r="V34" i="23"/>
  <c r="CY33" i="23"/>
  <c r="CX33" i="23"/>
  <c r="CW33" i="23"/>
  <c r="CV33" i="23"/>
  <c r="CU33" i="23"/>
  <c r="CT33" i="23"/>
  <c r="CS33" i="23"/>
  <c r="CR33" i="23"/>
  <c r="CQ33" i="23"/>
  <c r="CZ33" i="23" s="1"/>
  <c r="CP33" i="23"/>
  <c r="CO33" i="23"/>
  <c r="CN33" i="23"/>
  <c r="CJ33" i="23"/>
  <c r="CD33" i="23"/>
  <c r="BX33" i="23"/>
  <c r="BR33" i="23"/>
  <c r="BL33" i="23"/>
  <c r="BF33" i="23"/>
  <c r="AZ33" i="23"/>
  <c r="AT33" i="23"/>
  <c r="AN33" i="23"/>
  <c r="AH33" i="23"/>
  <c r="AB33" i="23"/>
  <c r="V33" i="23"/>
  <c r="CY32" i="23"/>
  <c r="CX32" i="23"/>
  <c r="CW32" i="23"/>
  <c r="CV32" i="23"/>
  <c r="CU32" i="23"/>
  <c r="CT32" i="23"/>
  <c r="CS32" i="23"/>
  <c r="CR32" i="23"/>
  <c r="CQ32" i="23"/>
  <c r="CP32" i="23"/>
  <c r="CO32" i="23"/>
  <c r="CN32" i="23"/>
  <c r="CZ32" i="23" s="1"/>
  <c r="CJ32" i="23"/>
  <c r="CD32" i="23"/>
  <c r="BX32" i="23"/>
  <c r="BR32" i="23"/>
  <c r="BL32" i="23"/>
  <c r="BF32" i="23"/>
  <c r="AZ32" i="23"/>
  <c r="AT32" i="23"/>
  <c r="AN32" i="23"/>
  <c r="AH32" i="23"/>
  <c r="AB32" i="23"/>
  <c r="V32" i="23"/>
  <c r="CY31" i="23"/>
  <c r="CX31" i="23"/>
  <c r="CW31" i="23"/>
  <c r="CV31" i="23"/>
  <c r="CU31" i="23"/>
  <c r="CT31" i="23"/>
  <c r="CS31" i="23"/>
  <c r="CR31" i="23"/>
  <c r="CQ31" i="23"/>
  <c r="CP31" i="23"/>
  <c r="CO31" i="23"/>
  <c r="CN31" i="23"/>
  <c r="CJ31" i="23"/>
  <c r="CD31" i="23"/>
  <c r="BX31" i="23"/>
  <c r="BR31" i="23"/>
  <c r="BL31" i="23"/>
  <c r="BF31" i="23"/>
  <c r="AZ31" i="23"/>
  <c r="AT31" i="23"/>
  <c r="AN31" i="23"/>
  <c r="AH31" i="23"/>
  <c r="AB31" i="23"/>
  <c r="W31" i="23"/>
  <c r="AC31" i="23" s="1"/>
  <c r="AI31" i="23" s="1"/>
  <c r="AO31" i="23" s="1"/>
  <c r="AU31" i="23" s="1"/>
  <c r="BA31" i="23" s="1"/>
  <c r="BG31" i="23" s="1"/>
  <c r="BM31" i="23" s="1"/>
  <c r="BS31" i="23" s="1"/>
  <c r="BY31" i="23" s="1"/>
  <c r="CE31" i="23" s="1"/>
  <c r="CK31" i="23" s="1"/>
  <c r="V31" i="23"/>
  <c r="CY30" i="23"/>
  <c r="CX30" i="23"/>
  <c r="CW30" i="23"/>
  <c r="CV30" i="23"/>
  <c r="CU30" i="23"/>
  <c r="CT30" i="23"/>
  <c r="CS30" i="23"/>
  <c r="CR30" i="23"/>
  <c r="CQ30" i="23"/>
  <c r="CP30" i="23"/>
  <c r="CO30" i="23"/>
  <c r="CN30" i="23"/>
  <c r="CJ30" i="23"/>
  <c r="CD30" i="23"/>
  <c r="BX30" i="23"/>
  <c r="BR30" i="23"/>
  <c r="BL30" i="23"/>
  <c r="BF30" i="23"/>
  <c r="AZ30" i="23"/>
  <c r="AT30" i="23"/>
  <c r="AN30" i="23"/>
  <c r="AH30" i="23"/>
  <c r="AC30" i="23"/>
  <c r="AI30" i="23" s="1"/>
  <c r="AO30" i="23" s="1"/>
  <c r="AU30" i="23" s="1"/>
  <c r="BA30" i="23" s="1"/>
  <c r="BG30" i="23" s="1"/>
  <c r="BM30" i="23" s="1"/>
  <c r="BS30" i="23" s="1"/>
  <c r="BY30" i="23" s="1"/>
  <c r="CE30" i="23" s="1"/>
  <c r="CK30" i="23" s="1"/>
  <c r="AB30" i="23"/>
  <c r="W30" i="23"/>
  <c r="V30" i="23"/>
  <c r="CY29" i="23"/>
  <c r="CX29" i="23"/>
  <c r="CW29" i="23"/>
  <c r="CV29" i="23"/>
  <c r="CU29" i="23"/>
  <c r="CT29" i="23"/>
  <c r="CS29" i="23"/>
  <c r="CR29" i="23"/>
  <c r="CQ29" i="23"/>
  <c r="CP29" i="23"/>
  <c r="CO29" i="23"/>
  <c r="CN29" i="23"/>
  <c r="CJ29" i="23"/>
  <c r="CD29" i="23"/>
  <c r="BX29" i="23"/>
  <c r="BR29" i="23"/>
  <c r="BL29" i="23"/>
  <c r="BF29" i="23"/>
  <c r="AZ29" i="23"/>
  <c r="AT29" i="23"/>
  <c r="AN29" i="23"/>
  <c r="AH29" i="23"/>
  <c r="AB29" i="23"/>
  <c r="W29" i="23"/>
  <c r="AC29" i="23" s="1"/>
  <c r="AI29" i="23" s="1"/>
  <c r="AO29" i="23" s="1"/>
  <c r="AU29" i="23" s="1"/>
  <c r="BA29" i="23" s="1"/>
  <c r="BG29" i="23" s="1"/>
  <c r="BM29" i="23" s="1"/>
  <c r="BS29" i="23" s="1"/>
  <c r="BY29" i="23" s="1"/>
  <c r="CE29" i="23" s="1"/>
  <c r="CK29" i="23" s="1"/>
  <c r="V29" i="23"/>
  <c r="CY28" i="23"/>
  <c r="CX28" i="23"/>
  <c r="CW28" i="23"/>
  <c r="CV28" i="23"/>
  <c r="CU28" i="23"/>
  <c r="CT28" i="23"/>
  <c r="CS28" i="23"/>
  <c r="CR28" i="23"/>
  <c r="CQ28" i="23"/>
  <c r="CP28" i="23"/>
  <c r="CZ28" i="23" s="1"/>
  <c r="CO28" i="23"/>
  <c r="CN28" i="23"/>
  <c r="CJ28" i="23"/>
  <c r="CD28" i="23"/>
  <c r="BX28" i="23"/>
  <c r="BR28" i="23"/>
  <c r="BL28" i="23"/>
  <c r="BF28" i="23"/>
  <c r="AZ28" i="23"/>
  <c r="AT28" i="23"/>
  <c r="AN28" i="23"/>
  <c r="AH28" i="23"/>
  <c r="AB28" i="23"/>
  <c r="W28" i="23"/>
  <c r="AC28" i="23" s="1"/>
  <c r="AI28" i="23" s="1"/>
  <c r="AO28" i="23" s="1"/>
  <c r="AU28" i="23" s="1"/>
  <c r="BA28" i="23" s="1"/>
  <c r="BG28" i="23" s="1"/>
  <c r="BM28" i="23" s="1"/>
  <c r="BS28" i="23" s="1"/>
  <c r="BY28" i="23" s="1"/>
  <c r="CE28" i="23" s="1"/>
  <c r="CK28" i="23" s="1"/>
  <c r="V28" i="23"/>
  <c r="CY27" i="23"/>
  <c r="CX27" i="23"/>
  <c r="CW27" i="23"/>
  <c r="CV27" i="23"/>
  <c r="CU27" i="23"/>
  <c r="CT27" i="23"/>
  <c r="CS27" i="23"/>
  <c r="CZ27" i="23" s="1"/>
  <c r="CR27" i="23"/>
  <c r="CQ27" i="23"/>
  <c r="CP27" i="23"/>
  <c r="CO27" i="23"/>
  <c r="CN27" i="23"/>
  <c r="CJ27" i="23"/>
  <c r="CD27" i="23"/>
  <c r="BX27" i="23"/>
  <c r="BR27" i="23"/>
  <c r="BL27" i="23"/>
  <c r="BF27" i="23"/>
  <c r="AZ27" i="23"/>
  <c r="AT27" i="23"/>
  <c r="AN27" i="23"/>
  <c r="AH27" i="23"/>
  <c r="AB27" i="23"/>
  <c r="W27" i="23"/>
  <c r="AC27" i="23" s="1"/>
  <c r="AI27" i="23" s="1"/>
  <c r="AO27" i="23" s="1"/>
  <c r="AU27" i="23" s="1"/>
  <c r="BA27" i="23" s="1"/>
  <c r="BG27" i="23" s="1"/>
  <c r="BM27" i="23" s="1"/>
  <c r="BS27" i="23" s="1"/>
  <c r="BY27" i="23" s="1"/>
  <c r="CE27" i="23" s="1"/>
  <c r="CK27" i="23" s="1"/>
  <c r="V27" i="23"/>
  <c r="CY26" i="23"/>
  <c r="CX26" i="23"/>
  <c r="CW26" i="23"/>
  <c r="CV26" i="23"/>
  <c r="CU26" i="23"/>
  <c r="CT26" i="23"/>
  <c r="CS26" i="23"/>
  <c r="CR26" i="23"/>
  <c r="CQ26" i="23"/>
  <c r="CP26" i="23"/>
  <c r="CO26" i="23"/>
  <c r="CN26" i="23"/>
  <c r="CZ26" i="23" s="1"/>
  <c r="CJ26" i="23"/>
  <c r="CD26" i="23"/>
  <c r="BX26" i="23"/>
  <c r="BR26" i="23"/>
  <c r="BL26" i="23"/>
  <c r="BF26" i="23"/>
  <c r="AZ26" i="23"/>
  <c r="AT26" i="23"/>
  <c r="AN26" i="23"/>
  <c r="AH26" i="23"/>
  <c r="AB26" i="23"/>
  <c r="W26" i="23"/>
  <c r="AC26" i="23" s="1"/>
  <c r="AI26" i="23" s="1"/>
  <c r="AO26" i="23" s="1"/>
  <c r="AU26" i="23" s="1"/>
  <c r="BA26" i="23" s="1"/>
  <c r="BG26" i="23" s="1"/>
  <c r="BM26" i="23" s="1"/>
  <c r="BS26" i="23" s="1"/>
  <c r="BY26" i="23" s="1"/>
  <c r="CE26" i="23" s="1"/>
  <c r="CK26" i="23" s="1"/>
  <c r="V26" i="23"/>
  <c r="CY25" i="23"/>
  <c r="CX25" i="23"/>
  <c r="CW25" i="23"/>
  <c r="CV25" i="23"/>
  <c r="CU25" i="23"/>
  <c r="CT25" i="23"/>
  <c r="CS25" i="23"/>
  <c r="CR25" i="23"/>
  <c r="CQ25" i="23"/>
  <c r="CP25" i="23"/>
  <c r="CO25" i="23"/>
  <c r="CN25" i="23"/>
  <c r="CJ25" i="23"/>
  <c r="CD25" i="23"/>
  <c r="BX25" i="23"/>
  <c r="BR25" i="23"/>
  <c r="BL25" i="23"/>
  <c r="BF25" i="23"/>
  <c r="AZ25" i="23"/>
  <c r="AT25" i="23"/>
  <c r="AN25" i="23"/>
  <c r="AH25" i="23"/>
  <c r="AB25" i="23"/>
  <c r="V25" i="23"/>
  <c r="CY24" i="23"/>
  <c r="CX24" i="23"/>
  <c r="CW24" i="23"/>
  <c r="CV24" i="23"/>
  <c r="CU24" i="23"/>
  <c r="CT24" i="23"/>
  <c r="CS24" i="23"/>
  <c r="CR24" i="23"/>
  <c r="CQ24" i="23"/>
  <c r="CP24" i="23"/>
  <c r="CO24" i="23"/>
  <c r="CN24" i="23"/>
  <c r="CJ24" i="23"/>
  <c r="CD24" i="23"/>
  <c r="BX24" i="23"/>
  <c r="BR24" i="23"/>
  <c r="BL24" i="23"/>
  <c r="BF24" i="23"/>
  <c r="AZ24" i="23"/>
  <c r="AT24" i="23"/>
  <c r="AN24" i="23"/>
  <c r="AH24" i="23"/>
  <c r="AB24" i="23"/>
  <c r="W24" i="23"/>
  <c r="AC24" i="23" s="1"/>
  <c r="V24" i="23"/>
  <c r="CY23" i="23"/>
  <c r="CX23" i="23"/>
  <c r="CW23" i="23"/>
  <c r="CV23" i="23"/>
  <c r="CU23" i="23"/>
  <c r="CT23" i="23"/>
  <c r="CS23" i="23"/>
  <c r="CR23" i="23"/>
  <c r="CQ23" i="23"/>
  <c r="CP23" i="23"/>
  <c r="CO23" i="23"/>
  <c r="CN23" i="23"/>
  <c r="CJ23" i="23"/>
  <c r="CD23" i="23"/>
  <c r="BX23" i="23"/>
  <c r="BR23" i="23"/>
  <c r="BL23" i="23"/>
  <c r="BF23" i="23"/>
  <c r="AZ23" i="23"/>
  <c r="AT23" i="23"/>
  <c r="AN23" i="23"/>
  <c r="AH23" i="23"/>
  <c r="AB23" i="23"/>
  <c r="V23" i="23"/>
  <c r="CY22" i="23"/>
  <c r="CX22" i="23"/>
  <c r="CW22" i="23"/>
  <c r="CV22" i="23"/>
  <c r="CU22" i="23"/>
  <c r="CT22" i="23"/>
  <c r="CS22" i="23"/>
  <c r="CR22" i="23"/>
  <c r="CQ22" i="23"/>
  <c r="CP22" i="23"/>
  <c r="CZ22" i="23" s="1"/>
  <c r="CO22" i="23"/>
  <c r="CN22" i="23"/>
  <c r="CJ22" i="23"/>
  <c r="CD22" i="23"/>
  <c r="BX22" i="23"/>
  <c r="BR22" i="23"/>
  <c r="BL22" i="23"/>
  <c r="BF22" i="23"/>
  <c r="AZ22" i="23"/>
  <c r="AT22" i="23"/>
  <c r="AN22" i="23"/>
  <c r="AH22" i="23"/>
  <c r="AB22" i="23"/>
  <c r="V22" i="23"/>
  <c r="CY21" i="23"/>
  <c r="CX21" i="23"/>
  <c r="CW21" i="23"/>
  <c r="CV21" i="23"/>
  <c r="CU21" i="23"/>
  <c r="CT21" i="23"/>
  <c r="CS21" i="23"/>
  <c r="CZ21" i="23" s="1"/>
  <c r="CR21" i="23"/>
  <c r="CQ21" i="23"/>
  <c r="CP21" i="23"/>
  <c r="CO21" i="23"/>
  <c r="CN21" i="23"/>
  <c r="CJ21" i="23"/>
  <c r="CD21" i="23"/>
  <c r="BX21" i="23"/>
  <c r="BR21" i="23"/>
  <c r="BL21" i="23"/>
  <c r="BF21" i="23"/>
  <c r="AZ21" i="23"/>
  <c r="AT21" i="23"/>
  <c r="AN21" i="23"/>
  <c r="AH21" i="23"/>
  <c r="AB21" i="23"/>
  <c r="V21" i="23"/>
  <c r="CY20" i="23"/>
  <c r="CX20" i="23"/>
  <c r="CW20" i="23"/>
  <c r="CV20" i="23"/>
  <c r="CU20" i="23"/>
  <c r="CT20" i="23"/>
  <c r="CS20" i="23"/>
  <c r="CR20" i="23"/>
  <c r="CQ20" i="23"/>
  <c r="CP20" i="23"/>
  <c r="CO20" i="23"/>
  <c r="CN20" i="23"/>
  <c r="CZ20" i="23" s="1"/>
  <c r="CJ20" i="23"/>
  <c r="CD20" i="23"/>
  <c r="BX20" i="23"/>
  <c r="BR20" i="23"/>
  <c r="BL20" i="23"/>
  <c r="BF20" i="23"/>
  <c r="AZ20" i="23"/>
  <c r="AT20" i="23"/>
  <c r="AN20" i="23"/>
  <c r="AH20" i="23"/>
  <c r="AB20" i="23"/>
  <c r="W20" i="23"/>
  <c r="V20" i="23"/>
  <c r="CY19" i="23"/>
  <c r="CX19" i="23"/>
  <c r="CW19" i="23"/>
  <c r="CV19" i="23"/>
  <c r="CU19" i="23"/>
  <c r="CT19" i="23"/>
  <c r="CS19" i="23"/>
  <c r="CR19" i="23"/>
  <c r="CQ19" i="23"/>
  <c r="CP19" i="23"/>
  <c r="CZ19" i="23" s="1"/>
  <c r="CO19" i="23"/>
  <c r="CN19" i="23"/>
  <c r="CJ19" i="23"/>
  <c r="CD19" i="23"/>
  <c r="BX19" i="23"/>
  <c r="BR19" i="23"/>
  <c r="BL19" i="23"/>
  <c r="BF19" i="23"/>
  <c r="AZ19" i="23"/>
  <c r="AT19" i="23"/>
  <c r="AN19" i="23"/>
  <c r="AH19" i="23"/>
  <c r="AB19" i="23"/>
  <c r="V19" i="23"/>
  <c r="CY18" i="23"/>
  <c r="CX18" i="23"/>
  <c r="CW18" i="23"/>
  <c r="CV18" i="23"/>
  <c r="CU18" i="23"/>
  <c r="CT18" i="23"/>
  <c r="CS18" i="23"/>
  <c r="CR18" i="23"/>
  <c r="CQ18" i="23"/>
  <c r="CP18" i="23"/>
  <c r="CO18" i="23"/>
  <c r="CN18" i="23"/>
  <c r="CZ18" i="23" s="1"/>
  <c r="CJ18" i="23"/>
  <c r="CD18" i="23"/>
  <c r="BX18" i="23"/>
  <c r="BR18" i="23"/>
  <c r="BL18" i="23"/>
  <c r="BF18" i="23"/>
  <c r="AZ18" i="23"/>
  <c r="AT18" i="23"/>
  <c r="AN18" i="23"/>
  <c r="AH18" i="23"/>
  <c r="AB18" i="23"/>
  <c r="W18" i="23"/>
  <c r="AC18" i="23" s="1"/>
  <c r="AI18" i="23" s="1"/>
  <c r="AO18" i="23" s="1"/>
  <c r="AU18" i="23" s="1"/>
  <c r="BA18" i="23" s="1"/>
  <c r="BG18" i="23" s="1"/>
  <c r="BM18" i="23" s="1"/>
  <c r="BS18" i="23" s="1"/>
  <c r="BY18" i="23" s="1"/>
  <c r="CE18" i="23" s="1"/>
  <c r="CK18" i="23" s="1"/>
  <c r="V18" i="23"/>
  <c r="CY17" i="23"/>
  <c r="CX17" i="23"/>
  <c r="CW17" i="23"/>
  <c r="CV17" i="23"/>
  <c r="CU17" i="23"/>
  <c r="CT17" i="23"/>
  <c r="CS17" i="23"/>
  <c r="CR17" i="23"/>
  <c r="CQ17" i="23"/>
  <c r="CP17" i="23"/>
  <c r="CO17" i="23"/>
  <c r="CN17" i="23"/>
  <c r="CJ17" i="23"/>
  <c r="CD17" i="23"/>
  <c r="BX17" i="23"/>
  <c r="BR17" i="23"/>
  <c r="BL17" i="23"/>
  <c r="BF17" i="23"/>
  <c r="AZ17" i="23"/>
  <c r="AT17" i="23"/>
  <c r="AN17" i="23"/>
  <c r="AH17" i="23"/>
  <c r="AB17" i="23"/>
  <c r="V17" i="23"/>
  <c r="CY16" i="23"/>
  <c r="CX16" i="23"/>
  <c r="CW16" i="23"/>
  <c r="CV16" i="23"/>
  <c r="CU16" i="23"/>
  <c r="CT16" i="23"/>
  <c r="CS16" i="23"/>
  <c r="CZ16" i="23" s="1"/>
  <c r="CR16" i="23"/>
  <c r="CQ16" i="23"/>
  <c r="CP16" i="23"/>
  <c r="CO16" i="23"/>
  <c r="CN16" i="23"/>
  <c r="CJ16" i="23"/>
  <c r="CD16" i="23"/>
  <c r="BX16" i="23"/>
  <c r="BR16" i="23"/>
  <c r="BL16" i="23"/>
  <c r="BF16" i="23"/>
  <c r="AZ16" i="23"/>
  <c r="AT16" i="23"/>
  <c r="AN16" i="23"/>
  <c r="AH16" i="23"/>
  <c r="AB16" i="23"/>
  <c r="V16" i="23"/>
  <c r="CY15" i="23"/>
  <c r="CX15" i="23"/>
  <c r="CW15" i="23"/>
  <c r="CV15" i="23"/>
  <c r="CU15" i="23"/>
  <c r="CT15" i="23"/>
  <c r="CS15" i="23"/>
  <c r="CR15" i="23"/>
  <c r="CQ15" i="23"/>
  <c r="CP15" i="23"/>
  <c r="CO15" i="23"/>
  <c r="CN15" i="23"/>
  <c r="CJ15" i="23"/>
  <c r="CD15" i="23"/>
  <c r="BX15" i="23"/>
  <c r="BR15" i="23"/>
  <c r="BL15" i="23"/>
  <c r="BF15" i="23"/>
  <c r="AZ15" i="23"/>
  <c r="AT15" i="23"/>
  <c r="AN15" i="23"/>
  <c r="AH15" i="23"/>
  <c r="AB15" i="23"/>
  <c r="W15" i="23"/>
  <c r="AC15" i="23" s="1"/>
  <c r="AI15" i="23" s="1"/>
  <c r="AO15" i="23" s="1"/>
  <c r="AU15" i="23" s="1"/>
  <c r="BA15" i="23" s="1"/>
  <c r="BG15" i="23" s="1"/>
  <c r="BM15" i="23" s="1"/>
  <c r="BS15" i="23" s="1"/>
  <c r="BY15" i="23" s="1"/>
  <c r="CE15" i="23" s="1"/>
  <c r="CK15" i="23" s="1"/>
  <c r="V15" i="23"/>
  <c r="CY14" i="23"/>
  <c r="CX14" i="23"/>
  <c r="CW14" i="23"/>
  <c r="CV14" i="23"/>
  <c r="CU14" i="23"/>
  <c r="CT14" i="23"/>
  <c r="CS14" i="23"/>
  <c r="CR14" i="23"/>
  <c r="CQ14" i="23"/>
  <c r="CP14" i="23"/>
  <c r="CO14" i="23"/>
  <c r="CN14" i="23"/>
  <c r="CJ14" i="23"/>
  <c r="CD14" i="23"/>
  <c r="BX14" i="23"/>
  <c r="BR14" i="23"/>
  <c r="BL14" i="23"/>
  <c r="BF14" i="23"/>
  <c r="AZ14" i="23"/>
  <c r="AT14" i="23"/>
  <c r="AN14" i="23"/>
  <c r="AI14" i="23"/>
  <c r="AO14" i="23" s="1"/>
  <c r="AU14" i="23" s="1"/>
  <c r="BA14" i="23" s="1"/>
  <c r="BG14" i="23" s="1"/>
  <c r="BM14" i="23" s="1"/>
  <c r="BS14" i="23" s="1"/>
  <c r="BY14" i="23" s="1"/>
  <c r="CE14" i="23" s="1"/>
  <c r="CK14" i="23" s="1"/>
  <c r="AH14" i="23"/>
  <c r="AB14" i="23"/>
  <c r="W14" i="23"/>
  <c r="AC14" i="23" s="1"/>
  <c r="V14" i="23"/>
  <c r="CY13" i="23"/>
  <c r="CX13" i="23"/>
  <c r="CW13" i="23"/>
  <c r="CV13" i="23"/>
  <c r="CU13" i="23"/>
  <c r="CT13" i="23"/>
  <c r="CS13" i="23"/>
  <c r="CR13" i="23"/>
  <c r="CQ13" i="23"/>
  <c r="CP13" i="23"/>
  <c r="CO13" i="23"/>
  <c r="CN13" i="23"/>
  <c r="CZ13" i="23" s="1"/>
  <c r="CJ13" i="23"/>
  <c r="CD13" i="23"/>
  <c r="BX13" i="23"/>
  <c r="BR13" i="23"/>
  <c r="BL13" i="23"/>
  <c r="BF13" i="23"/>
  <c r="AZ13" i="23"/>
  <c r="AT13" i="23"/>
  <c r="AN13" i="23"/>
  <c r="AH13" i="23"/>
  <c r="AB13" i="23"/>
  <c r="W13" i="23"/>
  <c r="AC13" i="23" s="1"/>
  <c r="AI13" i="23" s="1"/>
  <c r="AO13" i="23" s="1"/>
  <c r="AU13" i="23" s="1"/>
  <c r="BA13" i="23" s="1"/>
  <c r="BG13" i="23" s="1"/>
  <c r="BM13" i="23" s="1"/>
  <c r="BS13" i="23" s="1"/>
  <c r="BY13" i="23" s="1"/>
  <c r="CE13" i="23" s="1"/>
  <c r="CK13" i="23" s="1"/>
  <c r="V13" i="23"/>
  <c r="CY12" i="23"/>
  <c r="CX12" i="23"/>
  <c r="CW12" i="23"/>
  <c r="CV12" i="23"/>
  <c r="CU12" i="23"/>
  <c r="CT12" i="23"/>
  <c r="CS12" i="23"/>
  <c r="CR12" i="23"/>
  <c r="CQ12" i="23"/>
  <c r="CP12" i="23"/>
  <c r="CZ12" i="23" s="1"/>
  <c r="CO12" i="23"/>
  <c r="CN12" i="23"/>
  <c r="CJ12" i="23"/>
  <c r="CD12" i="23"/>
  <c r="BX12" i="23"/>
  <c r="BR12" i="23"/>
  <c r="BL12" i="23"/>
  <c r="BF12" i="23"/>
  <c r="AZ12" i="23"/>
  <c r="AT12" i="23"/>
  <c r="AN12" i="23"/>
  <c r="AH12" i="23"/>
  <c r="AB12" i="23"/>
  <c r="W12" i="23"/>
  <c r="AC12" i="23" s="1"/>
  <c r="AI12" i="23" s="1"/>
  <c r="V12" i="23"/>
  <c r="CY11" i="23"/>
  <c r="CX11" i="23"/>
  <c r="CW11" i="23"/>
  <c r="CV11" i="23"/>
  <c r="CU11" i="23"/>
  <c r="CT11" i="23"/>
  <c r="CS11" i="23"/>
  <c r="CR11" i="23"/>
  <c r="CZ11" i="23" s="1"/>
  <c r="CQ11" i="23"/>
  <c r="CP11" i="23"/>
  <c r="CO11" i="23"/>
  <c r="CN11" i="23"/>
  <c r="CJ11" i="23"/>
  <c r="CD11" i="23"/>
  <c r="BX11" i="23"/>
  <c r="BR11" i="23"/>
  <c r="BL11" i="23"/>
  <c r="BF11" i="23"/>
  <c r="AZ11" i="23"/>
  <c r="AT11" i="23"/>
  <c r="AN11" i="23"/>
  <c r="AH11" i="23"/>
  <c r="AC11" i="23"/>
  <c r="AI11" i="23" s="1"/>
  <c r="AO11" i="23" s="1"/>
  <c r="AU11" i="23" s="1"/>
  <c r="BA11" i="23" s="1"/>
  <c r="BG11" i="23" s="1"/>
  <c r="BM11" i="23" s="1"/>
  <c r="BS11" i="23" s="1"/>
  <c r="BY11" i="23" s="1"/>
  <c r="CE11" i="23" s="1"/>
  <c r="CK11" i="23" s="1"/>
  <c r="AB11" i="23"/>
  <c r="V11" i="23"/>
  <c r="CY10" i="23"/>
  <c r="CX10" i="23"/>
  <c r="CW10" i="23"/>
  <c r="CV10" i="23"/>
  <c r="CU10" i="23"/>
  <c r="CT10" i="23"/>
  <c r="CS10" i="23"/>
  <c r="CR10" i="23"/>
  <c r="CQ10" i="23"/>
  <c r="CP10" i="23"/>
  <c r="CO10" i="23"/>
  <c r="CN10" i="23"/>
  <c r="CJ10" i="23"/>
  <c r="CD10" i="23"/>
  <c r="BX10" i="23"/>
  <c r="BR10" i="23"/>
  <c r="BL10" i="23"/>
  <c r="BF10" i="23"/>
  <c r="AZ10" i="23"/>
  <c r="AT10" i="23"/>
  <c r="AN10" i="23"/>
  <c r="AH10" i="23"/>
  <c r="AB10" i="23"/>
  <c r="W10" i="23"/>
  <c r="AC10" i="23" s="1"/>
  <c r="AI10" i="23" s="1"/>
  <c r="AO10" i="23" s="1"/>
  <c r="AU10" i="23" s="1"/>
  <c r="BA10" i="23" s="1"/>
  <c r="BG10" i="23" s="1"/>
  <c r="BM10" i="23" s="1"/>
  <c r="BS10" i="23" s="1"/>
  <c r="BY10" i="23" s="1"/>
  <c r="CE10" i="23" s="1"/>
  <c r="CK10" i="23" s="1"/>
  <c r="V10" i="23"/>
  <c r="AL300" i="2"/>
  <c r="BE300" i="2"/>
  <c r="AL288" i="2"/>
  <c r="AL281" i="2"/>
  <c r="AL280" i="2"/>
  <c r="AV179" i="2" l="1"/>
  <c r="AW179" i="2" s="1"/>
  <c r="AU178" i="2"/>
  <c r="AT179" i="2"/>
  <c r="AU179" i="2" s="1"/>
  <c r="AV416" i="2"/>
  <c r="AW416" i="2" s="1"/>
  <c r="AT416" i="2"/>
  <c r="AU416" i="2" s="1"/>
  <c r="CJ416" i="2"/>
  <c r="CK416" i="2" s="1" a="1"/>
  <c r="CK416" i="2" s="1"/>
  <c r="CJ418" i="2"/>
  <c r="CK418" i="2" s="1" a="1"/>
  <c r="CK418" i="2" s="1"/>
  <c r="AF416" i="2"/>
  <c r="AG416" i="2" s="1" a="1"/>
  <c r="AG416" i="2" s="1"/>
  <c r="CJ419" i="2"/>
  <c r="CK419" i="2" s="1" a="1"/>
  <c r="CK419" i="2" s="1"/>
  <c r="AV72" i="2"/>
  <c r="AW72" i="2" s="1"/>
  <c r="AV192" i="2"/>
  <c r="AW192" i="2" s="1"/>
  <c r="AT192" i="2"/>
  <c r="AU192" i="2" s="1"/>
  <c r="CJ75" i="2"/>
  <c r="CK75" i="2" s="1" a="1"/>
  <c r="CK75" i="2" s="1"/>
  <c r="CJ192" i="2"/>
  <c r="CK192" i="2" s="1" a="1"/>
  <c r="CK192" i="2" s="1"/>
  <c r="CJ194" i="2"/>
  <c r="CK194" i="2" s="1" a="1"/>
  <c r="CK194" i="2" s="1"/>
  <c r="CJ195" i="2"/>
  <c r="CK195" i="2" s="1" a="1"/>
  <c r="CK195" i="2" s="1"/>
  <c r="CJ59" i="2"/>
  <c r="CK59" i="2" s="1" a="1"/>
  <c r="CK59" i="2" s="1"/>
  <c r="AF192" i="2"/>
  <c r="AG192" i="2" s="1" a="1"/>
  <c r="AG192" i="2" s="1"/>
  <c r="AV56" i="2"/>
  <c r="AW56" i="2" s="1"/>
  <c r="AV60" i="2"/>
  <c r="AW60" i="2" s="1"/>
  <c r="AT60" i="2"/>
  <c r="AU60" i="2" s="1"/>
  <c r="AV80" i="2"/>
  <c r="AW80" i="2" s="1"/>
  <c r="CJ74" i="2"/>
  <c r="CK74" i="2" s="1" a="1"/>
  <c r="CK74" i="2" s="1"/>
  <c r="CJ82" i="2"/>
  <c r="CK82" i="2" s="1" a="1"/>
  <c r="CK82" i="2" s="1"/>
  <c r="AF80" i="2"/>
  <c r="AG80" i="2" s="1" a="1"/>
  <c r="AG80" i="2" s="1"/>
  <c r="AB80" i="2"/>
  <c r="AT80" i="2" s="1"/>
  <c r="AU80" i="2" s="1"/>
  <c r="CJ83" i="2"/>
  <c r="CK83" i="2" s="1" a="1"/>
  <c r="CK83" i="2" s="1"/>
  <c r="CJ81" i="2"/>
  <c r="CK81" i="2" s="1" a="1"/>
  <c r="CK81" i="2" s="1"/>
  <c r="AF72" i="2"/>
  <c r="AG72" i="2" s="1" a="1"/>
  <c r="AG72" i="2" s="1"/>
  <c r="AB72" i="2"/>
  <c r="AT72" i="2" s="1"/>
  <c r="AU72" i="2" s="1"/>
  <c r="CJ73" i="2"/>
  <c r="CK73" i="2" s="1" a="1"/>
  <c r="CK73" i="2" s="1"/>
  <c r="CJ56" i="2"/>
  <c r="CK56" i="2" s="1" a="1"/>
  <c r="CK56" i="2" s="1"/>
  <c r="AF56" i="2"/>
  <c r="AG56" i="2" s="1" a="1"/>
  <c r="AG56" i="2" s="1"/>
  <c r="CJ60" i="2"/>
  <c r="CK60" i="2" s="1" a="1"/>
  <c r="CK60" i="2" s="1"/>
  <c r="CJ62" i="2"/>
  <c r="CK62" i="2" s="1" a="1"/>
  <c r="CK62" i="2" s="1"/>
  <c r="CJ58" i="2"/>
  <c r="CK58" i="2" s="1" a="1"/>
  <c r="CK58" i="2" s="1"/>
  <c r="AF60" i="2"/>
  <c r="AG60" i="2" s="1" a="1"/>
  <c r="AG60" i="2" s="1"/>
  <c r="AB56" i="2"/>
  <c r="AT56" i="2" s="1"/>
  <c r="AU56" i="2" s="1"/>
  <c r="CJ63" i="2"/>
  <c r="CK63" i="2" s="1" a="1"/>
  <c r="CK63" i="2" s="1"/>
  <c r="W225" i="23"/>
  <c r="AC225" i="23" s="1"/>
  <c r="AI225" i="23" s="1"/>
  <c r="AO225" i="23" s="1"/>
  <c r="AU225" i="23" s="1"/>
  <c r="BA225" i="23" s="1"/>
  <c r="BG225" i="23" s="1"/>
  <c r="BM225" i="23" s="1"/>
  <c r="BS225" i="23" s="1"/>
  <c r="BY225" i="23" s="1"/>
  <c r="CE225" i="23" s="1"/>
  <c r="CK225" i="23" s="1"/>
  <c r="W277" i="23"/>
  <c r="AC277" i="23"/>
  <c r="AI277" i="23" s="1"/>
  <c r="AO277" i="23" s="1"/>
  <c r="AU277" i="23" s="1"/>
  <c r="BA277" i="23" s="1"/>
  <c r="BG277" i="23" s="1"/>
  <c r="BM277" i="23" s="1"/>
  <c r="BS277" i="23" s="1"/>
  <c r="BY277" i="23" s="1"/>
  <c r="CE277" i="23" s="1"/>
  <c r="CK277" i="23" s="1"/>
  <c r="AC296" i="23"/>
  <c r="AI296" i="23" s="1"/>
  <c r="AO296" i="23" s="1"/>
  <c r="AU296" i="23" s="1"/>
  <c r="BA296" i="23" s="1"/>
  <c r="BG296" i="23" s="1"/>
  <c r="BM296" i="23" s="1"/>
  <c r="BS296" i="23" s="1"/>
  <c r="BY296" i="23" s="1"/>
  <c r="CE296" i="23" s="1"/>
  <c r="CK296" i="23" s="1"/>
  <c r="BA130" i="23"/>
  <c r="BG130" i="23" s="1"/>
  <c r="BM130" i="23" s="1"/>
  <c r="BS130" i="23" s="1"/>
  <c r="BY130" i="23" s="1"/>
  <c r="CE130" i="23" s="1"/>
  <c r="CK130" i="23" s="1"/>
  <c r="AC293" i="23"/>
  <c r="AI293" i="23" s="1"/>
  <c r="AO293" i="23" s="1"/>
  <c r="AU293" i="23" s="1"/>
  <c r="BA293" i="23" s="1"/>
  <c r="BG293" i="23" s="1"/>
  <c r="BM293" i="23" s="1"/>
  <c r="BS293" i="23" s="1"/>
  <c r="BY293" i="23" s="1"/>
  <c r="CE293" i="23" s="1"/>
  <c r="CK293" i="23" s="1"/>
  <c r="W32" i="23"/>
  <c r="AC32" i="23"/>
  <c r="AI32" i="23" s="1"/>
  <c r="AO32" i="23" s="1"/>
  <c r="AU32" i="23" s="1"/>
  <c r="BA32" i="23" s="1"/>
  <c r="BG32" i="23" s="1"/>
  <c r="BM32" i="23" s="1"/>
  <c r="BS32" i="23" s="1"/>
  <c r="BY32" i="23" s="1"/>
  <c r="CE32" i="23" s="1"/>
  <c r="CK32" i="23" s="1"/>
  <c r="W48" i="23"/>
  <c r="AC48" i="23" s="1"/>
  <c r="AI48" i="23" s="1"/>
  <c r="AO48" i="23" s="1"/>
  <c r="AU48" i="23" s="1"/>
  <c r="BA48" i="23" s="1"/>
  <c r="BG48" i="23" s="1"/>
  <c r="BM48" i="23" s="1"/>
  <c r="BS48" i="23" s="1"/>
  <c r="BY48" i="23" s="1"/>
  <c r="CE48" i="23" s="1"/>
  <c r="CK48" i="23" s="1"/>
  <c r="BA304" i="23"/>
  <c r="BG304" i="23" s="1"/>
  <c r="BM304" i="23" s="1"/>
  <c r="BS304" i="23" s="1"/>
  <c r="BY304" i="23" s="1"/>
  <c r="CE304" i="23" s="1"/>
  <c r="CK304" i="23" s="1"/>
  <c r="W304" i="23"/>
  <c r="AC304" i="23" s="1"/>
  <c r="AI304" i="23" s="1"/>
  <c r="AO304" i="23" s="1"/>
  <c r="AU304" i="23" s="1"/>
  <c r="W17" i="23"/>
  <c r="AC17" i="23" s="1"/>
  <c r="AI17" i="23" s="1"/>
  <c r="AO17" i="23" s="1"/>
  <c r="AU17" i="23" s="1"/>
  <c r="BA17" i="23" s="1"/>
  <c r="BG17" i="23" s="1"/>
  <c r="BM17" i="23" s="1"/>
  <c r="BS17" i="23" s="1"/>
  <c r="BY17" i="23" s="1"/>
  <c r="CE17" i="23" s="1"/>
  <c r="CK17" i="23" s="1"/>
  <c r="AC49" i="23"/>
  <c r="AI49" i="23" s="1"/>
  <c r="AO49" i="23" s="1"/>
  <c r="AU49" i="23" s="1"/>
  <c r="BA49" i="23" s="1"/>
  <c r="BG49" i="23" s="1"/>
  <c r="BM49" i="23" s="1"/>
  <c r="BS49" i="23" s="1"/>
  <c r="BY49" i="23" s="1"/>
  <c r="CE49" i="23" s="1"/>
  <c r="CK49" i="23" s="1"/>
  <c r="W49" i="23"/>
  <c r="W65" i="23"/>
  <c r="AC65" i="23" s="1"/>
  <c r="AI65" i="23" s="1"/>
  <c r="AO65" i="23" s="1"/>
  <c r="AU65" i="23" s="1"/>
  <c r="BA65" i="23" s="1"/>
  <c r="BG65" i="23" s="1"/>
  <c r="BM65" i="23" s="1"/>
  <c r="BS65" i="23" s="1"/>
  <c r="BY65" i="23" s="1"/>
  <c r="CE65" i="23" s="1"/>
  <c r="CK65" i="23" s="1"/>
  <c r="W145" i="23"/>
  <c r="AC145" i="23" s="1"/>
  <c r="AI145" i="23" s="1"/>
  <c r="AO145" i="23" s="1"/>
  <c r="AU145" i="23" s="1"/>
  <c r="BA145" i="23" s="1"/>
  <c r="BG145" i="23" s="1"/>
  <c r="BM145" i="23" s="1"/>
  <c r="BS145" i="23" s="1"/>
  <c r="BY145" i="23" s="1"/>
  <c r="CE145" i="23" s="1"/>
  <c r="CK145" i="23" s="1"/>
  <c r="W34" i="23"/>
  <c r="AC34" i="23" s="1"/>
  <c r="AI34" i="23" s="1"/>
  <c r="AO34" i="23" s="1"/>
  <c r="AU34" i="23" s="1"/>
  <c r="BA34" i="23" s="1"/>
  <c r="BG34" i="23" s="1"/>
  <c r="BM34" i="23" s="1"/>
  <c r="BS34" i="23" s="1"/>
  <c r="BY34" i="23" s="1"/>
  <c r="CE34" i="23" s="1"/>
  <c r="CK34" i="23" s="1"/>
  <c r="W82" i="23"/>
  <c r="AC82" i="23" s="1"/>
  <c r="AI82" i="23" s="1"/>
  <c r="AO82" i="23" s="1"/>
  <c r="AU82" i="23" s="1"/>
  <c r="BA82" i="23" s="1"/>
  <c r="BG82" i="23" s="1"/>
  <c r="BM82" i="23" s="1"/>
  <c r="BS82" i="23" s="1"/>
  <c r="BY82" i="23" s="1"/>
  <c r="CE82" i="23" s="1"/>
  <c r="CK82" i="23" s="1"/>
  <c r="AO226" i="23"/>
  <c r="AU226" i="23" s="1"/>
  <c r="BA226" i="23" s="1"/>
  <c r="BG226" i="23" s="1"/>
  <c r="BM226" i="23" s="1"/>
  <c r="BS226" i="23" s="1"/>
  <c r="BY226" i="23" s="1"/>
  <c r="CE226" i="23" s="1"/>
  <c r="CK226" i="23" s="1"/>
  <c r="W226" i="23"/>
  <c r="AC226" i="23"/>
  <c r="AI226" i="23" s="1"/>
  <c r="AC242" i="23"/>
  <c r="AI242" i="23" s="1"/>
  <c r="AO242" i="23" s="1"/>
  <c r="AU242" i="23" s="1"/>
  <c r="BA242" i="23" s="1"/>
  <c r="BG242" i="23" s="1"/>
  <c r="BM242" i="23" s="1"/>
  <c r="BS242" i="23" s="1"/>
  <c r="BY242" i="23" s="1"/>
  <c r="CE242" i="23" s="1"/>
  <c r="CK242" i="23" s="1"/>
  <c r="W242" i="23"/>
  <c r="AC322" i="23"/>
  <c r="AI322" i="23" s="1"/>
  <c r="AO322" i="23" s="1"/>
  <c r="AU322" i="23" s="1"/>
  <c r="BA322" i="23" s="1"/>
  <c r="BG322" i="23" s="1"/>
  <c r="BM322" i="23" s="1"/>
  <c r="BS322" i="23" s="1"/>
  <c r="BY322" i="23" s="1"/>
  <c r="CE322" i="23" s="1"/>
  <c r="CK322" i="23" s="1"/>
  <c r="W131" i="23"/>
  <c r="AC131" i="23" s="1"/>
  <c r="AI131" i="23" s="1"/>
  <c r="AO131" i="23" s="1"/>
  <c r="AU131" i="23" s="1"/>
  <c r="BA131" i="23" s="1"/>
  <c r="BG131" i="23" s="1"/>
  <c r="BM131" i="23" s="1"/>
  <c r="BS131" i="23" s="1"/>
  <c r="BY131" i="23" s="1"/>
  <c r="CE131" i="23" s="1"/>
  <c r="CK131" i="23" s="1"/>
  <c r="W243" i="23"/>
  <c r="AC243" i="23" s="1"/>
  <c r="AI243" i="23" s="1"/>
  <c r="AO243" i="23" s="1"/>
  <c r="AU243" i="23" s="1"/>
  <c r="BA243" i="23" s="1"/>
  <c r="BG243" i="23" s="1"/>
  <c r="BM243" i="23" s="1"/>
  <c r="BS243" i="23" s="1"/>
  <c r="BY243" i="23" s="1"/>
  <c r="CE243" i="23" s="1"/>
  <c r="CK243" i="23" s="1"/>
  <c r="W53" i="23"/>
  <c r="AC53" i="23" s="1"/>
  <c r="AI53" i="23" s="1"/>
  <c r="AO53" i="23" s="1"/>
  <c r="AU53" i="23" s="1"/>
  <c r="BA53" i="23" s="1"/>
  <c r="BG53" i="23" s="1"/>
  <c r="BM53" i="23" s="1"/>
  <c r="BS53" i="23" s="1"/>
  <c r="BY53" i="23" s="1"/>
  <c r="CE53" i="23" s="1"/>
  <c r="CK53" i="23" s="1"/>
  <c r="W117" i="23"/>
  <c r="AC117" i="23" s="1"/>
  <c r="AI117" i="23" s="1"/>
  <c r="AO117" i="23" s="1"/>
  <c r="AU117" i="23" s="1"/>
  <c r="BA117" i="23"/>
  <c r="BG117" i="23" s="1"/>
  <c r="BM117" i="23" s="1"/>
  <c r="BS117" i="23" s="1"/>
  <c r="BY117" i="23" s="1"/>
  <c r="CE117" i="23" s="1"/>
  <c r="CK117" i="23" s="1"/>
  <c r="W325" i="23"/>
  <c r="AC325" i="23" s="1"/>
  <c r="AI325" i="23" s="1"/>
  <c r="AO325" i="23" s="1"/>
  <c r="AU325" i="23" s="1"/>
  <c r="BA325" i="23" s="1"/>
  <c r="BG325" i="23" s="1"/>
  <c r="BM325" i="23" s="1"/>
  <c r="BS325" i="23" s="1"/>
  <c r="BY325" i="23" s="1"/>
  <c r="CE325" i="23" s="1"/>
  <c r="CK325" i="23" s="1"/>
  <c r="W96" i="23"/>
  <c r="AC96" i="23" s="1"/>
  <c r="AI96" i="23" s="1"/>
  <c r="AO96" i="23" s="1"/>
  <c r="AU96" i="23" s="1"/>
  <c r="BA96" i="23" s="1"/>
  <c r="BG96" i="23" s="1"/>
  <c r="BM96" i="23" s="1"/>
  <c r="BS96" i="23" s="1"/>
  <c r="BY96" i="23" s="1"/>
  <c r="CE96" i="23" s="1"/>
  <c r="CK96" i="23" s="1"/>
  <c r="AC208" i="23"/>
  <c r="AI208" i="23" s="1"/>
  <c r="AO208" i="23" s="1"/>
  <c r="AU208" i="23" s="1"/>
  <c r="BA208" i="23" s="1"/>
  <c r="BG208" i="23" s="1"/>
  <c r="BM208" i="23" s="1"/>
  <c r="BS208" i="23" s="1"/>
  <c r="BY208" i="23" s="1"/>
  <c r="CE208" i="23" s="1"/>
  <c r="CK208" i="23" s="1"/>
  <c r="AU67" i="23"/>
  <c r="BA67" i="23" s="1"/>
  <c r="BG67" i="23" s="1"/>
  <c r="BM67" i="23" s="1"/>
  <c r="BS67" i="23" s="1"/>
  <c r="BY67" i="23" s="1"/>
  <c r="CE67" i="23" s="1"/>
  <c r="CK67" i="23" s="1"/>
  <c r="AI69" i="23"/>
  <c r="AO69" i="23" s="1"/>
  <c r="AU69" i="23" s="1"/>
  <c r="BA69" i="23" s="1"/>
  <c r="BG69" i="23" s="1"/>
  <c r="BM69" i="23" s="1"/>
  <c r="BS69" i="23" s="1"/>
  <c r="BY69" i="23" s="1"/>
  <c r="CE69" i="23" s="1"/>
  <c r="CK69" i="23" s="1"/>
  <c r="W50" i="23"/>
  <c r="AC50" i="23" s="1"/>
  <c r="AI50" i="23" s="1"/>
  <c r="AO50" i="23" s="1"/>
  <c r="AU50" i="23" s="1"/>
  <c r="BA50" i="23" s="1"/>
  <c r="BG50" i="23" s="1"/>
  <c r="BM50" i="23" s="1"/>
  <c r="BS50" i="23" s="1"/>
  <c r="BY50" i="23" s="1"/>
  <c r="CE50" i="23" s="1"/>
  <c r="CK50" i="23" s="1"/>
  <c r="AO165" i="23"/>
  <c r="AU165" i="23" s="1"/>
  <c r="BA165" i="23" s="1"/>
  <c r="BG165" i="23" s="1"/>
  <c r="BM165" i="23" s="1"/>
  <c r="BS165" i="23" s="1"/>
  <c r="BY165" i="23" s="1"/>
  <c r="CE165" i="23" s="1"/>
  <c r="CK165" i="23" s="1"/>
  <c r="W288" i="23"/>
  <c r="AC288" i="23" s="1"/>
  <c r="AI288" i="23" s="1"/>
  <c r="AO288" i="23" s="1"/>
  <c r="AU288" i="23" s="1"/>
  <c r="BA288" i="23" s="1"/>
  <c r="BG288" i="23" s="1"/>
  <c r="BM288" i="23" s="1"/>
  <c r="BS288" i="23" s="1"/>
  <c r="BY288" i="23" s="1"/>
  <c r="CE288" i="23" s="1"/>
  <c r="CK288" i="23" s="1"/>
  <c r="W112" i="23"/>
  <c r="AC112" i="23" s="1"/>
  <c r="AI112" i="23" s="1"/>
  <c r="AO112" i="23" s="1"/>
  <c r="AU112" i="23" s="1"/>
  <c r="BA112" i="23" s="1"/>
  <c r="BG112" i="23"/>
  <c r="BM112" i="23" s="1"/>
  <c r="BS112" i="23" s="1"/>
  <c r="BY112" i="23" s="1"/>
  <c r="CE112" i="23" s="1"/>
  <c r="CK112" i="23" s="1"/>
  <c r="W128" i="23"/>
  <c r="AC128" i="23" s="1"/>
  <c r="AI128" i="23"/>
  <c r="AO128" i="23" s="1"/>
  <c r="AU128" i="23" s="1"/>
  <c r="BA128" i="23" s="1"/>
  <c r="BG128" i="23" s="1"/>
  <c r="BM128" i="23" s="1"/>
  <c r="BS128" i="23" s="1"/>
  <c r="BY128" i="23" s="1"/>
  <c r="CE128" i="23" s="1"/>
  <c r="CK128" i="23" s="1"/>
  <c r="W160" i="23"/>
  <c r="AC160" i="23" s="1"/>
  <c r="AI160" i="23" s="1"/>
  <c r="AO160" i="23" s="1"/>
  <c r="AU160" i="23" s="1"/>
  <c r="BA160" i="23" s="1"/>
  <c r="BG160" i="23" s="1"/>
  <c r="BM160" i="23" s="1"/>
  <c r="BS160" i="23" s="1"/>
  <c r="BY160" i="23" s="1"/>
  <c r="CE160" i="23" s="1"/>
  <c r="CK160" i="23" s="1"/>
  <c r="W176" i="23"/>
  <c r="AC176" i="23" s="1"/>
  <c r="AI176" i="23" s="1"/>
  <c r="AO176" i="23" s="1"/>
  <c r="AU176" i="23" s="1"/>
  <c r="BA176" i="23"/>
  <c r="BG176" i="23" s="1"/>
  <c r="BM176" i="23" s="1"/>
  <c r="BS176" i="23" s="1"/>
  <c r="BY176" i="23" s="1"/>
  <c r="CE176" i="23" s="1"/>
  <c r="CK176" i="23" s="1"/>
  <c r="W192" i="23"/>
  <c r="AC192" i="23" s="1"/>
  <c r="AI192" i="23" s="1"/>
  <c r="AO192" i="23" s="1"/>
  <c r="AU192" i="23"/>
  <c r="BA192" i="23" s="1"/>
  <c r="BG192" i="23" s="1"/>
  <c r="BM192" i="23" s="1"/>
  <c r="BS192" i="23" s="1"/>
  <c r="BY192" i="23" s="1"/>
  <c r="CE192" i="23" s="1"/>
  <c r="CK192" i="23" s="1"/>
  <c r="AC240" i="23"/>
  <c r="AI240" i="23" s="1"/>
  <c r="AO240" i="23" s="1"/>
  <c r="AU240" i="23" s="1"/>
  <c r="BA240" i="23" s="1"/>
  <c r="BG240" i="23" s="1"/>
  <c r="BM240" i="23" s="1"/>
  <c r="BS240" i="23" s="1"/>
  <c r="BY240" i="23" s="1"/>
  <c r="CE240" i="23" s="1"/>
  <c r="CK240" i="23" s="1"/>
  <c r="W256" i="23"/>
  <c r="AC256" i="23" s="1"/>
  <c r="AI256" i="23" s="1"/>
  <c r="AO256" i="23"/>
  <c r="AU256" i="23" s="1"/>
  <c r="BA256" i="23" s="1"/>
  <c r="BG256" i="23" s="1"/>
  <c r="BM256" i="23" s="1"/>
  <c r="BS256" i="23" s="1"/>
  <c r="BY256" i="23" s="1"/>
  <c r="CE256" i="23" s="1"/>
  <c r="CK256" i="23" s="1"/>
  <c r="W161" i="23"/>
  <c r="AC161" i="23"/>
  <c r="AI161" i="23" s="1"/>
  <c r="AO161" i="23" s="1"/>
  <c r="AU161" i="23" s="1"/>
  <c r="BA161" i="23" s="1"/>
  <c r="BG161" i="23" s="1"/>
  <c r="BM161" i="23" s="1"/>
  <c r="BS161" i="23" s="1"/>
  <c r="BY161" i="23" s="1"/>
  <c r="CE161" i="23" s="1"/>
  <c r="CK161" i="23" s="1"/>
  <c r="AU177" i="23"/>
  <c r="BA177" i="23" s="1"/>
  <c r="BG177" i="23" s="1"/>
  <c r="BM177" i="23" s="1"/>
  <c r="BS177" i="23" s="1"/>
  <c r="BY177" i="23" s="1"/>
  <c r="CE177" i="23" s="1"/>
  <c r="CK177" i="23" s="1"/>
  <c r="AC193" i="23"/>
  <c r="AI193" i="23" s="1"/>
  <c r="AO193" i="23" s="1"/>
  <c r="AU193" i="23" s="1"/>
  <c r="BA193" i="23" s="1"/>
  <c r="BG193" i="23" s="1"/>
  <c r="BM193" i="23" s="1"/>
  <c r="BS193" i="23" s="1"/>
  <c r="BY193" i="23" s="1"/>
  <c r="CE193" i="23" s="1"/>
  <c r="CK193" i="23" s="1"/>
  <c r="W209" i="23"/>
  <c r="AC209" i="23" s="1"/>
  <c r="AI209" i="23" s="1"/>
  <c r="AO209" i="23" s="1"/>
  <c r="AU209" i="23" s="1"/>
  <c r="BA209" i="23" s="1"/>
  <c r="BG209" i="23" s="1"/>
  <c r="BM209" i="23" s="1"/>
  <c r="BS209" i="23" s="1"/>
  <c r="BY209" i="23" s="1"/>
  <c r="CE209" i="23" s="1"/>
  <c r="CK209" i="23" s="1"/>
  <c r="W321" i="23"/>
  <c r="AC321" i="23"/>
  <c r="AI321" i="23" s="1"/>
  <c r="AO321" i="23" s="1"/>
  <c r="AU321" i="23" s="1"/>
  <c r="BA321" i="23" s="1"/>
  <c r="BG321" i="23" s="1"/>
  <c r="BM321" i="23" s="1"/>
  <c r="BS321" i="23" s="1"/>
  <c r="BY321" i="23" s="1"/>
  <c r="CE321" i="23" s="1"/>
  <c r="CK321" i="23" s="1"/>
  <c r="W194" i="23"/>
  <c r="AC194" i="23" s="1"/>
  <c r="AI194" i="23" s="1"/>
  <c r="AO194" i="23" s="1"/>
  <c r="AU194" i="23" s="1"/>
  <c r="BA194" i="23" s="1"/>
  <c r="BG194" i="23" s="1"/>
  <c r="BM194" i="23" s="1"/>
  <c r="BS194" i="23" s="1"/>
  <c r="BY194" i="23" s="1"/>
  <c r="CE194" i="23" s="1"/>
  <c r="CK194" i="23" s="1"/>
  <c r="BS274" i="23"/>
  <c r="BY274" i="23" s="1"/>
  <c r="CE274" i="23" s="1"/>
  <c r="CK274" i="23" s="1"/>
  <c r="AC290" i="23"/>
  <c r="AI290" i="23" s="1"/>
  <c r="AO290" i="23" s="1"/>
  <c r="AU290" i="23" s="1"/>
  <c r="BA290" i="23" s="1"/>
  <c r="BG290" i="23" s="1"/>
  <c r="BM290" i="23" s="1"/>
  <c r="BS290" i="23" s="1"/>
  <c r="BY290" i="23" s="1"/>
  <c r="CE290" i="23" s="1"/>
  <c r="CK290" i="23" s="1"/>
  <c r="W306" i="23"/>
  <c r="AC306" i="23"/>
  <c r="AI306" i="23" s="1"/>
  <c r="AO306" i="23" s="1"/>
  <c r="AU306" i="23" s="1"/>
  <c r="BA306" i="23" s="1"/>
  <c r="BG306" i="23" s="1"/>
  <c r="BM306" i="23" s="1"/>
  <c r="BS306" i="23" s="1"/>
  <c r="BY306" i="23" s="1"/>
  <c r="CE306" i="23" s="1"/>
  <c r="CK306" i="23" s="1"/>
  <c r="AI241" i="23"/>
  <c r="AO241" i="23" s="1"/>
  <c r="AU241" i="23" s="1"/>
  <c r="BA241" i="23" s="1"/>
  <c r="BG241" i="23" s="1"/>
  <c r="BM241" i="23" s="1"/>
  <c r="BS241" i="23" s="1"/>
  <c r="BY241" i="23" s="1"/>
  <c r="CE241" i="23" s="1"/>
  <c r="CK241" i="23" s="1"/>
  <c r="W19" i="23"/>
  <c r="AC19" i="23" s="1"/>
  <c r="AI19" i="23" s="1"/>
  <c r="AO19" i="23" s="1"/>
  <c r="AU19" i="23" s="1"/>
  <c r="BA19" i="23" s="1"/>
  <c r="BG19" i="23" s="1"/>
  <c r="BM19" i="23" s="1"/>
  <c r="BS19" i="23" s="1"/>
  <c r="BY19" i="23" s="1"/>
  <c r="CE19" i="23" s="1"/>
  <c r="CK19" i="23" s="1"/>
  <c r="AO35" i="23"/>
  <c r="AU35" i="23" s="1"/>
  <c r="BA35" i="23" s="1"/>
  <c r="BG35" i="23" s="1"/>
  <c r="BM35" i="23" s="1"/>
  <c r="BS35" i="23" s="1"/>
  <c r="BY35" i="23" s="1"/>
  <c r="CE35" i="23" s="1"/>
  <c r="CK35" i="23" s="1"/>
  <c r="W99" i="23"/>
  <c r="AC99" i="23" s="1"/>
  <c r="AI99" i="23"/>
  <c r="AO99" i="23" s="1"/>
  <c r="AU99" i="23" s="1"/>
  <c r="BA99" i="23" s="1"/>
  <c r="BG99" i="23" s="1"/>
  <c r="BM99" i="23" s="1"/>
  <c r="BS99" i="23" s="1"/>
  <c r="BY99" i="23" s="1"/>
  <c r="CE99" i="23" s="1"/>
  <c r="CK99" i="23" s="1"/>
  <c r="W227" i="23"/>
  <c r="AC227" i="23"/>
  <c r="AI227" i="23" s="1"/>
  <c r="AO227" i="23" s="1"/>
  <c r="AU227" i="23" s="1"/>
  <c r="BA227" i="23" s="1"/>
  <c r="BG227" i="23" s="1"/>
  <c r="BM227" i="23" s="1"/>
  <c r="BS227" i="23" s="1"/>
  <c r="BY227" i="23" s="1"/>
  <c r="CE227" i="23" s="1"/>
  <c r="CK227" i="23" s="1"/>
  <c r="W259" i="23"/>
  <c r="AC259" i="23" s="1"/>
  <c r="AI259" i="23" s="1"/>
  <c r="AO259" i="23" s="1"/>
  <c r="AU259" i="23" s="1"/>
  <c r="BA259" i="23" s="1"/>
  <c r="BG259" i="23" s="1"/>
  <c r="BM259" i="23" s="1"/>
  <c r="BS259" i="23"/>
  <c r="BY259" i="23" s="1"/>
  <c r="CE259" i="23" s="1"/>
  <c r="CK259" i="23" s="1"/>
  <c r="W275" i="23"/>
  <c r="AC275" i="23" s="1"/>
  <c r="AI275" i="23" s="1"/>
  <c r="AO275" i="23" s="1"/>
  <c r="AU275" i="23" s="1"/>
  <c r="BA275" i="23"/>
  <c r="BG275" i="23" s="1"/>
  <c r="BM275" i="23" s="1"/>
  <c r="BS275" i="23" s="1"/>
  <c r="BY275" i="23" s="1"/>
  <c r="CE275" i="23" s="1"/>
  <c r="CK275" i="23" s="1"/>
  <c r="W177" i="23"/>
  <c r="AC177" i="23" s="1"/>
  <c r="AI177" i="23" s="1"/>
  <c r="AO177" i="23" s="1"/>
  <c r="AU211" i="23"/>
  <c r="BA211" i="23" s="1"/>
  <c r="BG211" i="23" s="1"/>
  <c r="BM211" i="23" s="1"/>
  <c r="BS211" i="23" s="1"/>
  <c r="BY211" i="23" s="1"/>
  <c r="CE211" i="23" s="1"/>
  <c r="CK211" i="23" s="1"/>
  <c r="AC20" i="23"/>
  <c r="AI20" i="23"/>
  <c r="AO20" i="23" s="1"/>
  <c r="AU20" i="23" s="1"/>
  <c r="BA20" i="23" s="1"/>
  <c r="BG20" i="23" s="1"/>
  <c r="BM20" i="23" s="1"/>
  <c r="BS20" i="23" s="1"/>
  <c r="BY20" i="23" s="1"/>
  <c r="CE20" i="23" s="1"/>
  <c r="CK20" i="23" s="1"/>
  <c r="AC52" i="23"/>
  <c r="AI52" i="23" s="1"/>
  <c r="AO52" i="23" s="1"/>
  <c r="AU52" i="23" s="1"/>
  <c r="BA52" i="23" s="1"/>
  <c r="BG52" i="23" s="1"/>
  <c r="BM52" i="23" s="1"/>
  <c r="BS52" i="23" s="1"/>
  <c r="BY52" i="23" s="1"/>
  <c r="CE52" i="23" s="1"/>
  <c r="CK52" i="23" s="1"/>
  <c r="W52" i="23"/>
  <c r="AC68" i="23"/>
  <c r="AI68" i="23" s="1"/>
  <c r="AO68" i="23" s="1"/>
  <c r="AU68" i="23" s="1"/>
  <c r="BA68" i="23" s="1"/>
  <c r="BG68" i="23" s="1"/>
  <c r="BM68" i="23" s="1"/>
  <c r="BS68" i="23" s="1"/>
  <c r="BY68" i="23" s="1"/>
  <c r="CE68" i="23" s="1"/>
  <c r="CK68" i="23" s="1"/>
  <c r="W164" i="23"/>
  <c r="AC164" i="23"/>
  <c r="AI164" i="23" s="1"/>
  <c r="AO164" i="23" s="1"/>
  <c r="AU164" i="23" s="1"/>
  <c r="BA164" i="23" s="1"/>
  <c r="BG164" i="23" s="1"/>
  <c r="BM164" i="23" s="1"/>
  <c r="BS164" i="23" s="1"/>
  <c r="BY164" i="23" s="1"/>
  <c r="CE164" i="23" s="1"/>
  <c r="CK164" i="23" s="1"/>
  <c r="AC212" i="23"/>
  <c r="AI212" i="23" s="1"/>
  <c r="AO212" i="23" s="1"/>
  <c r="AU212" i="23" s="1"/>
  <c r="BA212" i="23" s="1"/>
  <c r="BG212" i="23" s="1"/>
  <c r="BM212" i="23" s="1"/>
  <c r="BS212" i="23" s="1"/>
  <c r="BY212" i="23" s="1"/>
  <c r="CE212" i="23" s="1"/>
  <c r="CK212" i="23" s="1"/>
  <c r="W212" i="23"/>
  <c r="W244" i="23"/>
  <c r="AC244" i="23" s="1"/>
  <c r="AI244" i="23" s="1"/>
  <c r="AO244" i="23" s="1"/>
  <c r="AU244" i="23" s="1"/>
  <c r="BA244" i="23" s="1"/>
  <c r="BG244" i="23" s="1"/>
  <c r="BM244" i="23" s="1"/>
  <c r="BS244" i="23" s="1"/>
  <c r="BY244" i="23" s="1"/>
  <c r="CE244" i="23" s="1"/>
  <c r="CK244" i="23" s="1"/>
  <c r="W260" i="23"/>
  <c r="AC260" i="23" s="1"/>
  <c r="AI260" i="23" s="1"/>
  <c r="AO260" i="23" s="1"/>
  <c r="AU260" i="23" s="1"/>
  <c r="BA260" i="23" s="1"/>
  <c r="BG260" i="23" s="1"/>
  <c r="BM260" i="23" s="1"/>
  <c r="BS260" i="23" s="1"/>
  <c r="BY260" i="23" s="1"/>
  <c r="CE260" i="23" s="1"/>
  <c r="CK260" i="23" s="1"/>
  <c r="W292" i="23"/>
  <c r="AC292" i="23" s="1"/>
  <c r="AI292" i="23" s="1"/>
  <c r="AO292" i="23" s="1"/>
  <c r="AU292" i="23" s="1"/>
  <c r="BA292" i="23" s="1"/>
  <c r="BG292" i="23" s="1"/>
  <c r="BM292" i="23" s="1"/>
  <c r="BS292" i="23" s="1"/>
  <c r="BY292" i="23" s="1"/>
  <c r="CE292" i="23" s="1"/>
  <c r="CK292" i="23" s="1"/>
  <c r="AI324" i="23"/>
  <c r="AO324" i="23" s="1"/>
  <c r="AU324" i="23" s="1"/>
  <c r="BA324" i="23" s="1"/>
  <c r="BG324" i="23" s="1"/>
  <c r="BM324" i="23" s="1"/>
  <c r="BS324" i="23" s="1"/>
  <c r="BY324" i="23" s="1"/>
  <c r="CE324" i="23" s="1"/>
  <c r="CK324" i="23" s="1"/>
  <c r="W324" i="23"/>
  <c r="AC324" i="23"/>
  <c r="AC33" i="23"/>
  <c r="AI33" i="23" s="1"/>
  <c r="AO33" i="23" s="1"/>
  <c r="AU33" i="23" s="1"/>
  <c r="BA33" i="23" s="1"/>
  <c r="BG33" i="23" s="1"/>
  <c r="BM33" i="23" s="1"/>
  <c r="BS33" i="23" s="1"/>
  <c r="BY33" i="23" s="1"/>
  <c r="CE33" i="23" s="1"/>
  <c r="CK33" i="23" s="1"/>
  <c r="W35" i="23"/>
  <c r="AC21" i="23"/>
  <c r="AI21" i="23" s="1"/>
  <c r="AO21" i="23" s="1"/>
  <c r="AU21" i="23" s="1"/>
  <c r="BA21" i="23" s="1"/>
  <c r="BG21" i="23" s="1"/>
  <c r="BM21" i="23" s="1"/>
  <c r="BS21" i="23" s="1"/>
  <c r="BY21" i="23" s="1"/>
  <c r="CE21" i="23" s="1"/>
  <c r="CK21" i="23" s="1"/>
  <c r="W21" i="23"/>
  <c r="W149" i="23"/>
  <c r="AC149" i="23" s="1"/>
  <c r="AI149" i="23" s="1"/>
  <c r="AO149" i="23" s="1"/>
  <c r="AU149" i="23" s="1"/>
  <c r="BA149" i="23" s="1"/>
  <c r="BG149" i="23" s="1"/>
  <c r="BM149" i="23" s="1"/>
  <c r="BS149" i="23" s="1"/>
  <c r="BY149" i="23" s="1"/>
  <c r="CE149" i="23" s="1"/>
  <c r="CK149" i="23" s="1"/>
  <c r="W181" i="23"/>
  <c r="AC181" i="23" s="1"/>
  <c r="AI181" i="23" s="1"/>
  <c r="AO181" i="23" s="1"/>
  <c r="AU181" i="23" s="1"/>
  <c r="BA181" i="23" s="1"/>
  <c r="BG181" i="23" s="1"/>
  <c r="BM181" i="23" s="1"/>
  <c r="BS181" i="23" s="1"/>
  <c r="BY181" i="23" s="1"/>
  <c r="CE181" i="23" s="1"/>
  <c r="CK181" i="23" s="1"/>
  <c r="W197" i="23"/>
  <c r="AC197" i="23"/>
  <c r="AI197" i="23" s="1"/>
  <c r="AO197" i="23" s="1"/>
  <c r="AU197" i="23" s="1"/>
  <c r="BA197" i="23" s="1"/>
  <c r="BG197" i="23" s="1"/>
  <c r="BM197" i="23" s="1"/>
  <c r="BS197" i="23" s="1"/>
  <c r="BY197" i="23" s="1"/>
  <c r="CE197" i="23" s="1"/>
  <c r="CK197" i="23" s="1"/>
  <c r="AO229" i="23"/>
  <c r="AU229" i="23" s="1"/>
  <c r="BA229" i="23" s="1"/>
  <c r="BG229" i="23" s="1"/>
  <c r="BM229" i="23" s="1"/>
  <c r="BS229" i="23" s="1"/>
  <c r="BY229" i="23" s="1"/>
  <c r="CE229" i="23" s="1"/>
  <c r="CK229" i="23" s="1"/>
  <c r="W229" i="23"/>
  <c r="AC229" i="23" s="1"/>
  <c r="AI229" i="23" s="1"/>
  <c r="AU309" i="23"/>
  <c r="BA309" i="23" s="1"/>
  <c r="BG309" i="23" s="1"/>
  <c r="BM309" i="23" s="1"/>
  <c r="BS309" i="23" s="1"/>
  <c r="BY309" i="23" s="1"/>
  <c r="CE309" i="23" s="1"/>
  <c r="CK309" i="23" s="1"/>
  <c r="W309" i="23"/>
  <c r="AC309" i="23"/>
  <c r="AI309" i="23" s="1"/>
  <c r="AO309" i="23" s="1"/>
  <c r="AC35" i="23"/>
  <c r="AI35" i="23" s="1"/>
  <c r="AC69" i="23"/>
  <c r="AC132" i="23"/>
  <c r="AI132" i="23" s="1"/>
  <c r="AO132" i="23" s="1"/>
  <c r="AU132" i="23" s="1"/>
  <c r="BA132" i="23" s="1"/>
  <c r="BG132" i="23" s="1"/>
  <c r="BM132" i="23" s="1"/>
  <c r="BS132" i="23" s="1"/>
  <c r="BY132" i="23" s="1"/>
  <c r="CE132" i="23" s="1"/>
  <c r="CK132" i="23" s="1"/>
  <c r="W210" i="23"/>
  <c r="AC210" i="23" s="1"/>
  <c r="AI210" i="23" s="1"/>
  <c r="AO210" i="23" s="1"/>
  <c r="AU210" i="23" s="1"/>
  <c r="BA210" i="23" s="1"/>
  <c r="BG210" i="23" s="1"/>
  <c r="BM210" i="23" s="1"/>
  <c r="BS210" i="23" s="1"/>
  <c r="BY210" i="23" s="1"/>
  <c r="CE210" i="23" s="1"/>
  <c r="CK210" i="23" s="1"/>
  <c r="BM144" i="23"/>
  <c r="BS144" i="23" s="1"/>
  <c r="BY144" i="23" s="1"/>
  <c r="CE144" i="23" s="1"/>
  <c r="CK144" i="23" s="1"/>
  <c r="BG51" i="23"/>
  <c r="BM51" i="23" s="1"/>
  <c r="BS51" i="23" s="1"/>
  <c r="BY51" i="23" s="1"/>
  <c r="CE51" i="23" s="1"/>
  <c r="CK51" i="23" s="1"/>
  <c r="W257" i="23"/>
  <c r="AC257" i="23" s="1"/>
  <c r="AI257" i="23" s="1"/>
  <c r="AO257" i="23" s="1"/>
  <c r="AU257" i="23" s="1"/>
  <c r="BA257" i="23" s="1"/>
  <c r="BG257" i="23" s="1"/>
  <c r="BM257" i="23" s="1"/>
  <c r="BS257" i="23" s="1"/>
  <c r="BY257" i="23" s="1"/>
  <c r="CE257" i="23" s="1"/>
  <c r="CK257" i="23" s="1"/>
  <c r="W162" i="23"/>
  <c r="AC162" i="23"/>
  <c r="AI162" i="23" s="1"/>
  <c r="AO162" i="23" s="1"/>
  <c r="AU162" i="23" s="1"/>
  <c r="BA162" i="23" s="1"/>
  <c r="BG162" i="23" s="1"/>
  <c r="BM162" i="23" s="1"/>
  <c r="BS162" i="23" s="1"/>
  <c r="BY162" i="23" s="1"/>
  <c r="CE162" i="23" s="1"/>
  <c r="CK162" i="23" s="1"/>
  <c r="W36" i="23"/>
  <c r="AC36" i="23"/>
  <c r="AI36" i="23" s="1"/>
  <c r="AO36" i="23" s="1"/>
  <c r="AU36" i="23" s="1"/>
  <c r="BA36" i="23" s="1"/>
  <c r="BG36" i="23" s="1"/>
  <c r="BM36" i="23" s="1"/>
  <c r="BS36" i="23" s="1"/>
  <c r="BY36" i="23" s="1"/>
  <c r="CE36" i="23" s="1"/>
  <c r="CK36" i="23" s="1"/>
  <c r="W200" i="23"/>
  <c r="AC200" i="23" s="1"/>
  <c r="AI200" i="23" s="1"/>
  <c r="AO200" i="23" s="1"/>
  <c r="AU200" i="23" s="1"/>
  <c r="BA200" i="23" s="1"/>
  <c r="BG200" i="23" s="1"/>
  <c r="BM200" i="23" s="1"/>
  <c r="BS200" i="23" s="1"/>
  <c r="BY200" i="23" s="1"/>
  <c r="CE200" i="23" s="1"/>
  <c r="CK200" i="23" s="1"/>
  <c r="W264" i="23"/>
  <c r="AC264" i="23" s="1"/>
  <c r="AI264" i="23" s="1"/>
  <c r="AO264" i="23" s="1"/>
  <c r="AU264" i="23" s="1"/>
  <c r="BA264" i="23" s="1"/>
  <c r="BG264" i="23" s="1"/>
  <c r="BM264" i="23" s="1"/>
  <c r="BS264" i="23" s="1"/>
  <c r="BY264" i="23" s="1"/>
  <c r="CE264" i="23"/>
  <c r="CK264" i="23" s="1"/>
  <c r="AU328" i="23"/>
  <c r="BA328" i="23" s="1"/>
  <c r="BG328" i="23" s="1"/>
  <c r="BM328" i="23" s="1"/>
  <c r="BS328" i="23" s="1"/>
  <c r="BY328" i="23" s="1"/>
  <c r="CE328" i="23" s="1"/>
  <c r="CK328" i="23" s="1"/>
  <c r="BA230" i="23"/>
  <c r="BG230" i="23" s="1"/>
  <c r="BM230" i="23" s="1"/>
  <c r="BS230" i="23" s="1"/>
  <c r="BY230" i="23" s="1"/>
  <c r="CE230" i="23" s="1"/>
  <c r="CK230" i="23" s="1"/>
  <c r="AC326" i="23"/>
  <c r="AI326" i="23" s="1"/>
  <c r="AO326" i="23" s="1"/>
  <c r="AU326" i="23" s="1"/>
  <c r="BA326" i="23" s="1"/>
  <c r="BG326" i="23" s="1"/>
  <c r="BM326" i="23" s="1"/>
  <c r="BS326" i="23" s="1"/>
  <c r="BY326" i="23" s="1"/>
  <c r="CE326" i="23" s="1"/>
  <c r="CK326" i="23" s="1"/>
  <c r="AO105" i="23"/>
  <c r="AU105" i="23" s="1"/>
  <c r="BA105" i="23" s="1"/>
  <c r="BG105" i="23" s="1"/>
  <c r="BM105" i="23" s="1"/>
  <c r="BS105" i="23" s="1"/>
  <c r="BY105" i="23" s="1"/>
  <c r="CE105" i="23" s="1"/>
  <c r="CK105" i="23" s="1"/>
  <c r="AU121" i="23"/>
  <c r="BA121" i="23" s="1"/>
  <c r="BG121" i="23" s="1"/>
  <c r="BM121" i="23" s="1"/>
  <c r="BS121" i="23" s="1"/>
  <c r="BY121" i="23" s="1"/>
  <c r="CE121" i="23" s="1"/>
  <c r="CK121" i="23" s="1"/>
  <c r="AI249" i="23"/>
  <c r="AO249" i="23" s="1"/>
  <c r="AU249" i="23" s="1"/>
  <c r="BA249" i="23" s="1"/>
  <c r="BG249" i="23" s="1"/>
  <c r="BM249" i="23" s="1"/>
  <c r="BS249" i="23" s="1"/>
  <c r="BY249" i="23" s="1"/>
  <c r="CE249" i="23" s="1"/>
  <c r="CK249" i="23" s="1"/>
  <c r="AC313" i="23"/>
  <c r="AI313" i="23" s="1"/>
  <c r="AO313" i="23" s="1"/>
  <c r="AU313" i="23" s="1"/>
  <c r="BA313" i="23" s="1"/>
  <c r="BG313" i="23" s="1"/>
  <c r="BM313" i="23" s="1"/>
  <c r="BS313" i="23" s="1"/>
  <c r="BY313" i="23" s="1"/>
  <c r="CE313" i="23" s="1"/>
  <c r="CK313" i="23" s="1"/>
  <c r="AU22" i="23"/>
  <c r="BA22" i="23" s="1"/>
  <c r="BG22" i="23" s="1"/>
  <c r="BM22" i="23" s="1"/>
  <c r="BS22" i="23" s="1"/>
  <c r="BY22" i="23" s="1"/>
  <c r="CE22" i="23" s="1"/>
  <c r="CK22" i="23" s="1"/>
  <c r="W87" i="23"/>
  <c r="AC87" i="23" s="1"/>
  <c r="AI87" i="23" s="1"/>
  <c r="AO87" i="23" s="1"/>
  <c r="AU87" i="23" s="1"/>
  <c r="BA87" i="23" s="1"/>
  <c r="BG87" i="23" s="1"/>
  <c r="BM87" i="23" s="1"/>
  <c r="BS87" i="23" s="1"/>
  <c r="BY87" i="23" s="1"/>
  <c r="CE87" i="23" s="1"/>
  <c r="CK87" i="23" s="1"/>
  <c r="W328" i="23"/>
  <c r="AC328" i="23" s="1"/>
  <c r="AI328" i="23" s="1"/>
  <c r="AO328" i="23" s="1"/>
  <c r="BG150" i="23"/>
  <c r="BM150" i="23" s="1"/>
  <c r="BS150" i="23" s="1"/>
  <c r="BY150" i="23" s="1"/>
  <c r="CE150" i="23" s="1"/>
  <c r="CK150" i="23" s="1"/>
  <c r="W278" i="23"/>
  <c r="AC278" i="23" s="1"/>
  <c r="AI278" i="23" s="1"/>
  <c r="AO278" i="23" s="1"/>
  <c r="AU278" i="23" s="1"/>
  <c r="BA278" i="23" s="1"/>
  <c r="BG278" i="23" s="1"/>
  <c r="BM278" i="23" s="1"/>
  <c r="BS278" i="23" s="1"/>
  <c r="BY278" i="23" s="1"/>
  <c r="CE278" i="23" s="1"/>
  <c r="CK278" i="23" s="1"/>
  <c r="W310" i="23"/>
  <c r="AC310" i="23" s="1"/>
  <c r="AI310" i="23" s="1"/>
  <c r="AO310" i="23" s="1"/>
  <c r="AU310" i="23" s="1"/>
  <c r="BA310" i="23" s="1"/>
  <c r="BG310" i="23" s="1"/>
  <c r="BM310" i="23" s="1"/>
  <c r="BS310" i="23" s="1"/>
  <c r="BY310" i="23" s="1"/>
  <c r="CE310" i="23" s="1"/>
  <c r="CK310" i="23" s="1"/>
  <c r="W55" i="23"/>
  <c r="AC55" i="23" s="1"/>
  <c r="AI55" i="23"/>
  <c r="AO55" i="23" s="1"/>
  <c r="AU55" i="23" s="1"/>
  <c r="BA55" i="23" s="1"/>
  <c r="BG55" i="23" s="1"/>
  <c r="BM55" i="23" s="1"/>
  <c r="BS55" i="23" s="1"/>
  <c r="BY55" i="23" s="1"/>
  <c r="CE55" i="23" s="1"/>
  <c r="CK55" i="23" s="1"/>
  <c r="AI71" i="23"/>
  <c r="AO71" i="23" s="1"/>
  <c r="AU71" i="23" s="1"/>
  <c r="BA71" i="23" s="1"/>
  <c r="BG71" i="23" s="1"/>
  <c r="BM71" i="23" s="1"/>
  <c r="BS71" i="23" s="1"/>
  <c r="BY71" i="23" s="1"/>
  <c r="CE71" i="23" s="1"/>
  <c r="CK71" i="23" s="1"/>
  <c r="AC183" i="23"/>
  <c r="AI183" i="23" s="1"/>
  <c r="AO183" i="23" s="1"/>
  <c r="AU183" i="23" s="1"/>
  <c r="BA183" i="23" s="1"/>
  <c r="BG183" i="23" s="1"/>
  <c r="BM183" i="23" s="1"/>
  <c r="BS183" i="23" s="1"/>
  <c r="BY183" i="23" s="1"/>
  <c r="CE183" i="23" s="1"/>
  <c r="CK183" i="23" s="1"/>
  <c r="AO155" i="23"/>
  <c r="AU155" i="23" s="1"/>
  <c r="BA155" i="23" s="1"/>
  <c r="BG155" i="23" s="1"/>
  <c r="BM155" i="23" s="1"/>
  <c r="BS155" i="23" s="1"/>
  <c r="BY155" i="23" s="1"/>
  <c r="CE155" i="23" s="1"/>
  <c r="CK155" i="23" s="1"/>
  <c r="W296" i="23"/>
  <c r="AO12" i="23"/>
  <c r="AU12" i="23" s="1"/>
  <c r="BA12" i="23" s="1"/>
  <c r="BG12" i="23" s="1"/>
  <c r="BM12" i="23" s="1"/>
  <c r="BS12" i="23" s="1"/>
  <c r="BY12" i="23" s="1"/>
  <c r="CE12" i="23" s="1"/>
  <c r="CK12" i="23" s="1"/>
  <c r="BS204" i="23"/>
  <c r="BY204" i="23" s="1"/>
  <c r="CE204" i="23" s="1"/>
  <c r="CK204" i="23" s="1"/>
  <c r="AO220" i="23"/>
  <c r="AU220" i="23" s="1"/>
  <c r="BA220" i="23" s="1"/>
  <c r="BG220" i="23" s="1"/>
  <c r="BM220" i="23" s="1"/>
  <c r="BS220" i="23" s="1"/>
  <c r="BY220" i="23" s="1"/>
  <c r="CE220" i="23" s="1"/>
  <c r="CK220" i="23" s="1"/>
  <c r="W246" i="23"/>
  <c r="AC246" i="23" s="1"/>
  <c r="AI246" i="23" s="1"/>
  <c r="AO246" i="23" s="1"/>
  <c r="AU246" i="23" s="1"/>
  <c r="BA246" i="23" s="1"/>
  <c r="BG246" i="23" s="1"/>
  <c r="BM246" i="23" s="1"/>
  <c r="BS246" i="23" s="1"/>
  <c r="BY246" i="23" s="1"/>
  <c r="CE246" i="23" s="1"/>
  <c r="CK246" i="23" s="1"/>
  <c r="AU39" i="23"/>
  <c r="BA39" i="23" s="1"/>
  <c r="BG39" i="23" s="1"/>
  <c r="BM39" i="23" s="1"/>
  <c r="BS39" i="23" s="1"/>
  <c r="BY39" i="23" s="1"/>
  <c r="CE39" i="23" s="1"/>
  <c r="CK39" i="23" s="1"/>
  <c r="AC216" i="23"/>
  <c r="AI216" i="23" s="1"/>
  <c r="AO216" i="23" s="1"/>
  <c r="AU216" i="23" s="1"/>
  <c r="BA216" i="23" s="1"/>
  <c r="BG216" i="23" s="1"/>
  <c r="BM216" i="23" s="1"/>
  <c r="BS216" i="23" s="1"/>
  <c r="BY216" i="23" s="1"/>
  <c r="CE216" i="23" s="1"/>
  <c r="CK216" i="23" s="1"/>
  <c r="W102" i="23"/>
  <c r="AC102" i="23" s="1"/>
  <c r="AI102" i="23" s="1"/>
  <c r="AO102" i="23" s="1"/>
  <c r="AU102" i="23" s="1"/>
  <c r="BA102" i="23" s="1"/>
  <c r="BG102" i="23" s="1"/>
  <c r="BM102" i="23" s="1"/>
  <c r="BS102" i="23" s="1"/>
  <c r="BY102" i="23" s="1"/>
  <c r="CE102" i="23" s="1"/>
  <c r="CK102" i="23" s="1"/>
  <c r="AO118" i="23"/>
  <c r="AU118" i="23" s="1"/>
  <c r="BA118" i="23" s="1"/>
  <c r="BG118" i="23" s="1"/>
  <c r="BM118" i="23" s="1"/>
  <c r="BS118" i="23" s="1"/>
  <c r="BY118" i="23" s="1"/>
  <c r="CE118" i="23" s="1"/>
  <c r="CK118" i="23" s="1"/>
  <c r="AC118" i="23"/>
  <c r="AI118" i="23" s="1"/>
  <c r="W262" i="23"/>
  <c r="AC262" i="23"/>
  <c r="AI262" i="23" s="1"/>
  <c r="AO262" i="23" s="1"/>
  <c r="AU262" i="23" s="1"/>
  <c r="BA262" i="23" s="1"/>
  <c r="BG262" i="23" s="1"/>
  <c r="BM262" i="23" s="1"/>
  <c r="BS262" i="23" s="1"/>
  <c r="BY262" i="23" s="1"/>
  <c r="CE262" i="23" s="1"/>
  <c r="CK262" i="23" s="1"/>
  <c r="W294" i="23"/>
  <c r="AC294" i="23"/>
  <c r="AI294" i="23" s="1"/>
  <c r="AO294" i="23" s="1"/>
  <c r="AU294" i="23" s="1"/>
  <c r="BA294" i="23" s="1"/>
  <c r="BG294" i="23" s="1"/>
  <c r="BM294" i="23" s="1"/>
  <c r="BS294" i="23" s="1"/>
  <c r="BY294" i="23" s="1"/>
  <c r="CE294" i="23" s="1"/>
  <c r="CK294" i="23" s="1"/>
  <c r="AI23" i="23"/>
  <c r="AO23" i="23" s="1"/>
  <c r="AU23" i="23" s="1"/>
  <c r="BA23" i="23" s="1"/>
  <c r="BG23" i="23" s="1"/>
  <c r="BM23" i="23" s="1"/>
  <c r="BS23" i="23" s="1"/>
  <c r="BY23" i="23" s="1"/>
  <c r="CE23" i="23" s="1"/>
  <c r="CK23" i="23" s="1"/>
  <c r="BG199" i="23"/>
  <c r="BM199" i="23" s="1"/>
  <c r="BS199" i="23" s="1"/>
  <c r="BY199" i="23" s="1"/>
  <c r="CE199" i="23" s="1"/>
  <c r="CK199" i="23" s="1"/>
  <c r="W166" i="23"/>
  <c r="AC166" i="23" s="1"/>
  <c r="AI166" i="23" s="1"/>
  <c r="AO166" i="23" s="1"/>
  <c r="AU166" i="23" s="1"/>
  <c r="BA166" i="23" s="1"/>
  <c r="BG166" i="23" s="1"/>
  <c r="BM166" i="23" s="1"/>
  <c r="BS166" i="23" s="1"/>
  <c r="BY166" i="23" s="1"/>
  <c r="CE166" i="23" s="1"/>
  <c r="CK166" i="23" s="1"/>
  <c r="AI70" i="23"/>
  <c r="AO70" i="23" s="1"/>
  <c r="AU70" i="23" s="1"/>
  <c r="BA70" i="23" s="1"/>
  <c r="BG70" i="23" s="1"/>
  <c r="BM70" i="23" s="1"/>
  <c r="BS70" i="23" s="1"/>
  <c r="BY70" i="23" s="1"/>
  <c r="CE70" i="23" s="1"/>
  <c r="CK70" i="23" s="1"/>
  <c r="W182" i="23"/>
  <c r="AC182" i="23" s="1"/>
  <c r="AI182" i="23" s="1"/>
  <c r="AO182" i="23" s="1"/>
  <c r="AU182" i="23" s="1"/>
  <c r="BA182" i="23" s="1"/>
  <c r="BG182" i="23" s="1"/>
  <c r="BM182" i="23" s="1"/>
  <c r="BS182" i="23" s="1"/>
  <c r="BY182" i="23" s="1"/>
  <c r="CE182" i="23" s="1"/>
  <c r="CK182" i="23" s="1"/>
  <c r="W263" i="23"/>
  <c r="AC263" i="23" s="1"/>
  <c r="AI263" i="23" s="1"/>
  <c r="AO263" i="23" s="1"/>
  <c r="AU263" i="23" s="1"/>
  <c r="BA263" i="23" s="1"/>
  <c r="BG263" i="23" s="1"/>
  <c r="BM263" i="23" s="1"/>
  <c r="BS263" i="23" s="1"/>
  <c r="BY263" i="23" s="1"/>
  <c r="CE263" i="23" s="1"/>
  <c r="CK263" i="23" s="1"/>
  <c r="W279" i="23"/>
  <c r="AC279" i="23" s="1"/>
  <c r="AI279" i="23" s="1"/>
  <c r="AO279" i="23" s="1"/>
  <c r="AU279" i="23" s="1"/>
  <c r="BA279" i="23" s="1"/>
  <c r="BG279" i="23" s="1"/>
  <c r="BM279" i="23" s="1"/>
  <c r="BS279" i="23" s="1"/>
  <c r="BY279" i="23" s="1"/>
  <c r="CE279" i="23" s="1"/>
  <c r="CK279" i="23" s="1"/>
  <c r="W23" i="23"/>
  <c r="AC23" i="23" s="1"/>
  <c r="W203" i="23"/>
  <c r="AC203" i="23" s="1"/>
  <c r="AI203" i="23" s="1"/>
  <c r="AO203" i="23" s="1"/>
  <c r="AU203" i="23" s="1"/>
  <c r="BA203" i="23" s="1"/>
  <c r="BG203" i="23" s="1"/>
  <c r="BM203" i="23" s="1"/>
  <c r="BS203" i="23" s="1"/>
  <c r="BY203" i="23" s="1"/>
  <c r="CE203" i="23" s="1"/>
  <c r="CK203" i="23" s="1"/>
  <c r="W316" i="23"/>
  <c r="AC316" i="23" s="1"/>
  <c r="CE329" i="23"/>
  <c r="CK329" i="23" s="1"/>
  <c r="W313" i="23"/>
  <c r="W267" i="23"/>
  <c r="AC267" i="23" s="1"/>
  <c r="AI267" i="23" s="1"/>
  <c r="AO267" i="23" s="1"/>
  <c r="AU267" i="23" s="1"/>
  <c r="BA267" i="23" s="1"/>
  <c r="BG267" i="23" s="1"/>
  <c r="BM267" i="23" s="1"/>
  <c r="BS267" i="23" s="1"/>
  <c r="BY267" i="23" s="1"/>
  <c r="CE267" i="23" s="1"/>
  <c r="CK267" i="23" s="1"/>
  <c r="W123" i="23"/>
  <c r="AC123" i="23" s="1"/>
  <c r="AI123" i="23" s="1"/>
  <c r="AO123" i="23" s="1"/>
  <c r="AU123" i="23" s="1"/>
  <c r="BA123" i="23" s="1"/>
  <c r="BG123" i="23" s="1"/>
  <c r="BM123" i="23" s="1"/>
  <c r="BS123" i="23" s="1"/>
  <c r="BY123" i="23" s="1"/>
  <c r="CE123" i="23" s="1"/>
  <c r="CK123" i="23" s="1"/>
  <c r="AO187" i="23"/>
  <c r="AU187" i="23" s="1"/>
  <c r="BA187" i="23" s="1"/>
  <c r="BG187" i="23" s="1"/>
  <c r="BM187" i="23" s="1"/>
  <c r="BS187" i="23" s="1"/>
  <c r="BY187" i="23" s="1"/>
  <c r="CE187" i="23" s="1"/>
  <c r="CK187" i="23" s="1"/>
  <c r="AC283" i="23"/>
  <c r="AI283" i="23" s="1"/>
  <c r="AO283" i="23" s="1"/>
  <c r="AU283" i="23" s="1"/>
  <c r="BA283" i="23" s="1"/>
  <c r="BG283" i="23" s="1"/>
  <c r="BM283" i="23" s="1"/>
  <c r="BS283" i="23" s="1"/>
  <c r="BY283" i="23" s="1"/>
  <c r="CE283" i="23" s="1"/>
  <c r="CK283" i="23" s="1"/>
  <c r="AI316" i="23"/>
  <c r="AO316" i="23" s="1"/>
  <c r="AU316" i="23" s="1"/>
  <c r="BA316" i="23" s="1"/>
  <c r="BG316" i="23" s="1"/>
  <c r="BM316" i="23" s="1"/>
  <c r="BS316" i="23" s="1"/>
  <c r="BY316" i="23" s="1"/>
  <c r="CE316" i="23" s="1"/>
  <c r="CK316" i="23" s="1"/>
  <c r="AC107" i="23"/>
  <c r="AI107" i="23" s="1"/>
  <c r="AO107" i="23" s="1"/>
  <c r="AU107" i="23" s="1"/>
  <c r="BA107" i="23" s="1"/>
  <c r="BG107" i="23" s="1"/>
  <c r="BM107" i="23" s="1"/>
  <c r="BS107" i="23" s="1"/>
  <c r="BY107" i="23" s="1"/>
  <c r="CE107" i="23" s="1"/>
  <c r="CK107" i="23" s="1"/>
  <c r="AC251" i="23"/>
  <c r="AI251" i="23" s="1"/>
  <c r="AO251" i="23" s="1"/>
  <c r="AU251" i="23" s="1"/>
  <c r="BA251" i="23" s="1"/>
  <c r="BG251" i="23" s="1"/>
  <c r="BM251" i="23" s="1"/>
  <c r="BS251" i="23" s="1"/>
  <c r="BY251" i="23" s="1"/>
  <c r="CE251" i="23" s="1"/>
  <c r="CK251" i="23" s="1"/>
  <c r="CZ10" i="23"/>
  <c r="CZ99" i="23"/>
  <c r="CZ105" i="23"/>
  <c r="CZ280" i="23"/>
  <c r="CZ134" i="23"/>
  <c r="CZ166" i="23"/>
  <c r="CZ226" i="23"/>
  <c r="CZ248" i="23"/>
  <c r="CZ272" i="23"/>
  <c r="CZ17" i="23"/>
  <c r="CZ30" i="23"/>
  <c r="CZ221" i="23"/>
  <c r="CZ235" i="23"/>
  <c r="CZ279" i="23"/>
  <c r="CZ104" i="23"/>
  <c r="CZ306" i="23"/>
  <c r="CZ29" i="23"/>
  <c r="CZ38" i="23"/>
  <c r="CZ67" i="23"/>
  <c r="CZ127" i="23"/>
  <c r="CZ229" i="23"/>
  <c r="CZ267" i="23"/>
  <c r="CZ15" i="23"/>
  <c r="CZ131" i="23"/>
  <c r="CZ219" i="23"/>
  <c r="CZ230" i="23"/>
  <c r="CZ243" i="23"/>
  <c r="CZ283" i="23"/>
  <c r="CZ325" i="23"/>
  <c r="CZ113" i="23"/>
  <c r="CZ25" i="23"/>
  <c r="CZ31" i="23"/>
  <c r="CZ54" i="23"/>
  <c r="CZ68" i="23"/>
  <c r="CZ77" i="23"/>
  <c r="CZ97" i="23"/>
  <c r="CZ156" i="23"/>
  <c r="CZ193" i="23"/>
  <c r="CZ234" i="23"/>
  <c r="CZ37" i="23"/>
  <c r="CZ60" i="23"/>
  <c r="CZ207" i="23"/>
  <c r="CZ220" i="23"/>
  <c r="CZ23" i="23"/>
  <c r="CZ211" i="23"/>
  <c r="CZ14" i="23"/>
  <c r="CZ58" i="23"/>
  <c r="CZ95" i="23"/>
  <c r="CZ137" i="23"/>
  <c r="CZ155" i="23"/>
  <c r="CZ160" i="23"/>
  <c r="CZ251" i="23"/>
  <c r="CZ282" i="23"/>
  <c r="CZ298" i="23"/>
  <c r="CZ253" i="23"/>
  <c r="CZ294" i="23"/>
  <c r="CZ324" i="23"/>
  <c r="CZ47" i="23"/>
  <c r="CZ49" i="23"/>
  <c r="CZ123" i="23"/>
  <c r="CZ209" i="23"/>
  <c r="CZ263" i="23"/>
  <c r="CZ278" i="23"/>
  <c r="CZ300" i="23"/>
  <c r="CZ35" i="23"/>
  <c r="CZ43" i="23"/>
  <c r="CZ71" i="23"/>
  <c r="CZ158" i="23"/>
  <c r="CZ225" i="23"/>
  <c r="CZ268" i="23"/>
  <c r="CZ284" i="23"/>
  <c r="CZ34" i="23"/>
  <c r="CZ53" i="23"/>
  <c r="CZ87" i="23"/>
  <c r="CZ94" i="23"/>
  <c r="CZ110" i="23"/>
  <c r="CZ194" i="23"/>
  <c r="CZ252" i="23"/>
  <c r="CZ24" i="23"/>
  <c r="CZ40" i="23"/>
  <c r="CZ128" i="23"/>
  <c r="CZ208" i="23"/>
  <c r="CZ224" i="23"/>
  <c r="CZ247" i="23"/>
  <c r="CZ323" i="23"/>
  <c r="CZ154" i="23"/>
  <c r="CZ255" i="23"/>
  <c r="CZ271" i="23"/>
  <c r="CZ301" i="23"/>
  <c r="CZ331" i="23"/>
  <c r="CZ45" i="23"/>
  <c r="CZ82" i="23"/>
  <c r="CZ102" i="23"/>
  <c r="CZ139" i="23"/>
  <c r="CZ145" i="23"/>
  <c r="CZ183" i="23"/>
  <c r="CZ192" i="23"/>
  <c r="CZ240" i="23"/>
  <c r="CZ317" i="23"/>
  <c r="CZ66" i="23"/>
  <c r="CZ118" i="23"/>
  <c r="CZ146" i="23"/>
  <c r="CZ150" i="23"/>
  <c r="CZ177" i="23"/>
  <c r="CZ182" i="23"/>
  <c r="CZ184" i="23"/>
  <c r="CZ188" i="23"/>
  <c r="CZ239" i="23"/>
  <c r="CZ303" i="23"/>
  <c r="CZ328" i="23"/>
  <c r="CZ52" i="23"/>
  <c r="CZ179" i="23"/>
  <c r="CZ256" i="23"/>
  <c r="CZ262" i="23"/>
  <c r="CZ286" i="23"/>
  <c r="CZ287" i="23"/>
  <c r="CZ302" i="23"/>
  <c r="CZ314" i="23"/>
  <c r="CZ327" i="23"/>
  <c r="CZ39" i="23"/>
  <c r="CZ76" i="23"/>
  <c r="CZ254" i="23"/>
  <c r="CZ313" i="23"/>
  <c r="CZ190" i="23"/>
  <c r="CZ122" i="23"/>
  <c r="CZ216" i="23"/>
  <c r="CZ231" i="23"/>
  <c r="CZ233" i="23"/>
  <c r="CZ42" i="23"/>
  <c r="CZ237" i="23"/>
  <c r="CZ312" i="23"/>
  <c r="CZ198" i="23"/>
  <c r="CZ264" i="23"/>
  <c r="CZ293" i="23"/>
  <c r="CZ310" i="23"/>
  <c r="CZ206" i="23"/>
  <c r="CZ316" i="23"/>
  <c r="D400" i="2"/>
  <c r="E400" i="2"/>
  <c r="F400" i="2"/>
  <c r="D340" i="2"/>
  <c r="E340" i="2"/>
  <c r="F340" i="2"/>
  <c r="D344" i="2"/>
  <c r="E344" i="2"/>
  <c r="F344" i="2"/>
  <c r="D356" i="2"/>
  <c r="E356" i="2"/>
  <c r="F356" i="2"/>
  <c r="D348" i="2"/>
  <c r="E348" i="2"/>
  <c r="F348" i="2"/>
  <c r="D352" i="2"/>
  <c r="E352" i="2"/>
  <c r="F352" i="2"/>
  <c r="D360" i="2"/>
  <c r="E360" i="2"/>
  <c r="F360" i="2"/>
  <c r="D368" i="2"/>
  <c r="E368" i="2"/>
  <c r="F368" i="2"/>
  <c r="D376" i="2"/>
  <c r="E376" i="2"/>
  <c r="F376" i="2"/>
  <c r="D372" i="2"/>
  <c r="E372" i="2"/>
  <c r="F372" i="2"/>
  <c r="D380" i="2"/>
  <c r="E380" i="2"/>
  <c r="F380" i="2"/>
  <c r="D364" i="2"/>
  <c r="E364" i="2"/>
  <c r="F364" i="2"/>
  <c r="D404" i="2"/>
  <c r="E404" i="2"/>
  <c r="F404" i="2"/>
  <c r="D388" i="2"/>
  <c r="E388" i="2"/>
  <c r="F388" i="2"/>
  <c r="D408" i="2"/>
  <c r="E408" i="2"/>
  <c r="F408" i="2"/>
  <c r="D412" i="2"/>
  <c r="E412" i="2"/>
  <c r="F412" i="2"/>
  <c r="D392" i="2"/>
  <c r="E392" i="2"/>
  <c r="F392" i="2"/>
  <c r="D396" i="2"/>
  <c r="E396" i="2"/>
  <c r="F396" i="2"/>
  <c r="D312" i="2"/>
  <c r="E312" i="2"/>
  <c r="F312" i="2"/>
  <c r="D324" i="2"/>
  <c r="E324" i="2"/>
  <c r="F324" i="2"/>
  <c r="D304" i="2"/>
  <c r="E304" i="2"/>
  <c r="F304" i="2"/>
  <c r="D308" i="2"/>
  <c r="E308" i="2"/>
  <c r="F308" i="2"/>
  <c r="D316" i="2"/>
  <c r="E316" i="2"/>
  <c r="F316" i="2"/>
  <c r="D320" i="2"/>
  <c r="E320" i="2"/>
  <c r="F320" i="2"/>
  <c r="D328" i="2"/>
  <c r="E328" i="2"/>
  <c r="F328" i="2"/>
  <c r="D332" i="2"/>
  <c r="E332" i="2"/>
  <c r="F332" i="2"/>
  <c r="D336" i="2"/>
  <c r="E336" i="2"/>
  <c r="F336" i="2"/>
  <c r="D276" i="2"/>
  <c r="E276" i="2"/>
  <c r="F276" i="2"/>
  <c r="D284" i="2"/>
  <c r="E284" i="2"/>
  <c r="F284" i="2"/>
  <c r="D292" i="2"/>
  <c r="E292" i="2"/>
  <c r="F292" i="2"/>
  <c r="D296" i="2"/>
  <c r="E296" i="2"/>
  <c r="F296" i="2"/>
  <c r="D300" i="2"/>
  <c r="E300" i="2"/>
  <c r="F300" i="2"/>
  <c r="D260" i="2"/>
  <c r="E260" i="2"/>
  <c r="F260" i="2"/>
  <c r="D264" i="2"/>
  <c r="E264" i="2"/>
  <c r="F264" i="2"/>
  <c r="D272" i="2"/>
  <c r="E272" i="2"/>
  <c r="F272" i="2"/>
  <c r="D280" i="2"/>
  <c r="E280" i="2"/>
  <c r="F280" i="2"/>
  <c r="D288" i="2"/>
  <c r="E288" i="2"/>
  <c r="F288" i="2"/>
  <c r="D244" i="2"/>
  <c r="E244" i="2"/>
  <c r="F244" i="2"/>
  <c r="D248" i="2"/>
  <c r="E248" i="2"/>
  <c r="F248" i="2"/>
  <c r="D252" i="2"/>
  <c r="E252" i="2"/>
  <c r="F252" i="2"/>
  <c r="D268" i="2"/>
  <c r="E268" i="2"/>
  <c r="F268" i="2"/>
  <c r="D256" i="2"/>
  <c r="E256" i="2"/>
  <c r="F256" i="2"/>
  <c r="D76" i="2"/>
  <c r="E76" i="2"/>
  <c r="F76" i="2"/>
  <c r="D84" i="2"/>
  <c r="E84" i="2"/>
  <c r="F84" i="2"/>
  <c r="D92" i="2"/>
  <c r="E92" i="2"/>
  <c r="F92" i="2"/>
  <c r="D88" i="2"/>
  <c r="E88" i="2"/>
  <c r="F88" i="2"/>
  <c r="D96" i="2"/>
  <c r="E96" i="2"/>
  <c r="F96" i="2"/>
  <c r="D100" i="2"/>
  <c r="E100" i="2"/>
  <c r="F100" i="2"/>
  <c r="D108" i="2"/>
  <c r="E108" i="2"/>
  <c r="F108" i="2"/>
  <c r="D116" i="2"/>
  <c r="E116" i="2"/>
  <c r="F116" i="2"/>
  <c r="D112" i="2"/>
  <c r="E112" i="2"/>
  <c r="F112" i="2"/>
  <c r="D104" i="2"/>
  <c r="E104" i="2"/>
  <c r="F104" i="2"/>
  <c r="D120" i="2"/>
  <c r="E120" i="2"/>
  <c r="F120" i="2"/>
  <c r="D124" i="2"/>
  <c r="E124" i="2"/>
  <c r="F124" i="2"/>
  <c r="D128" i="2"/>
  <c r="E128" i="2"/>
  <c r="F128" i="2"/>
  <c r="D132" i="2"/>
  <c r="E132" i="2"/>
  <c r="F132" i="2"/>
  <c r="D140" i="2"/>
  <c r="E140" i="2"/>
  <c r="F140" i="2"/>
  <c r="D144" i="2"/>
  <c r="E144" i="2"/>
  <c r="F144" i="2"/>
  <c r="D148" i="2"/>
  <c r="E148" i="2"/>
  <c r="F148" i="2"/>
  <c r="D152" i="2"/>
  <c r="E152" i="2"/>
  <c r="F152" i="2"/>
  <c r="D156" i="2"/>
  <c r="E156" i="2"/>
  <c r="F156" i="2"/>
  <c r="D160" i="2"/>
  <c r="E160" i="2"/>
  <c r="F160" i="2"/>
  <c r="D136" i="2"/>
  <c r="E136" i="2"/>
  <c r="F136" i="2"/>
  <c r="D180" i="2"/>
  <c r="E180" i="2"/>
  <c r="F180" i="2"/>
  <c r="D188" i="2"/>
  <c r="E188" i="2"/>
  <c r="F188" i="2"/>
  <c r="D196" i="2"/>
  <c r="E196" i="2"/>
  <c r="F196" i="2"/>
  <c r="D164" i="2"/>
  <c r="E164" i="2"/>
  <c r="F164" i="2"/>
  <c r="D168" i="2"/>
  <c r="E168" i="2"/>
  <c r="F168" i="2"/>
  <c r="D172" i="2"/>
  <c r="E172" i="2"/>
  <c r="F172" i="2"/>
  <c r="D184" i="2"/>
  <c r="E184" i="2"/>
  <c r="F184" i="2"/>
  <c r="D216" i="2"/>
  <c r="E216" i="2"/>
  <c r="F216" i="2"/>
  <c r="D204" i="2"/>
  <c r="E204" i="2"/>
  <c r="F204" i="2"/>
  <c r="D208" i="2"/>
  <c r="E208" i="2"/>
  <c r="F208" i="2"/>
  <c r="D200" i="2"/>
  <c r="E200" i="2"/>
  <c r="F200" i="2"/>
  <c r="D212" i="2"/>
  <c r="E212" i="2"/>
  <c r="F212" i="2"/>
  <c r="D220" i="2"/>
  <c r="E220" i="2"/>
  <c r="F220" i="2"/>
  <c r="D224" i="2"/>
  <c r="E224" i="2"/>
  <c r="F224" i="2"/>
  <c r="D228" i="2"/>
  <c r="E228" i="2"/>
  <c r="F228" i="2"/>
  <c r="D232" i="2"/>
  <c r="E232" i="2"/>
  <c r="F232" i="2"/>
  <c r="D236" i="2"/>
  <c r="E236" i="2"/>
  <c r="F236" i="2"/>
  <c r="D240" i="2"/>
  <c r="E240" i="2"/>
  <c r="F240" i="2"/>
  <c r="D32" i="2"/>
  <c r="E32" i="2"/>
  <c r="F32" i="2"/>
  <c r="D36" i="2"/>
  <c r="E36" i="2"/>
  <c r="F36" i="2"/>
  <c r="D40" i="2"/>
  <c r="E40" i="2"/>
  <c r="F40" i="2"/>
  <c r="D64" i="2"/>
  <c r="E64" i="2"/>
  <c r="F64" i="2"/>
  <c r="D68" i="2"/>
  <c r="E68" i="2"/>
  <c r="F68" i="2"/>
  <c r="F44" i="2"/>
  <c r="E44" i="2"/>
  <c r="D44" i="2"/>
  <c r="F52" i="2"/>
  <c r="E52" i="2"/>
  <c r="D52" i="2"/>
  <c r="D20" i="2"/>
  <c r="E20" i="2"/>
  <c r="F20" i="2"/>
  <c r="D24" i="2"/>
  <c r="E24" i="2"/>
  <c r="F24" i="2"/>
  <c r="D28" i="2"/>
  <c r="E28" i="2"/>
  <c r="F28" i="2"/>
  <c r="D12" i="2"/>
  <c r="E12" i="2"/>
  <c r="F12" i="2"/>
  <c r="D16" i="2"/>
  <c r="E16" i="2"/>
  <c r="F16" i="2"/>
  <c r="D48" i="2"/>
  <c r="E48" i="2"/>
  <c r="F48" i="2"/>
  <c r="F8" i="2"/>
  <c r="D8" i="2"/>
  <c r="CP403" i="2"/>
  <c r="BE403" i="2"/>
  <c r="AL403" i="2"/>
  <c r="CP402" i="2"/>
  <c r="BE402" i="2"/>
  <c r="AL402" i="2"/>
  <c r="CP401" i="2"/>
  <c r="BE401" i="2"/>
  <c r="AL401" i="2"/>
  <c r="CP400" i="2"/>
  <c r="CI400" i="2"/>
  <c r="CJ400" i="2" s="1"/>
  <c r="CK400" i="2" s="1" a="1"/>
  <c r="CK400" i="2" s="1"/>
  <c r="BE400" i="2"/>
  <c r="AL400" i="2"/>
  <c r="AA400" i="2"/>
  <c r="M400" i="2"/>
  <c r="CP399" i="2"/>
  <c r="BE399" i="2"/>
  <c r="AL399" i="2"/>
  <c r="CP398" i="2"/>
  <c r="BE398" i="2"/>
  <c r="AL398" i="2"/>
  <c r="CP397" i="2"/>
  <c r="BE397" i="2"/>
  <c r="AL397" i="2"/>
  <c r="CP396" i="2"/>
  <c r="CI396" i="2"/>
  <c r="CJ397" i="2" s="1"/>
  <c r="CK397" i="2" s="1" a="1"/>
  <c r="CK397" i="2" s="1"/>
  <c r="BE396" i="2"/>
  <c r="AL396" i="2"/>
  <c r="AA396" i="2"/>
  <c r="AB396" i="2" s="1"/>
  <c r="M396" i="2"/>
  <c r="CP395" i="2"/>
  <c r="BE395" i="2"/>
  <c r="AL395" i="2"/>
  <c r="CP394" i="2"/>
  <c r="BE394" i="2"/>
  <c r="AL394" i="2"/>
  <c r="CP393" i="2"/>
  <c r="BE393" i="2"/>
  <c r="AL393" i="2"/>
  <c r="CP392" i="2"/>
  <c r="CI392" i="2"/>
  <c r="CJ393" i="2" s="1"/>
  <c r="CK393" i="2" s="1" a="1"/>
  <c r="CK393" i="2" s="1"/>
  <c r="BE392" i="2"/>
  <c r="AL392" i="2"/>
  <c r="AA392" i="2"/>
  <c r="AB392" i="2" s="1"/>
  <c r="M392" i="2"/>
  <c r="CP363" i="2"/>
  <c r="BE363" i="2"/>
  <c r="AL363" i="2"/>
  <c r="CP362" i="2"/>
  <c r="BE362" i="2"/>
  <c r="AL362" i="2"/>
  <c r="CP361" i="2"/>
  <c r="BE361" i="2"/>
  <c r="AL361" i="2"/>
  <c r="CP360" i="2"/>
  <c r="CI360" i="2"/>
  <c r="CJ361" i="2" s="1"/>
  <c r="CK361" i="2" s="1" a="1"/>
  <c r="CK361" i="2" s="1"/>
  <c r="BE360" i="2"/>
  <c r="AL360" i="2"/>
  <c r="AA360" i="2"/>
  <c r="AB360" i="2" s="1"/>
  <c r="M360" i="2"/>
  <c r="CP355" i="2"/>
  <c r="BE355" i="2"/>
  <c r="AL355" i="2"/>
  <c r="CP354" i="2"/>
  <c r="BE354" i="2"/>
  <c r="AL354" i="2"/>
  <c r="CP353" i="2"/>
  <c r="BE353" i="2"/>
  <c r="AL353" i="2"/>
  <c r="CP352" i="2"/>
  <c r="CI352" i="2"/>
  <c r="CJ353" i="2" s="1"/>
  <c r="CK353" i="2" s="1" a="1"/>
  <c r="CK353" i="2" s="1"/>
  <c r="BE352" i="2"/>
  <c r="AL352" i="2"/>
  <c r="AA352" i="2"/>
  <c r="M352" i="2"/>
  <c r="CP351" i="2"/>
  <c r="BE351" i="2"/>
  <c r="AL351" i="2"/>
  <c r="CP350" i="2"/>
  <c r="BE350" i="2"/>
  <c r="AL350" i="2"/>
  <c r="CP349" i="2"/>
  <c r="BE349" i="2"/>
  <c r="AL349" i="2"/>
  <c r="CP348" i="2"/>
  <c r="CI348" i="2"/>
  <c r="CJ348" i="2" s="1"/>
  <c r="CK348" i="2" s="1" a="1"/>
  <c r="CK348" i="2" s="1"/>
  <c r="BE348" i="2"/>
  <c r="AL348" i="2"/>
  <c r="AA348" i="2"/>
  <c r="M348" i="2"/>
  <c r="CP331" i="2"/>
  <c r="BE331" i="2"/>
  <c r="AL331" i="2"/>
  <c r="CP330" i="2"/>
  <c r="BE330" i="2"/>
  <c r="AL330" i="2"/>
  <c r="CP329" i="2"/>
  <c r="BE329" i="2"/>
  <c r="AL329" i="2"/>
  <c r="CP328" i="2"/>
  <c r="CI328" i="2"/>
  <c r="CJ328" i="2" s="1"/>
  <c r="CK328" i="2" s="1" a="1"/>
  <c r="CK328" i="2" s="1"/>
  <c r="BE328" i="2"/>
  <c r="AL328" i="2"/>
  <c r="AA328" i="2"/>
  <c r="AB328" i="2" s="1"/>
  <c r="AE328" i="2"/>
  <c r="M328" i="2"/>
  <c r="CP323" i="2"/>
  <c r="BE323" i="2"/>
  <c r="AL323" i="2"/>
  <c r="CP322" i="2"/>
  <c r="BE322" i="2"/>
  <c r="AL322" i="2"/>
  <c r="CP321" i="2"/>
  <c r="BE321" i="2"/>
  <c r="AL321" i="2"/>
  <c r="CP320" i="2"/>
  <c r="CI320" i="2"/>
  <c r="CJ321" i="2" s="1"/>
  <c r="CK321" i="2" s="1" a="1"/>
  <c r="CK321" i="2" s="1"/>
  <c r="BE320" i="2"/>
  <c r="AL320" i="2"/>
  <c r="AA320" i="2"/>
  <c r="AB320" i="2" s="1"/>
  <c r="M320" i="2"/>
  <c r="CP319" i="2"/>
  <c r="BE319" i="2"/>
  <c r="AL319" i="2"/>
  <c r="CP318" i="2"/>
  <c r="BE318" i="2"/>
  <c r="AL318" i="2"/>
  <c r="CP317" i="2"/>
  <c r="BE317" i="2"/>
  <c r="AL317" i="2"/>
  <c r="CP316" i="2"/>
  <c r="CI316" i="2"/>
  <c r="CJ316" i="2" s="1"/>
  <c r="CK316" i="2" s="1" a="1"/>
  <c r="CK316" i="2" s="1"/>
  <c r="BE316" i="2"/>
  <c r="AL316" i="2"/>
  <c r="AA316" i="2"/>
  <c r="AB316" i="2" s="1"/>
  <c r="M316" i="2"/>
  <c r="CP311" i="2"/>
  <c r="BE311" i="2"/>
  <c r="AL311" i="2"/>
  <c r="CP310" i="2"/>
  <c r="BE310" i="2"/>
  <c r="AL310" i="2"/>
  <c r="CP309" i="2"/>
  <c r="BE309" i="2"/>
  <c r="AL309" i="2"/>
  <c r="CP308" i="2"/>
  <c r="CI308" i="2"/>
  <c r="CJ308" i="2" s="1"/>
  <c r="CK308" i="2" s="1" a="1"/>
  <c r="CK308" i="2" s="1"/>
  <c r="BE308" i="2"/>
  <c r="AL308" i="2"/>
  <c r="AA308" i="2"/>
  <c r="AE308" i="2"/>
  <c r="M308" i="2"/>
  <c r="CP307" i="2"/>
  <c r="BE307" i="2"/>
  <c r="AL307" i="2"/>
  <c r="CP306" i="2"/>
  <c r="BE306" i="2"/>
  <c r="AL306" i="2"/>
  <c r="CP305" i="2"/>
  <c r="BE305" i="2"/>
  <c r="AL305" i="2"/>
  <c r="CP304" i="2"/>
  <c r="CI304" i="2"/>
  <c r="CJ305" i="2" s="1"/>
  <c r="CK305" i="2" s="1" a="1"/>
  <c r="CK305" i="2" s="1"/>
  <c r="BE304" i="2"/>
  <c r="AL304" i="2"/>
  <c r="AA304" i="2"/>
  <c r="AB304" i="2" s="1"/>
  <c r="M304" i="2"/>
  <c r="CP303" i="2"/>
  <c r="BE303" i="2"/>
  <c r="AL303" i="2"/>
  <c r="CP302" i="2"/>
  <c r="BE302" i="2"/>
  <c r="AL302" i="2"/>
  <c r="CP301" i="2"/>
  <c r="BE301" i="2"/>
  <c r="AL301" i="2"/>
  <c r="CP300" i="2"/>
  <c r="CI300" i="2"/>
  <c r="CJ300" i="2" s="1"/>
  <c r="CK300" i="2" s="1" a="1"/>
  <c r="CK300" i="2" s="1"/>
  <c r="AA300" i="2"/>
  <c r="AB300" i="2" s="1"/>
  <c r="M300" i="2"/>
  <c r="CP299" i="2"/>
  <c r="BE299" i="2"/>
  <c r="AL299" i="2"/>
  <c r="CP298" i="2"/>
  <c r="BE298" i="2"/>
  <c r="AL298" i="2"/>
  <c r="CP297" i="2"/>
  <c r="BE297" i="2"/>
  <c r="AL297" i="2"/>
  <c r="CP296" i="2"/>
  <c r="CI296" i="2"/>
  <c r="CJ296" i="2" s="1"/>
  <c r="CK296" i="2" s="1" a="1"/>
  <c r="CK296" i="2" s="1"/>
  <c r="BE296" i="2"/>
  <c r="AL296" i="2"/>
  <c r="AA296" i="2"/>
  <c r="AB296" i="2" s="1"/>
  <c r="M296" i="2"/>
  <c r="CP295" i="2"/>
  <c r="BE295" i="2"/>
  <c r="AL295" i="2"/>
  <c r="CP294" i="2"/>
  <c r="BE294" i="2"/>
  <c r="AL294" i="2"/>
  <c r="CP293" i="2"/>
  <c r="BE293" i="2"/>
  <c r="AL293" i="2"/>
  <c r="CP292" i="2"/>
  <c r="CI292" i="2"/>
  <c r="CJ293" i="2" s="1"/>
  <c r="CK293" i="2" s="1" a="1"/>
  <c r="CK293" i="2" s="1"/>
  <c r="BE292" i="2"/>
  <c r="AL292" i="2"/>
  <c r="AA292" i="2"/>
  <c r="M292" i="2"/>
  <c r="CP287" i="2"/>
  <c r="BE287" i="2"/>
  <c r="AL287" i="2"/>
  <c r="CP286" i="2"/>
  <c r="BE286" i="2"/>
  <c r="AL286" i="2"/>
  <c r="CP285" i="2"/>
  <c r="BE285" i="2"/>
  <c r="AL285" i="2"/>
  <c r="CP284" i="2"/>
  <c r="CI284" i="2"/>
  <c r="CJ285" i="2" s="1"/>
  <c r="CK285" i="2" s="1" a="1"/>
  <c r="CK285" i="2" s="1"/>
  <c r="BE284" i="2"/>
  <c r="AL284" i="2"/>
  <c r="AA284" i="2"/>
  <c r="AB284" i="2" s="1"/>
  <c r="M284" i="2"/>
  <c r="CP279" i="2"/>
  <c r="BE279" i="2"/>
  <c r="AL279" i="2"/>
  <c r="CP278" i="2"/>
  <c r="BE278" i="2"/>
  <c r="AL278" i="2"/>
  <c r="CP277" i="2"/>
  <c r="BE277" i="2"/>
  <c r="AL277" i="2"/>
  <c r="CP276" i="2"/>
  <c r="CI276" i="2"/>
  <c r="CJ276" i="2" s="1"/>
  <c r="CK276" i="2" s="1" a="1"/>
  <c r="CK276" i="2" s="1"/>
  <c r="BE276" i="2"/>
  <c r="AL276" i="2"/>
  <c r="AA276" i="2"/>
  <c r="AB276" i="2" s="1"/>
  <c r="M276" i="2"/>
  <c r="CP275" i="2"/>
  <c r="BE275" i="2"/>
  <c r="AL275" i="2"/>
  <c r="CP274" i="2"/>
  <c r="BE274" i="2"/>
  <c r="AL274" i="2"/>
  <c r="CP273" i="2"/>
  <c r="BE273" i="2"/>
  <c r="AL273" i="2"/>
  <c r="CP272" i="2"/>
  <c r="CI272" i="2"/>
  <c r="CJ272" i="2" s="1"/>
  <c r="CK272" i="2" s="1" a="1"/>
  <c r="CK272" i="2" s="1"/>
  <c r="BE272" i="2"/>
  <c r="AL272" i="2"/>
  <c r="AA272" i="2"/>
  <c r="M272" i="2"/>
  <c r="CP267" i="2"/>
  <c r="BE267" i="2"/>
  <c r="AL267" i="2"/>
  <c r="CP266" i="2"/>
  <c r="BE266" i="2"/>
  <c r="AL266" i="2"/>
  <c r="CP265" i="2"/>
  <c r="BE265" i="2"/>
  <c r="AL265" i="2"/>
  <c r="CP264" i="2"/>
  <c r="CI264" i="2"/>
  <c r="CJ264" i="2" s="1"/>
  <c r="CK264" i="2" s="1" a="1"/>
  <c r="CK264" i="2" s="1"/>
  <c r="BE264" i="2"/>
  <c r="AL264" i="2"/>
  <c r="AA264" i="2"/>
  <c r="M264" i="2"/>
  <c r="CP263" i="2"/>
  <c r="BE263" i="2"/>
  <c r="AL263" i="2"/>
  <c r="CP262" i="2"/>
  <c r="BE262" i="2"/>
  <c r="AL262" i="2"/>
  <c r="CP261" i="2"/>
  <c r="BE261" i="2"/>
  <c r="AL261" i="2"/>
  <c r="CP260" i="2"/>
  <c r="CI260" i="2"/>
  <c r="CJ260" i="2" s="1"/>
  <c r="CK260" i="2" s="1" a="1"/>
  <c r="CK260" i="2" s="1"/>
  <c r="BE260" i="2"/>
  <c r="AL260" i="2"/>
  <c r="AA260" i="2"/>
  <c r="M260" i="2"/>
  <c r="CP259" i="2"/>
  <c r="BE259" i="2"/>
  <c r="AL259" i="2"/>
  <c r="CP258" i="2"/>
  <c r="BE258" i="2"/>
  <c r="AL258" i="2"/>
  <c r="CP257" i="2"/>
  <c r="BE257" i="2"/>
  <c r="AL257" i="2"/>
  <c r="CP256" i="2"/>
  <c r="CI256" i="2"/>
  <c r="CJ256" i="2" s="1"/>
  <c r="CK256" i="2" s="1" a="1"/>
  <c r="CK256" i="2" s="1"/>
  <c r="BE256" i="2"/>
  <c r="AL256" i="2"/>
  <c r="AA256" i="2"/>
  <c r="M256" i="2"/>
  <c r="CP227" i="2"/>
  <c r="BE227" i="2"/>
  <c r="AL227" i="2"/>
  <c r="CP226" i="2"/>
  <c r="BE226" i="2"/>
  <c r="AL226" i="2"/>
  <c r="CP225" i="2"/>
  <c r="BE225" i="2"/>
  <c r="AL225" i="2"/>
  <c r="CP224" i="2"/>
  <c r="CI224" i="2"/>
  <c r="CJ224" i="2" s="1"/>
  <c r="CK224" i="2" s="1" a="1"/>
  <c r="CK224" i="2" s="1"/>
  <c r="BE224" i="2"/>
  <c r="AL224" i="2"/>
  <c r="AA224" i="2"/>
  <c r="M224" i="2"/>
  <c r="CP223" i="2"/>
  <c r="BE223" i="2"/>
  <c r="AL223" i="2"/>
  <c r="CP222" i="2"/>
  <c r="BE222" i="2"/>
  <c r="AL222" i="2"/>
  <c r="CP221" i="2"/>
  <c r="BE221" i="2"/>
  <c r="AL221" i="2"/>
  <c r="CP220" i="2"/>
  <c r="CI220" i="2"/>
  <c r="CJ221" i="2" s="1"/>
  <c r="CK221" i="2" s="1" a="1"/>
  <c r="CK221" i="2" s="1"/>
  <c r="BE220" i="2"/>
  <c r="AL220" i="2"/>
  <c r="AA220" i="2"/>
  <c r="AB220" i="2" s="1"/>
  <c r="AE220" i="2"/>
  <c r="M220" i="2"/>
  <c r="CP215" i="2"/>
  <c r="BE215" i="2"/>
  <c r="AL215" i="2"/>
  <c r="CP214" i="2"/>
  <c r="BE214" i="2"/>
  <c r="AL214" i="2"/>
  <c r="CP213" i="2"/>
  <c r="BE213" i="2"/>
  <c r="AL213" i="2"/>
  <c r="CP212" i="2"/>
  <c r="CI212" i="2"/>
  <c r="CJ212" i="2" s="1"/>
  <c r="CK212" i="2" s="1" a="1"/>
  <c r="CK212" i="2" s="1"/>
  <c r="BE212" i="2"/>
  <c r="AL212" i="2"/>
  <c r="AA212" i="2"/>
  <c r="M212" i="2"/>
  <c r="CP203" i="2"/>
  <c r="BE203" i="2"/>
  <c r="AL203" i="2"/>
  <c r="CP202" i="2"/>
  <c r="BE202" i="2"/>
  <c r="AL202" i="2"/>
  <c r="CP201" i="2"/>
  <c r="BE201" i="2"/>
  <c r="AL201" i="2"/>
  <c r="CP200" i="2"/>
  <c r="CI200" i="2"/>
  <c r="CJ201" i="2" s="1"/>
  <c r="CK201" i="2" s="1" a="1"/>
  <c r="CK201" i="2" s="1"/>
  <c r="BE200" i="2"/>
  <c r="AL200" i="2"/>
  <c r="AA200" i="2"/>
  <c r="AB200" i="2" s="1"/>
  <c r="M200" i="2"/>
  <c r="CP187" i="2"/>
  <c r="BE187" i="2"/>
  <c r="AL187" i="2"/>
  <c r="CP186" i="2"/>
  <c r="BE186" i="2"/>
  <c r="AL186" i="2"/>
  <c r="CP185" i="2"/>
  <c r="BE185" i="2"/>
  <c r="AL185" i="2"/>
  <c r="CP184" i="2"/>
  <c r="CI184" i="2"/>
  <c r="CJ184" i="2" s="1"/>
  <c r="CK184" i="2" s="1" a="1"/>
  <c r="CK184" i="2" s="1"/>
  <c r="BE184" i="2"/>
  <c r="AL184" i="2"/>
  <c r="AA184" i="2"/>
  <c r="AB184" i="2" s="1"/>
  <c r="M184" i="2"/>
  <c r="CP139" i="2"/>
  <c r="BE139" i="2"/>
  <c r="AL139" i="2"/>
  <c r="CP138" i="2"/>
  <c r="BE138" i="2"/>
  <c r="AL138" i="2"/>
  <c r="CP137" i="2"/>
  <c r="BE137" i="2"/>
  <c r="AL137" i="2"/>
  <c r="CP136" i="2"/>
  <c r="CI136" i="2"/>
  <c r="CJ137" i="2" s="1"/>
  <c r="CK137" i="2" s="1" a="1"/>
  <c r="CK137" i="2" s="1"/>
  <c r="BE136" i="2"/>
  <c r="AL136" i="2"/>
  <c r="AA136" i="2"/>
  <c r="M136" i="2"/>
  <c r="CP163" i="2"/>
  <c r="BE163" i="2"/>
  <c r="AL163" i="2"/>
  <c r="CP162" i="2"/>
  <c r="BE162" i="2"/>
  <c r="AL162" i="2"/>
  <c r="CP161" i="2"/>
  <c r="BE161" i="2"/>
  <c r="AL161" i="2"/>
  <c r="CP160" i="2"/>
  <c r="CI160" i="2"/>
  <c r="CJ161" i="2" s="1"/>
  <c r="CK161" i="2" s="1" a="1"/>
  <c r="CK161" i="2" s="1"/>
  <c r="BE160" i="2"/>
  <c r="AL160" i="2"/>
  <c r="AA160" i="2"/>
  <c r="AB160" i="2" s="1"/>
  <c r="M160" i="2"/>
  <c r="CP131" i="2"/>
  <c r="BE131" i="2"/>
  <c r="AL131" i="2"/>
  <c r="CP130" i="2"/>
  <c r="BE130" i="2"/>
  <c r="AL130" i="2"/>
  <c r="CP129" i="2"/>
  <c r="BE129" i="2"/>
  <c r="AL129" i="2"/>
  <c r="CP128" i="2"/>
  <c r="CI128" i="2"/>
  <c r="CJ129" i="2" s="1"/>
  <c r="CK129" i="2" s="1" a="1"/>
  <c r="CK129" i="2" s="1"/>
  <c r="BE128" i="2"/>
  <c r="AL128" i="2"/>
  <c r="AA128" i="2"/>
  <c r="M128" i="2"/>
  <c r="CP127" i="2"/>
  <c r="BE127" i="2"/>
  <c r="AL127" i="2"/>
  <c r="CP126" i="2"/>
  <c r="BE126" i="2"/>
  <c r="AL126" i="2"/>
  <c r="CP125" i="2"/>
  <c r="BE125" i="2"/>
  <c r="AL125" i="2"/>
  <c r="CP124" i="2"/>
  <c r="CI124" i="2"/>
  <c r="CJ125" i="2" s="1"/>
  <c r="CK125" i="2" s="1" a="1"/>
  <c r="CK125" i="2" s="1"/>
  <c r="BE124" i="2"/>
  <c r="AL124" i="2"/>
  <c r="AA124" i="2"/>
  <c r="M124" i="2"/>
  <c r="CP123" i="2"/>
  <c r="BE123" i="2"/>
  <c r="AL123" i="2"/>
  <c r="CP122" i="2"/>
  <c r="BE122" i="2"/>
  <c r="AL122" i="2"/>
  <c r="CP121" i="2"/>
  <c r="BE121" i="2"/>
  <c r="AL121" i="2"/>
  <c r="CP120" i="2"/>
  <c r="CI120" i="2"/>
  <c r="CJ121" i="2" s="1"/>
  <c r="CK121" i="2" s="1" a="1"/>
  <c r="CK121" i="2" s="1"/>
  <c r="BE120" i="2"/>
  <c r="AL120" i="2"/>
  <c r="AA120" i="2"/>
  <c r="AB120" i="2" s="1"/>
  <c r="M120" i="2"/>
  <c r="E8" i="2"/>
  <c r="CP48" i="2"/>
  <c r="CP19" i="2"/>
  <c r="CP18" i="2"/>
  <c r="CP17" i="2"/>
  <c r="CP16" i="2"/>
  <c r="CP15" i="2"/>
  <c r="CP14" i="2"/>
  <c r="CP13" i="2"/>
  <c r="CP12" i="2"/>
  <c r="CP55" i="2"/>
  <c r="CP114" i="2"/>
  <c r="CP113" i="2"/>
  <c r="CP112" i="2"/>
  <c r="CP119" i="2"/>
  <c r="CP118" i="2"/>
  <c r="CP117" i="2"/>
  <c r="CP116" i="2"/>
  <c r="CP111" i="2"/>
  <c r="CP110" i="2"/>
  <c r="CP109" i="2"/>
  <c r="CP108" i="2"/>
  <c r="CP103" i="2"/>
  <c r="CP102" i="2"/>
  <c r="CP101" i="2"/>
  <c r="CP100" i="2"/>
  <c r="CP99" i="2"/>
  <c r="CP98" i="2"/>
  <c r="CP97" i="2"/>
  <c r="CP96" i="2"/>
  <c r="CP91" i="2"/>
  <c r="CP90" i="2"/>
  <c r="CP89" i="2"/>
  <c r="CP88" i="2"/>
  <c r="CP95" i="2"/>
  <c r="CP94" i="2"/>
  <c r="CP93" i="2"/>
  <c r="CP92" i="2"/>
  <c r="CP87" i="2"/>
  <c r="CP86" i="2"/>
  <c r="CP85" i="2"/>
  <c r="CP84" i="2"/>
  <c r="CP79" i="2"/>
  <c r="CP78" i="2"/>
  <c r="CP77" i="2"/>
  <c r="CP76" i="2"/>
  <c r="CP71" i="2"/>
  <c r="CP70" i="2"/>
  <c r="CP69" i="2"/>
  <c r="CP68" i="2"/>
  <c r="CP67" i="2"/>
  <c r="CP66" i="2"/>
  <c r="CP65" i="2"/>
  <c r="CP64" i="2"/>
  <c r="CP43" i="2"/>
  <c r="CP42" i="2"/>
  <c r="CP41" i="2"/>
  <c r="CP40" i="2"/>
  <c r="CP39" i="2"/>
  <c r="CP38" i="2"/>
  <c r="CP37" i="2"/>
  <c r="CP36" i="2"/>
  <c r="CP107" i="2"/>
  <c r="CP106" i="2"/>
  <c r="CP105" i="2"/>
  <c r="CP104" i="2"/>
  <c r="BE107" i="2"/>
  <c r="AL107" i="2"/>
  <c r="BE106" i="2"/>
  <c r="AL106" i="2"/>
  <c r="BE105" i="2"/>
  <c r="AL105" i="2"/>
  <c r="CI104" i="2"/>
  <c r="CJ105" i="2" s="1"/>
  <c r="CK105" i="2" s="1" a="1"/>
  <c r="CK105" i="2" s="1"/>
  <c r="BE104" i="2"/>
  <c r="AL104" i="2"/>
  <c r="AA104" i="2"/>
  <c r="AB104" i="2" s="1"/>
  <c r="M104" i="2"/>
  <c r="BE91" i="2"/>
  <c r="AL91" i="2"/>
  <c r="BE90" i="2"/>
  <c r="AL90" i="2"/>
  <c r="BE89" i="2"/>
  <c r="AL89" i="2"/>
  <c r="CI88" i="2"/>
  <c r="CJ89" i="2" s="1"/>
  <c r="CK89" i="2" s="1" a="1"/>
  <c r="CK89" i="2" s="1"/>
  <c r="BE88" i="2"/>
  <c r="AL88" i="2"/>
  <c r="AA88" i="2"/>
  <c r="AE88" i="2"/>
  <c r="M88" i="2"/>
  <c r="BE99" i="2"/>
  <c r="AL99" i="2"/>
  <c r="BE98" i="2"/>
  <c r="AL98" i="2"/>
  <c r="BE97" i="2"/>
  <c r="AL97" i="2"/>
  <c r="CI96" i="2"/>
  <c r="CJ97" i="2" s="1"/>
  <c r="CK97" i="2" s="1" a="1"/>
  <c r="CK97" i="2" s="1"/>
  <c r="BE96" i="2"/>
  <c r="AL96" i="2"/>
  <c r="AA96" i="2"/>
  <c r="AE96" i="2"/>
  <c r="M96" i="2"/>
  <c r="BE43" i="2"/>
  <c r="AL43" i="2"/>
  <c r="BE42" i="2"/>
  <c r="AL42" i="2"/>
  <c r="BE41" i="2"/>
  <c r="AL41" i="2"/>
  <c r="CI40" i="2"/>
  <c r="CJ41" i="2" s="1"/>
  <c r="CK41" i="2" s="1" a="1"/>
  <c r="CK41" i="2" s="1"/>
  <c r="BE40" i="2"/>
  <c r="AL40" i="2"/>
  <c r="AA40" i="2"/>
  <c r="AB40" i="2" s="1"/>
  <c r="M40" i="2"/>
  <c r="BE39" i="2"/>
  <c r="AL39" i="2"/>
  <c r="BE38" i="2"/>
  <c r="AL38" i="2"/>
  <c r="BE37" i="2"/>
  <c r="AL37" i="2"/>
  <c r="CI36" i="2"/>
  <c r="CJ37" i="2" s="1"/>
  <c r="CK37" i="2" s="1" a="1"/>
  <c r="CK37" i="2" s="1"/>
  <c r="BE36" i="2"/>
  <c r="AL36" i="2"/>
  <c r="AA36" i="2"/>
  <c r="AE36" i="2"/>
  <c r="M36" i="2"/>
  <c r="BE19" i="2"/>
  <c r="AL19" i="2"/>
  <c r="BE18" i="2"/>
  <c r="AL18" i="2"/>
  <c r="BE17" i="2"/>
  <c r="AL17" i="2"/>
  <c r="CI16" i="2"/>
  <c r="CJ16" i="2" s="1"/>
  <c r="CK16" i="2" s="1" a="1"/>
  <c r="CK16" i="2" s="1"/>
  <c r="BE16" i="2"/>
  <c r="AL16" i="2"/>
  <c r="AA16" i="2"/>
  <c r="AE16" i="2"/>
  <c r="M16" i="2"/>
  <c r="BE15" i="2"/>
  <c r="AL15" i="2"/>
  <c r="BE14" i="2"/>
  <c r="AL14" i="2"/>
  <c r="BE13" i="2"/>
  <c r="AL13" i="2"/>
  <c r="BE12" i="2"/>
  <c r="AL12" i="2"/>
  <c r="CI12" i="2"/>
  <c r="AE12" i="2"/>
  <c r="M12" i="2"/>
  <c r="BR320" i="2" l="1"/>
  <c r="AX176" i="2"/>
  <c r="AY176" i="2" s="1" a="1"/>
  <c r="AY176" i="2" s="1"/>
  <c r="AZ176" i="2" s="1" a="1"/>
  <c r="AZ176" i="2" s="1"/>
  <c r="AV417" i="2"/>
  <c r="AW417" i="2" s="1"/>
  <c r="AT417" i="2"/>
  <c r="AV193" i="2"/>
  <c r="AW193" i="2" s="1"/>
  <c r="AV73" i="2"/>
  <c r="AW73" i="2" s="1"/>
  <c r="AT193" i="2"/>
  <c r="AU193" i="2" s="1"/>
  <c r="AV61" i="2"/>
  <c r="AW61" i="2" s="1"/>
  <c r="AV57" i="2"/>
  <c r="AW57" i="2" s="1"/>
  <c r="AT81" i="2"/>
  <c r="AU81" i="2" s="1"/>
  <c r="AV81" i="2"/>
  <c r="AT73" i="2"/>
  <c r="AU73" i="2" s="1"/>
  <c r="AT61" i="2"/>
  <c r="AT57" i="2"/>
  <c r="AE128" i="2"/>
  <c r="AV128" i="2" s="1"/>
  <c r="AW128" i="2" s="1"/>
  <c r="AE200" i="2"/>
  <c r="AV200" i="2" s="1"/>
  <c r="AW200" i="2" s="1"/>
  <c r="AE256" i="2"/>
  <c r="AV256" i="2" s="1"/>
  <c r="AW256" i="2" s="1"/>
  <c r="AE276" i="2"/>
  <c r="AV276" i="2" s="1"/>
  <c r="AE160" i="2"/>
  <c r="AV160" i="2" s="1"/>
  <c r="AW160" i="2" s="1"/>
  <c r="AE212" i="2"/>
  <c r="AV212" i="2" s="1"/>
  <c r="AW212" i="2" s="1"/>
  <c r="AE260" i="2"/>
  <c r="AV260" i="2" s="1"/>
  <c r="AW260" i="2" s="1"/>
  <c r="AE284" i="2"/>
  <c r="AV284" i="2" s="1"/>
  <c r="AW284" i="2" s="1"/>
  <c r="AE352" i="2"/>
  <c r="AV352" i="2" s="1"/>
  <c r="AW352" i="2" s="1"/>
  <c r="AE124" i="2"/>
  <c r="AV124" i="2" s="1"/>
  <c r="AW124" i="2" s="1"/>
  <c r="AE104" i="2"/>
  <c r="AV104" i="2" s="1"/>
  <c r="AW104" i="2" s="1"/>
  <c r="AE224" i="2"/>
  <c r="AV224" i="2" s="1"/>
  <c r="AW224" i="2" s="1"/>
  <c r="AE316" i="2"/>
  <c r="AV316" i="2" s="1"/>
  <c r="AW316" i="2" s="1"/>
  <c r="AE272" i="2"/>
  <c r="AV272" i="2" s="1"/>
  <c r="AW272" i="2" s="1"/>
  <c r="AE400" i="2"/>
  <c r="AV400" i="2" s="1"/>
  <c r="AW400" i="2" s="1"/>
  <c r="AE348" i="2"/>
  <c r="AV348" i="2" s="1"/>
  <c r="AW348" i="2" s="1"/>
  <c r="AE396" i="2"/>
  <c r="AV396" i="2" s="1"/>
  <c r="AW396" i="2" s="1"/>
  <c r="AE136" i="2"/>
  <c r="AV136" i="2" s="1"/>
  <c r="AW136" i="2" s="1"/>
  <c r="AE292" i="2"/>
  <c r="AV292" i="2" s="1"/>
  <c r="AV293" i="2" s="1"/>
  <c r="AF360" i="2"/>
  <c r="AG360" i="2" s="1" a="1"/>
  <c r="AG360" i="2" s="1"/>
  <c r="AE304" i="2"/>
  <c r="AV304" i="2" s="1"/>
  <c r="AW304" i="2" s="1"/>
  <c r="AE120" i="2"/>
  <c r="AV120" i="2" s="1"/>
  <c r="AW120" i="2" s="1"/>
  <c r="AE264" i="2"/>
  <c r="AV264" i="2" s="1"/>
  <c r="AW264" i="2" s="1"/>
  <c r="AE320" i="2"/>
  <c r="AV320" i="2" s="1"/>
  <c r="AW320" i="2" s="1"/>
  <c r="AE40" i="2"/>
  <c r="AV40" i="2" s="1"/>
  <c r="AW40" i="2" s="1"/>
  <c r="AE184" i="2"/>
  <c r="AV184" i="2" s="1"/>
  <c r="AW184" i="2" s="1"/>
  <c r="AE296" i="2"/>
  <c r="AV296" i="2" s="1"/>
  <c r="AW296" i="2" s="1"/>
  <c r="AE392" i="2"/>
  <c r="AV392" i="2" s="1"/>
  <c r="AW392" i="2" s="1"/>
  <c r="AE300" i="2"/>
  <c r="AV300" i="2" s="1"/>
  <c r="CJ402" i="2"/>
  <c r="CK402" i="2" s="1" a="1"/>
  <c r="CK402" i="2" s="1"/>
  <c r="CJ403" i="2"/>
  <c r="CK403" i="2" s="1" a="1"/>
  <c r="CK403" i="2" s="1"/>
  <c r="AB400" i="2"/>
  <c r="AT400" i="2" s="1"/>
  <c r="CJ396" i="2"/>
  <c r="CK396" i="2" s="1" a="1"/>
  <c r="CK396" i="2" s="1"/>
  <c r="CJ399" i="2"/>
  <c r="CK399" i="2" s="1" a="1"/>
  <c r="CK399" i="2" s="1"/>
  <c r="CJ398" i="2"/>
  <c r="CK398" i="2" s="1" a="1"/>
  <c r="CK398" i="2" s="1"/>
  <c r="CJ401" i="2"/>
  <c r="CK401" i="2" s="1" a="1"/>
  <c r="CK401" i="2" s="1"/>
  <c r="AT396" i="2"/>
  <c r="AU396" i="2" s="1"/>
  <c r="CJ392" i="2"/>
  <c r="CK392" i="2" s="1" a="1"/>
  <c r="CK392" i="2" s="1"/>
  <c r="CJ394" i="2"/>
  <c r="CK394" i="2" s="1" a="1"/>
  <c r="CK394" i="2" s="1"/>
  <c r="AT392" i="2"/>
  <c r="AU392" i="2" s="1"/>
  <c r="CJ395" i="2"/>
  <c r="CK395" i="2" s="1" a="1"/>
  <c r="CK395" i="2" s="1"/>
  <c r="CJ330" i="2"/>
  <c r="CK330" i="2" s="1" a="1"/>
  <c r="CK330" i="2" s="1"/>
  <c r="CJ354" i="2"/>
  <c r="CK354" i="2" s="1" a="1"/>
  <c r="CK354" i="2" s="1"/>
  <c r="CJ362" i="2"/>
  <c r="CK362" i="2" s="1" a="1"/>
  <c r="CK362" i="2" s="1"/>
  <c r="CJ363" i="2"/>
  <c r="CK363" i="2" s="1" a="1"/>
  <c r="CK363" i="2" s="1"/>
  <c r="CJ360" i="2"/>
  <c r="CK360" i="2" s="1" a="1"/>
  <c r="CK360" i="2" s="1"/>
  <c r="AT360" i="2"/>
  <c r="AU360" i="2" s="1"/>
  <c r="CJ352" i="2"/>
  <c r="CK352" i="2" s="1" a="1"/>
  <c r="CK352" i="2" s="1"/>
  <c r="CJ355" i="2"/>
  <c r="CK355" i="2" s="1" a="1"/>
  <c r="CK355" i="2" s="1"/>
  <c r="AB352" i="2"/>
  <c r="AT352" i="2" s="1"/>
  <c r="AU352" i="2" s="1"/>
  <c r="AF308" i="2"/>
  <c r="AG308" i="2" s="1" a="1"/>
  <c r="AG308" i="2" s="1"/>
  <c r="AB348" i="2"/>
  <c r="AT348" i="2" s="1"/>
  <c r="CJ331" i="2"/>
  <c r="CK331" i="2" s="1" a="1"/>
  <c r="CK331" i="2" s="1"/>
  <c r="CJ351" i="2"/>
  <c r="CK351" i="2" s="1" a="1"/>
  <c r="CK351" i="2" s="1"/>
  <c r="CJ350" i="2"/>
  <c r="CK350" i="2" s="1" a="1"/>
  <c r="CK350" i="2" s="1"/>
  <c r="CJ322" i="2"/>
  <c r="CK322" i="2" s="1" a="1"/>
  <c r="CK322" i="2" s="1"/>
  <c r="CJ349" i="2"/>
  <c r="CK349" i="2" s="1" a="1"/>
  <c r="CK349" i="2" s="1"/>
  <c r="AV328" i="2"/>
  <c r="AW328" i="2" s="1"/>
  <c r="AT328" i="2"/>
  <c r="AU328" i="2" s="1"/>
  <c r="CJ323" i="2"/>
  <c r="CK323" i="2" s="1" a="1"/>
  <c r="CK323" i="2" s="1"/>
  <c r="CJ318" i="2"/>
  <c r="CK318" i="2" s="1" a="1"/>
  <c r="CK318" i="2" s="1"/>
  <c r="AF328" i="2"/>
  <c r="AG328" i="2" s="1" a="1"/>
  <c r="AG328" i="2" s="1"/>
  <c r="CJ329" i="2"/>
  <c r="CK329" i="2" s="1" a="1"/>
  <c r="CK329" i="2" s="1"/>
  <c r="CJ320" i="2"/>
  <c r="CK320" i="2" s="1" a="1"/>
  <c r="CK320" i="2" s="1"/>
  <c r="AT320" i="2"/>
  <c r="AU320" i="2" s="1"/>
  <c r="CJ279" i="2"/>
  <c r="CK279" i="2" s="1" a="1"/>
  <c r="CK279" i="2" s="1"/>
  <c r="CJ310" i="2"/>
  <c r="CK310" i="2" s="1" a="1"/>
  <c r="CK310" i="2" s="1"/>
  <c r="AT316" i="2"/>
  <c r="AU316" i="2" s="1"/>
  <c r="CJ319" i="2"/>
  <c r="CK319" i="2" s="1" a="1"/>
  <c r="CK319" i="2" s="1"/>
  <c r="CJ317" i="2"/>
  <c r="CK317" i="2" s="1" a="1"/>
  <c r="CK317" i="2" s="1"/>
  <c r="CJ306" i="2"/>
  <c r="CK306" i="2" s="1" a="1"/>
  <c r="CK306" i="2" s="1"/>
  <c r="AV308" i="2"/>
  <c r="AW308" i="2" s="1"/>
  <c r="CJ302" i="2"/>
  <c r="CK302" i="2" s="1" a="1"/>
  <c r="CK302" i="2" s="1"/>
  <c r="AB308" i="2"/>
  <c r="AT308" i="2" s="1"/>
  <c r="CJ307" i="2"/>
  <c r="CK307" i="2" s="1" a="1"/>
  <c r="CK307" i="2" s="1"/>
  <c r="CJ311" i="2"/>
  <c r="CK311" i="2" s="1" a="1"/>
  <c r="CK311" i="2" s="1"/>
  <c r="CJ309" i="2"/>
  <c r="CK309" i="2" s="1" a="1"/>
  <c r="CK309" i="2" s="1"/>
  <c r="CJ304" i="2"/>
  <c r="CK304" i="2" s="1" a="1"/>
  <c r="CK304" i="2" s="1"/>
  <c r="AT304" i="2"/>
  <c r="AU304" i="2" s="1"/>
  <c r="CJ286" i="2"/>
  <c r="CK286" i="2" s="1" a="1"/>
  <c r="CK286" i="2" s="1"/>
  <c r="CJ278" i="2"/>
  <c r="CK278" i="2" s="1" a="1"/>
  <c r="CK278" i="2" s="1"/>
  <c r="CJ303" i="2"/>
  <c r="CK303" i="2" s="1" a="1"/>
  <c r="CK303" i="2" s="1"/>
  <c r="CJ295" i="2"/>
  <c r="CK295" i="2" s="1" a="1"/>
  <c r="CK295" i="2" s="1"/>
  <c r="CJ298" i="2"/>
  <c r="CK298" i="2" s="1" a="1"/>
  <c r="CK298" i="2" s="1"/>
  <c r="AT300" i="2"/>
  <c r="AU300" i="2" s="1"/>
  <c r="CJ284" i="2"/>
  <c r="CK284" i="2" s="1" a="1"/>
  <c r="CK284" i="2" s="1"/>
  <c r="CJ287" i="2"/>
  <c r="CK287" i="2" s="1" a="1"/>
  <c r="CK287" i="2" s="1"/>
  <c r="CJ292" i="2"/>
  <c r="CK292" i="2" s="1" a="1"/>
  <c r="CK292" i="2" s="1"/>
  <c r="CJ294" i="2"/>
  <c r="CK294" i="2" s="1" a="1"/>
  <c r="CK294" i="2" s="1"/>
  <c r="CJ301" i="2"/>
  <c r="CK301" i="2" s="1" a="1"/>
  <c r="CK301" i="2" s="1"/>
  <c r="AT296" i="2"/>
  <c r="AU296" i="2" s="1"/>
  <c r="AB292" i="2"/>
  <c r="AT292" i="2" s="1"/>
  <c r="CJ299" i="2"/>
  <c r="CK299" i="2" s="1" a="1"/>
  <c r="CK299" i="2" s="1"/>
  <c r="CJ266" i="2"/>
  <c r="CK266" i="2" s="1" a="1"/>
  <c r="CK266" i="2" s="1"/>
  <c r="CJ297" i="2"/>
  <c r="CK297" i="2" s="1" a="1"/>
  <c r="CK297" i="2" s="1"/>
  <c r="AT284" i="2"/>
  <c r="AU284" i="2" s="1"/>
  <c r="AT276" i="2"/>
  <c r="AU276" i="2" s="1"/>
  <c r="CJ277" i="2"/>
  <c r="CK277" i="2" s="1" a="1"/>
  <c r="CK277" i="2" s="1"/>
  <c r="AB272" i="2"/>
  <c r="AT272" i="2" s="1"/>
  <c r="AB260" i="2"/>
  <c r="AT260" i="2" s="1"/>
  <c r="AU260" i="2" s="1"/>
  <c r="CJ267" i="2"/>
  <c r="CK267" i="2" s="1" a="1"/>
  <c r="CK267" i="2" s="1"/>
  <c r="CJ275" i="2"/>
  <c r="CK275" i="2" s="1" a="1"/>
  <c r="CK275" i="2" s="1"/>
  <c r="CJ262" i="2"/>
  <c r="CK262" i="2" s="1" a="1"/>
  <c r="CK262" i="2" s="1"/>
  <c r="CJ274" i="2"/>
  <c r="CK274" i="2" s="1" a="1"/>
  <c r="CK274" i="2" s="1"/>
  <c r="CJ273" i="2"/>
  <c r="CK273" i="2" s="1" a="1"/>
  <c r="CK273" i="2" s="1"/>
  <c r="AB264" i="2"/>
  <c r="AT264" i="2" s="1"/>
  <c r="CJ263" i="2"/>
  <c r="CK263" i="2" s="1" a="1"/>
  <c r="CK263" i="2" s="1"/>
  <c r="CJ265" i="2"/>
  <c r="CK265" i="2" s="1" a="1"/>
  <c r="CK265" i="2" s="1"/>
  <c r="AB256" i="2"/>
  <c r="AT256" i="2" s="1"/>
  <c r="CJ261" i="2"/>
  <c r="CK261" i="2" s="1" a="1"/>
  <c r="CK261" i="2" s="1"/>
  <c r="CJ259" i="2"/>
  <c r="CK259" i="2" s="1" a="1"/>
  <c r="CK259" i="2" s="1"/>
  <c r="CJ258" i="2"/>
  <c r="CK258" i="2" s="1" a="1"/>
  <c r="CK258" i="2" s="1"/>
  <c r="CJ257" i="2"/>
  <c r="CK257" i="2" s="1" a="1"/>
  <c r="CK257" i="2" s="1"/>
  <c r="CJ223" i="2"/>
  <c r="CK223" i="2" s="1" a="1"/>
  <c r="CK223" i="2" s="1"/>
  <c r="AV220" i="2"/>
  <c r="AV221" i="2" s="1"/>
  <c r="AW221" i="2" s="1"/>
  <c r="CJ226" i="2"/>
  <c r="CK226" i="2" s="1" a="1"/>
  <c r="CK226" i="2" s="1"/>
  <c r="CJ220" i="2"/>
  <c r="CK220" i="2" s="1" a="1"/>
  <c r="CK220" i="2" s="1"/>
  <c r="CJ222" i="2"/>
  <c r="CK222" i="2" s="1" a="1"/>
  <c r="CK222" i="2" s="1"/>
  <c r="CJ227" i="2"/>
  <c r="CK227" i="2" s="1" a="1"/>
  <c r="CK227" i="2" s="1"/>
  <c r="CJ214" i="2"/>
  <c r="CK214" i="2" s="1" a="1"/>
  <c r="CK214" i="2" s="1"/>
  <c r="AT220" i="2"/>
  <c r="CJ215" i="2"/>
  <c r="CK215" i="2" s="1" a="1"/>
  <c r="CK215" i="2" s="1"/>
  <c r="AF220" i="2"/>
  <c r="AG220" i="2" s="1" a="1"/>
  <c r="AG220" i="2" s="1"/>
  <c r="AB224" i="2"/>
  <c r="AT224" i="2" s="1"/>
  <c r="CJ225" i="2"/>
  <c r="CK225" i="2" s="1" a="1"/>
  <c r="CK225" i="2" s="1"/>
  <c r="AB212" i="2"/>
  <c r="AT212" i="2" s="1"/>
  <c r="CJ203" i="2"/>
  <c r="CK203" i="2" s="1" a="1"/>
  <c r="CK203" i="2" s="1"/>
  <c r="CJ213" i="2"/>
  <c r="CK213" i="2" s="1" a="1"/>
  <c r="CK213" i="2" s="1"/>
  <c r="CJ200" i="2"/>
  <c r="CK200" i="2" s="1" a="1"/>
  <c r="CK200" i="2" s="1"/>
  <c r="AT200" i="2"/>
  <c r="AU200" i="2" s="1"/>
  <c r="CJ202" i="2"/>
  <c r="CK202" i="2" s="1" a="1"/>
  <c r="CK202" i="2" s="1"/>
  <c r="AT184" i="2"/>
  <c r="AU184" i="2" s="1"/>
  <c r="CJ127" i="2"/>
  <c r="CK127" i="2" s="1" a="1"/>
  <c r="CK127" i="2" s="1"/>
  <c r="CJ187" i="2"/>
  <c r="CK187" i="2" s="1" a="1"/>
  <c r="CK187" i="2" s="1"/>
  <c r="CJ186" i="2"/>
  <c r="CK186" i="2" s="1" a="1"/>
  <c r="CK186" i="2" s="1"/>
  <c r="CJ136" i="2"/>
  <c r="CK136" i="2" s="1" a="1"/>
  <c r="CK136" i="2" s="1"/>
  <c r="CJ185" i="2"/>
  <c r="CK185" i="2" s="1" a="1"/>
  <c r="CK185" i="2" s="1"/>
  <c r="CJ162" i="2"/>
  <c r="CK162" i="2" s="1" a="1"/>
  <c r="CK162" i="2" s="1"/>
  <c r="AB136" i="2"/>
  <c r="AT136" i="2" s="1"/>
  <c r="CJ163" i="2"/>
  <c r="CK163" i="2" s="1" a="1"/>
  <c r="CK163" i="2" s="1"/>
  <c r="CJ139" i="2"/>
  <c r="CK139" i="2" s="1" a="1"/>
  <c r="CK139" i="2" s="1"/>
  <c r="CJ138" i="2"/>
  <c r="CK138" i="2" s="1" a="1"/>
  <c r="CK138" i="2" s="1"/>
  <c r="CJ160" i="2"/>
  <c r="CK160" i="2" s="1" a="1"/>
  <c r="CK160" i="2" s="1"/>
  <c r="AF36" i="2"/>
  <c r="AG36" i="2" s="1" a="1"/>
  <c r="AG36" i="2" s="1"/>
  <c r="AT160" i="2"/>
  <c r="AU160" i="2" s="1"/>
  <c r="CJ126" i="2"/>
  <c r="CK126" i="2" s="1" a="1"/>
  <c r="CK126" i="2" s="1"/>
  <c r="AT104" i="2"/>
  <c r="AU104" i="2" s="1"/>
  <c r="CJ128" i="2"/>
  <c r="CK128" i="2" s="1" a="1"/>
  <c r="CK128" i="2" s="1"/>
  <c r="AB128" i="2"/>
  <c r="AT128" i="2" s="1"/>
  <c r="AV88" i="2"/>
  <c r="AW88" i="2" s="1"/>
  <c r="CJ124" i="2"/>
  <c r="CK124" i="2" s="1" a="1"/>
  <c r="CK124" i="2" s="1"/>
  <c r="CJ131" i="2"/>
  <c r="CK131" i="2" s="1" a="1"/>
  <c r="CK131" i="2" s="1"/>
  <c r="CJ130" i="2"/>
  <c r="CK130" i="2" s="1" a="1"/>
  <c r="CK130" i="2" s="1"/>
  <c r="CJ123" i="2"/>
  <c r="CK123" i="2" s="1" a="1"/>
  <c r="CK123" i="2" s="1"/>
  <c r="CJ120" i="2"/>
  <c r="CK120" i="2" s="1" a="1"/>
  <c r="CK120" i="2" s="1"/>
  <c r="AB124" i="2"/>
  <c r="AT124" i="2" s="1"/>
  <c r="AT120" i="2"/>
  <c r="AU120" i="2" s="1"/>
  <c r="CJ104" i="2"/>
  <c r="CK104" i="2" s="1" a="1"/>
  <c r="CK104" i="2" s="1"/>
  <c r="CJ122" i="2"/>
  <c r="CK122" i="2" s="1" a="1"/>
  <c r="CK122" i="2" s="1"/>
  <c r="AF96" i="2"/>
  <c r="AG96" i="2" s="1" a="1"/>
  <c r="AG96" i="2" s="1"/>
  <c r="CJ88" i="2"/>
  <c r="CK88" i="2" s="1" a="1"/>
  <c r="CK88" i="2" s="1"/>
  <c r="AV96" i="2"/>
  <c r="AW96" i="2" s="1"/>
  <c r="AV12" i="2"/>
  <c r="AW12" i="2" s="1"/>
  <c r="CJ107" i="2"/>
  <c r="CK107" i="2" s="1" a="1"/>
  <c r="CK107" i="2" s="1"/>
  <c r="CJ106" i="2"/>
  <c r="CK106" i="2" s="1" a="1"/>
  <c r="CK106" i="2" s="1"/>
  <c r="CJ98" i="2"/>
  <c r="CK98" i="2" s="1" a="1"/>
  <c r="CK98" i="2" s="1"/>
  <c r="AF88" i="2"/>
  <c r="AG88" i="2" s="1" a="1"/>
  <c r="AG88" i="2" s="1"/>
  <c r="AB88" i="2"/>
  <c r="AT88" i="2" s="1"/>
  <c r="AU88" i="2" s="1"/>
  <c r="CJ91" i="2"/>
  <c r="CK91" i="2" s="1" a="1"/>
  <c r="CK91" i="2" s="1"/>
  <c r="CJ90" i="2"/>
  <c r="CK90" i="2" s="1" a="1"/>
  <c r="CK90" i="2" s="1"/>
  <c r="CJ42" i="2"/>
  <c r="CK42" i="2" s="1" a="1"/>
  <c r="CK42" i="2" s="1"/>
  <c r="CJ96" i="2"/>
  <c r="CK96" i="2" s="1" a="1"/>
  <c r="CK96" i="2" s="1"/>
  <c r="AB96" i="2"/>
  <c r="AT96" i="2" s="1"/>
  <c r="AU96" i="2" s="1"/>
  <c r="CJ99" i="2"/>
  <c r="CK99" i="2" s="1" a="1"/>
  <c r="CK99" i="2" s="1"/>
  <c r="CJ40" i="2"/>
  <c r="CK40" i="2" s="1" a="1"/>
  <c r="CK40" i="2" s="1"/>
  <c r="AT40" i="2"/>
  <c r="AU40" i="2" s="1"/>
  <c r="AF16" i="2"/>
  <c r="AG16" i="2" s="1" a="1"/>
  <c r="AG16" i="2" s="1"/>
  <c r="CJ39" i="2"/>
  <c r="CK39" i="2" s="1" a="1"/>
  <c r="CK39" i="2" s="1"/>
  <c r="CJ43" i="2"/>
  <c r="CK43" i="2" s="1" a="1"/>
  <c r="CK43" i="2" s="1"/>
  <c r="CJ36" i="2"/>
  <c r="CK36" i="2" s="1" a="1"/>
  <c r="CK36" i="2" s="1"/>
  <c r="AV36" i="2"/>
  <c r="AW36" i="2" s="1"/>
  <c r="CJ38" i="2"/>
  <c r="CK38" i="2" s="1" a="1"/>
  <c r="CK38" i="2" s="1"/>
  <c r="AB36" i="2"/>
  <c r="AT36" i="2" s="1"/>
  <c r="AU36" i="2" s="1"/>
  <c r="AV16" i="2"/>
  <c r="AW16" i="2" s="1"/>
  <c r="AB16" i="2"/>
  <c r="AT16" i="2" s="1"/>
  <c r="AU16" i="2" s="1"/>
  <c r="CJ17" i="2"/>
  <c r="CK17" i="2" s="1" a="1"/>
  <c r="CK17" i="2" s="1"/>
  <c r="CJ19" i="2"/>
  <c r="CK19" i="2" s="1" a="1"/>
  <c r="CK19" i="2" s="1"/>
  <c r="CJ18" i="2"/>
  <c r="CK18" i="2" s="1" a="1"/>
  <c r="CK18" i="2" s="1"/>
  <c r="CJ12" i="2"/>
  <c r="CK12" i="2" s="1" a="1"/>
  <c r="CK12" i="2" s="1"/>
  <c r="CJ13" i="2"/>
  <c r="CK13" i="2" s="1" a="1"/>
  <c r="CK13" i="2" s="1"/>
  <c r="CJ14" i="2"/>
  <c r="CK14" i="2" s="1" a="1"/>
  <c r="CK14" i="2" s="1"/>
  <c r="CJ15" i="2"/>
  <c r="CK15" i="2" s="1" a="1"/>
  <c r="CK15" i="2" s="1"/>
  <c r="AA12" i="2"/>
  <c r="CP359" i="2"/>
  <c r="CP358" i="2"/>
  <c r="CP357" i="2"/>
  <c r="CP356" i="2"/>
  <c r="CP347" i="2"/>
  <c r="CP346" i="2"/>
  <c r="CP345" i="2"/>
  <c r="CP344" i="2"/>
  <c r="CP343" i="2"/>
  <c r="CP342" i="2"/>
  <c r="CP341" i="2"/>
  <c r="CP340" i="2"/>
  <c r="CI340" i="2"/>
  <c r="CJ343" i="2" s="1"/>
  <c r="CK343" i="2" s="1" a="1"/>
  <c r="CK343" i="2" s="1"/>
  <c r="CP271" i="2"/>
  <c r="CP270" i="2"/>
  <c r="CP269" i="2"/>
  <c r="CP268" i="2"/>
  <c r="CI268" i="2"/>
  <c r="CJ268" i="2" s="1"/>
  <c r="CK268" i="2" s="1" a="1"/>
  <c r="CK268" i="2" s="1"/>
  <c r="CP247" i="2"/>
  <c r="CP246" i="2"/>
  <c r="CP245" i="2"/>
  <c r="CP244" i="2"/>
  <c r="CI244" i="2"/>
  <c r="CJ244" i="2" s="1"/>
  <c r="CK244" i="2" s="1" a="1"/>
  <c r="CK244" i="2" s="1"/>
  <c r="CP243" i="2"/>
  <c r="CP242" i="2"/>
  <c r="CP241" i="2"/>
  <c r="CP240" i="2"/>
  <c r="CI240" i="2"/>
  <c r="CJ240" i="2" s="1"/>
  <c r="CK240" i="2" s="1" a="1"/>
  <c r="CK240" i="2" s="1"/>
  <c r="CP239" i="2"/>
  <c r="CP238" i="2"/>
  <c r="CP237" i="2"/>
  <c r="CP236" i="2"/>
  <c r="CI236" i="2"/>
  <c r="CJ239" i="2" s="1"/>
  <c r="CK239" i="2" s="1" a="1"/>
  <c r="CK239" i="2" s="1"/>
  <c r="CP211" i="2"/>
  <c r="CP210" i="2"/>
  <c r="CP209" i="2"/>
  <c r="CP208" i="2"/>
  <c r="CI208" i="2"/>
  <c r="CJ208" i="2" s="1"/>
  <c r="CK208" i="2" s="1" a="1"/>
  <c r="CK208" i="2" s="1"/>
  <c r="CP207" i="2"/>
  <c r="CP206" i="2"/>
  <c r="CP205" i="2"/>
  <c r="CP204" i="2"/>
  <c r="CI204" i="2"/>
  <c r="CJ204" i="2" s="1"/>
  <c r="CK204" i="2" s="1" a="1"/>
  <c r="CK204" i="2" s="1"/>
  <c r="CP219" i="2"/>
  <c r="CP218" i="2"/>
  <c r="CP217" i="2"/>
  <c r="CP216" i="2"/>
  <c r="CI216" i="2"/>
  <c r="CJ219" i="2" s="1"/>
  <c r="CK219" i="2" s="1" a="1"/>
  <c r="CK219" i="2" s="1"/>
  <c r="CP175" i="2"/>
  <c r="CP174" i="2"/>
  <c r="CP173" i="2"/>
  <c r="CP172" i="2"/>
  <c r="CI172" i="2"/>
  <c r="CJ175" i="2" s="1"/>
  <c r="CK175" i="2" s="1" a="1"/>
  <c r="CK175" i="2" s="1"/>
  <c r="CP171" i="2"/>
  <c r="CP170" i="2"/>
  <c r="CP169" i="2"/>
  <c r="CP168" i="2"/>
  <c r="CI168" i="2"/>
  <c r="CJ168" i="2" s="1"/>
  <c r="CK168" i="2" s="1" a="1"/>
  <c r="CK168" i="2" s="1"/>
  <c r="CP167" i="2"/>
  <c r="CP166" i="2"/>
  <c r="CP165" i="2"/>
  <c r="CP164" i="2"/>
  <c r="CI164" i="2"/>
  <c r="CJ167" i="2" s="1"/>
  <c r="CK167" i="2" s="1" a="1"/>
  <c r="CK167" i="2" s="1"/>
  <c r="CP199" i="2"/>
  <c r="CP198" i="2"/>
  <c r="CP197" i="2"/>
  <c r="CP196" i="2"/>
  <c r="CI196" i="2"/>
  <c r="CJ196" i="2" s="1"/>
  <c r="CK196" i="2" s="1" a="1"/>
  <c r="CK196" i="2" s="1"/>
  <c r="CP191" i="2"/>
  <c r="CP190" i="2"/>
  <c r="CP189" i="2"/>
  <c r="CP188" i="2"/>
  <c r="CI188" i="2"/>
  <c r="CJ188" i="2" s="1"/>
  <c r="CK188" i="2" s="1" a="1"/>
  <c r="CK188" i="2" s="1"/>
  <c r="CP183" i="2"/>
  <c r="CP182" i="2"/>
  <c r="CP181" i="2"/>
  <c r="CP180" i="2"/>
  <c r="CI180" i="2"/>
  <c r="CJ183" i="2" s="1"/>
  <c r="CK183" i="2" s="1" a="1"/>
  <c r="CK183" i="2" s="1"/>
  <c r="CP159" i="2"/>
  <c r="CP158" i="2"/>
  <c r="CP157" i="2"/>
  <c r="CP156" i="2"/>
  <c r="CI156" i="2"/>
  <c r="CJ159" i="2" s="1"/>
  <c r="CK159" i="2" s="1" a="1"/>
  <c r="CK159" i="2" s="1"/>
  <c r="CP155" i="2"/>
  <c r="CP154" i="2"/>
  <c r="CP153" i="2"/>
  <c r="CP152" i="2"/>
  <c r="CI152" i="2"/>
  <c r="CJ152" i="2" s="1"/>
  <c r="CK152" i="2" s="1" a="1"/>
  <c r="CK152" i="2" s="1"/>
  <c r="CP151" i="2"/>
  <c r="CP150" i="2"/>
  <c r="CP149" i="2"/>
  <c r="CP148" i="2"/>
  <c r="CI148" i="2"/>
  <c r="CJ148" i="2" s="1"/>
  <c r="CK148" i="2" s="1" a="1"/>
  <c r="CK148" i="2" s="1"/>
  <c r="CP147" i="2"/>
  <c r="CP146" i="2"/>
  <c r="CP145" i="2"/>
  <c r="CP144" i="2"/>
  <c r="CI144" i="2"/>
  <c r="CJ144" i="2" s="1"/>
  <c r="CK144" i="2" s="1" a="1"/>
  <c r="CK144" i="2" s="1"/>
  <c r="CP143" i="2"/>
  <c r="CP142" i="2"/>
  <c r="CP141" i="2"/>
  <c r="CP140" i="2"/>
  <c r="CI140" i="2"/>
  <c r="CJ140" i="2" s="1"/>
  <c r="CK140" i="2" s="1" a="1"/>
  <c r="CK140" i="2" s="1"/>
  <c r="CP135" i="2"/>
  <c r="CP134" i="2"/>
  <c r="CP133" i="2"/>
  <c r="CP132" i="2"/>
  <c r="CI132" i="2"/>
  <c r="CJ132" i="2" s="1"/>
  <c r="CK132" i="2" s="1" a="1"/>
  <c r="CK132" i="2" s="1"/>
  <c r="CP115" i="2"/>
  <c r="CI112" i="2"/>
  <c r="CJ112" i="2" s="1"/>
  <c r="CK112" i="2" s="1" a="1"/>
  <c r="CK112" i="2" s="1"/>
  <c r="CI116" i="2"/>
  <c r="CJ116" i="2" s="1"/>
  <c r="CK116" i="2" s="1" a="1"/>
  <c r="CK116" i="2" s="1"/>
  <c r="CI108" i="2"/>
  <c r="CJ111" i="2" s="1"/>
  <c r="CK111" i="2" s="1" a="1"/>
  <c r="CK111" i="2" s="1"/>
  <c r="CI100" i="2"/>
  <c r="CJ100" i="2" s="1"/>
  <c r="CK100" i="2" s="1" a="1"/>
  <c r="CK100" i="2" s="1"/>
  <c r="CI92" i="2"/>
  <c r="CP35" i="2"/>
  <c r="CP34" i="2"/>
  <c r="CP33" i="2"/>
  <c r="CP32" i="2"/>
  <c r="CP47" i="2"/>
  <c r="CP46" i="2"/>
  <c r="CP45" i="2"/>
  <c r="CP44" i="2"/>
  <c r="CI44" i="2"/>
  <c r="CJ47" i="2" s="1"/>
  <c r="CK47" i="2" s="1" a="1"/>
  <c r="CK47" i="2" s="1"/>
  <c r="E16" i="8" l="1"/>
  <c r="E9" i="8"/>
  <c r="AV74" i="2"/>
  <c r="AW74" i="2" s="1"/>
  <c r="AV62" i="2"/>
  <c r="AW62" i="2" s="1"/>
  <c r="AV194" i="2"/>
  <c r="AW194" i="2" s="1"/>
  <c r="AV418" i="2"/>
  <c r="AT82" i="2"/>
  <c r="AU82" i="2" s="1"/>
  <c r="AU417" i="2"/>
  <c r="AT418" i="2"/>
  <c r="AV58" i="2"/>
  <c r="AW58" i="2" s="1"/>
  <c r="AT74" i="2"/>
  <c r="AU74" i="2" s="1"/>
  <c r="AT194" i="2"/>
  <c r="AT195" i="2" s="1"/>
  <c r="AU195" i="2" s="1"/>
  <c r="AW81" i="2"/>
  <c r="AV82" i="2"/>
  <c r="AU61" i="2"/>
  <c r="AT62" i="2"/>
  <c r="AF128" i="2"/>
  <c r="AG128" i="2" s="1" a="1"/>
  <c r="AG128" i="2" s="1"/>
  <c r="AF352" i="2"/>
  <c r="AG352" i="2" s="1" a="1"/>
  <c r="AG352" i="2" s="1"/>
  <c r="AF260" i="2"/>
  <c r="AG260" i="2" s="1" a="1"/>
  <c r="AG260" i="2" s="1"/>
  <c r="AU57" i="2"/>
  <c r="AT58" i="2"/>
  <c r="AF212" i="2"/>
  <c r="AG212" i="2" s="1" a="1"/>
  <c r="AG212" i="2" s="1"/>
  <c r="AF160" i="2"/>
  <c r="AG160" i="2" s="1" a="1"/>
  <c r="AG160" i="2" s="1"/>
  <c r="AF276" i="2"/>
  <c r="AG276" i="2" s="1" a="1"/>
  <c r="AG276" i="2" s="1"/>
  <c r="AF316" i="2"/>
  <c r="AG316" i="2" s="1" a="1"/>
  <c r="AG316" i="2" s="1"/>
  <c r="AF184" i="2"/>
  <c r="AG184" i="2" s="1" a="1"/>
  <c r="AG184" i="2" s="1"/>
  <c r="AF256" i="2"/>
  <c r="AG256" i="2" s="1" a="1"/>
  <c r="AG256" i="2" s="1"/>
  <c r="AF200" i="2"/>
  <c r="AG200" i="2" s="1" a="1"/>
  <c r="AG200" i="2" s="1"/>
  <c r="AF304" i="2"/>
  <c r="AG304" i="2" s="1" a="1"/>
  <c r="AG304" i="2" s="1"/>
  <c r="AF124" i="2"/>
  <c r="AG124" i="2" s="1" a="1"/>
  <c r="AG124" i="2" s="1"/>
  <c r="AF104" i="2"/>
  <c r="AG104" i="2" s="1" a="1"/>
  <c r="AG104" i="2" s="1"/>
  <c r="AF272" i="2"/>
  <c r="AG272" i="2" s="1" a="1"/>
  <c r="AG272" i="2" s="1"/>
  <c r="AF284" i="2"/>
  <c r="AG284" i="2" s="1" a="1"/>
  <c r="AG284" i="2" s="1"/>
  <c r="AF136" i="2"/>
  <c r="AG136" i="2" s="1" a="1"/>
  <c r="AG136" i="2" s="1"/>
  <c r="AF224" i="2"/>
  <c r="AG224" i="2" s="1" a="1"/>
  <c r="AG224" i="2" s="1"/>
  <c r="AF396" i="2"/>
  <c r="AG396" i="2" s="1" a="1"/>
  <c r="AG396" i="2" s="1"/>
  <c r="AF264" i="2"/>
  <c r="AG264" i="2" s="1" a="1"/>
  <c r="AG264" i="2" s="1"/>
  <c r="AF292" i="2"/>
  <c r="AG292" i="2" s="1" a="1"/>
  <c r="AG292" i="2" s="1"/>
  <c r="AF400" i="2"/>
  <c r="AG400" i="2" s="1" a="1"/>
  <c r="AG400" i="2" s="1"/>
  <c r="AE360" i="2"/>
  <c r="AV360" i="2" s="1"/>
  <c r="AW360" i="2" s="1"/>
  <c r="AF120" i="2"/>
  <c r="AG120" i="2" s="1" a="1"/>
  <c r="AG120" i="2" s="1"/>
  <c r="AF296" i="2"/>
  <c r="AG296" i="2" s="1" a="1"/>
  <c r="AG296" i="2" s="1"/>
  <c r="AF348" i="2"/>
  <c r="AG348" i="2" s="1" a="1"/>
  <c r="AG348" i="2" s="1"/>
  <c r="AF300" i="2"/>
  <c r="AG300" i="2" s="1" a="1"/>
  <c r="AG300" i="2" s="1"/>
  <c r="AF392" i="2"/>
  <c r="AG392" i="2" s="1" a="1"/>
  <c r="AG392" i="2" s="1"/>
  <c r="AF40" i="2"/>
  <c r="AG40" i="2" s="1" a="1"/>
  <c r="AG40" i="2" s="1"/>
  <c r="AF320" i="2"/>
  <c r="AG320" i="2" s="1" a="1"/>
  <c r="AG320" i="2" s="1"/>
  <c r="CJ94" i="2"/>
  <c r="CK94" i="2" s="1" a="1"/>
  <c r="CK94" i="2" s="1"/>
  <c r="CJ93" i="2"/>
  <c r="CK93" i="2" s="1" a="1"/>
  <c r="CK93" i="2" s="1"/>
  <c r="CJ92" i="2"/>
  <c r="CK92" i="2" s="1" a="1"/>
  <c r="CK92" i="2" s="1"/>
  <c r="AT361" i="2"/>
  <c r="AU361" i="2" s="1"/>
  <c r="AT397" i="2"/>
  <c r="AU397" i="2" s="1"/>
  <c r="AV393" i="2"/>
  <c r="AW393" i="2" s="1"/>
  <c r="AV397" i="2"/>
  <c r="AW397" i="2" s="1"/>
  <c r="AT393" i="2"/>
  <c r="AU393" i="2" s="1"/>
  <c r="AU400" i="2"/>
  <c r="AT401" i="2"/>
  <c r="AV401" i="2"/>
  <c r="AT321" i="2"/>
  <c r="AU321" i="2" s="1"/>
  <c r="AV321" i="2"/>
  <c r="AW321" i="2" s="1"/>
  <c r="AT353" i="2"/>
  <c r="AV353" i="2"/>
  <c r="AW353" i="2" s="1"/>
  <c r="AT329" i="2"/>
  <c r="AU329" i="2" s="1"/>
  <c r="AV349" i="2"/>
  <c r="AW349" i="2" s="1"/>
  <c r="AU348" i="2"/>
  <c r="AT349" i="2"/>
  <c r="AW292" i="2"/>
  <c r="AV329" i="2"/>
  <c r="AW329" i="2" s="1"/>
  <c r="AT317" i="2"/>
  <c r="AV309" i="2"/>
  <c r="AV317" i="2"/>
  <c r="AV305" i="2"/>
  <c r="AW305" i="2" s="1"/>
  <c r="AU308" i="2"/>
  <c r="AT309" i="2"/>
  <c r="AV285" i="2"/>
  <c r="AW285" i="2" s="1"/>
  <c r="AT305" i="2"/>
  <c r="AU305" i="2" s="1"/>
  <c r="AV261" i="2"/>
  <c r="AW261" i="2" s="1"/>
  <c r="AW300" i="2"/>
  <c r="AV301" i="2"/>
  <c r="AT301" i="2"/>
  <c r="AV297" i="2"/>
  <c r="AW297" i="2" s="1"/>
  <c r="AT293" i="2"/>
  <c r="AU292" i="2"/>
  <c r="AV265" i="2"/>
  <c r="AW265" i="2" s="1"/>
  <c r="AT297" i="2"/>
  <c r="AW293" i="2"/>
  <c r="AV294" i="2"/>
  <c r="AT285" i="2"/>
  <c r="AV257" i="2"/>
  <c r="AW257" i="2" s="1"/>
  <c r="AT261" i="2"/>
  <c r="AU261" i="2" s="1"/>
  <c r="AV137" i="2"/>
  <c r="AW137" i="2" s="1"/>
  <c r="AV273" i="2"/>
  <c r="AW273" i="2" s="1"/>
  <c r="AW276" i="2"/>
  <c r="AV277" i="2"/>
  <c r="AT277" i="2"/>
  <c r="AU256" i="2"/>
  <c r="AT257" i="2"/>
  <c r="AU272" i="2"/>
  <c r="AT273" i="2"/>
  <c r="AU264" i="2"/>
  <c r="AT265" i="2"/>
  <c r="AU265" i="2" s="1"/>
  <c r="AV161" i="2"/>
  <c r="AW161" i="2" s="1"/>
  <c r="AW220" i="2"/>
  <c r="AV125" i="2"/>
  <c r="AW125" i="2" s="1"/>
  <c r="AV201" i="2"/>
  <c r="AW201" i="2" s="1"/>
  <c r="AV213" i="2"/>
  <c r="AW213" i="2" s="1"/>
  <c r="AT105" i="2"/>
  <c r="AU105" i="2" s="1"/>
  <c r="AV105" i="2"/>
  <c r="AV225" i="2"/>
  <c r="AU224" i="2"/>
  <c r="AT225" i="2"/>
  <c r="AT185" i="2"/>
  <c r="AU185" i="2" s="1"/>
  <c r="AU220" i="2"/>
  <c r="AT221" i="2"/>
  <c r="AV222" i="2"/>
  <c r="AV129" i="2"/>
  <c r="AW129" i="2" s="1"/>
  <c r="AU212" i="2"/>
  <c r="AT213" i="2"/>
  <c r="AV121" i="2"/>
  <c r="AW121" i="2" s="1"/>
  <c r="AT201" i="2"/>
  <c r="AV185" i="2"/>
  <c r="AU136" i="2"/>
  <c r="AT137" i="2"/>
  <c r="AT89" i="2"/>
  <c r="AU89" i="2" s="1"/>
  <c r="AT161" i="2"/>
  <c r="AV89" i="2"/>
  <c r="AU124" i="2"/>
  <c r="AT125" i="2"/>
  <c r="AU128" i="2"/>
  <c r="AT129" i="2"/>
  <c r="AT121" i="2"/>
  <c r="AV13" i="2"/>
  <c r="AV97" i="2"/>
  <c r="AW97" i="2" s="1"/>
  <c r="AV37" i="2"/>
  <c r="AV17" i="2"/>
  <c r="AV41" i="2"/>
  <c r="AW41" i="2" s="1"/>
  <c r="AT41" i="2"/>
  <c r="AT97" i="2"/>
  <c r="CJ102" i="2"/>
  <c r="CK102" i="2" s="1" a="1"/>
  <c r="CK102" i="2" s="1"/>
  <c r="AT37" i="2"/>
  <c r="CJ206" i="2"/>
  <c r="CK206" i="2" s="1" a="1"/>
  <c r="CK206" i="2" s="1"/>
  <c r="CJ45" i="2"/>
  <c r="CK45" i="2" s="1" a="1"/>
  <c r="CK45" i="2" s="1"/>
  <c r="AT17" i="2"/>
  <c r="CJ217" i="2"/>
  <c r="CK217" i="2" s="1" a="1"/>
  <c r="CK217" i="2" s="1"/>
  <c r="CJ46" i="2"/>
  <c r="CK46" i="2" s="1" a="1"/>
  <c r="CK46" i="2" s="1"/>
  <c r="CJ157" i="2"/>
  <c r="CK157" i="2" s="1" a="1"/>
  <c r="CK157" i="2" s="1"/>
  <c r="CJ218" i="2"/>
  <c r="CK218" i="2" s="1" a="1"/>
  <c r="CK218" i="2" s="1"/>
  <c r="CJ158" i="2"/>
  <c r="CK158" i="2" s="1" a="1"/>
  <c r="CK158" i="2" s="1"/>
  <c r="CJ216" i="2"/>
  <c r="CK216" i="2" s="1" a="1"/>
  <c r="CK216" i="2" s="1"/>
  <c r="CJ342" i="2"/>
  <c r="CK342" i="2" s="1" a="1"/>
  <c r="CK342" i="2" s="1"/>
  <c r="CJ164" i="2"/>
  <c r="CK164" i="2" s="1" a="1"/>
  <c r="CK164" i="2" s="1"/>
  <c r="CJ146" i="2"/>
  <c r="CK146" i="2" s="1" a="1"/>
  <c r="CK146" i="2" s="1"/>
  <c r="CJ166" i="2"/>
  <c r="CK166" i="2" s="1" a="1"/>
  <c r="CK166" i="2" s="1"/>
  <c r="CJ241" i="2"/>
  <c r="CK241" i="2" s="1" a="1"/>
  <c r="CK241" i="2" s="1"/>
  <c r="CJ170" i="2"/>
  <c r="CK170" i="2" s="1" a="1"/>
  <c r="CK170" i="2" s="1"/>
  <c r="CJ142" i="2"/>
  <c r="CK142" i="2" s="1" a="1"/>
  <c r="CK142" i="2" s="1"/>
  <c r="CJ141" i="2"/>
  <c r="CK141" i="2" s="1" a="1"/>
  <c r="CK141" i="2" s="1"/>
  <c r="CJ169" i="2"/>
  <c r="CK169" i="2" s="1" a="1"/>
  <c r="CK169" i="2" s="1"/>
  <c r="CJ165" i="2"/>
  <c r="CK165" i="2" s="1" a="1"/>
  <c r="CK165" i="2" s="1"/>
  <c r="CJ156" i="2"/>
  <c r="CK156" i="2" s="1" a="1"/>
  <c r="CK156" i="2" s="1"/>
  <c r="CJ205" i="2"/>
  <c r="CK205" i="2" s="1" a="1"/>
  <c r="CK205" i="2" s="1"/>
  <c r="CJ242" i="2"/>
  <c r="CK242" i="2" s="1" a="1"/>
  <c r="CK242" i="2" s="1"/>
  <c r="AB12" i="2"/>
  <c r="AT12" i="2" s="1"/>
  <c r="AF12" i="2"/>
  <c r="AG12" i="2" s="1" a="1"/>
  <c r="AG12" i="2" s="1"/>
  <c r="CJ101" i="2"/>
  <c r="CK101" i="2" s="1" a="1"/>
  <c r="CK101" i="2" s="1"/>
  <c r="CJ117" i="2"/>
  <c r="CK117" i="2" s="1" a="1"/>
  <c r="CK117" i="2" s="1"/>
  <c r="CJ154" i="2"/>
  <c r="CK154" i="2" s="1" a="1"/>
  <c r="CK154" i="2" s="1"/>
  <c r="CJ108" i="2"/>
  <c r="CK108" i="2" s="1" a="1"/>
  <c r="CK108" i="2" s="1"/>
  <c r="CJ238" i="2"/>
  <c r="CK238" i="2" s="1" a="1"/>
  <c r="CK238" i="2" s="1"/>
  <c r="CJ109" i="2"/>
  <c r="CK109" i="2" s="1" a="1"/>
  <c r="CK109" i="2" s="1"/>
  <c r="CJ150" i="2"/>
  <c r="CK150" i="2" s="1" a="1"/>
  <c r="CK150" i="2" s="1"/>
  <c r="CJ340" i="2"/>
  <c r="CK340" i="2" s="1" a="1"/>
  <c r="CK340" i="2" s="1"/>
  <c r="CJ153" i="2"/>
  <c r="CK153" i="2" s="1" a="1"/>
  <c r="CK153" i="2" s="1"/>
  <c r="CJ198" i="2"/>
  <c r="CK198" i="2" s="1" a="1"/>
  <c r="CK198" i="2" s="1"/>
  <c r="CJ269" i="2"/>
  <c r="CK269" i="2" s="1" a="1"/>
  <c r="CK269" i="2" s="1"/>
  <c r="CJ155" i="2"/>
  <c r="CK155" i="2" s="1" a="1"/>
  <c r="CK155" i="2" s="1"/>
  <c r="CJ113" i="2"/>
  <c r="CK113" i="2" s="1" a="1"/>
  <c r="CK113" i="2" s="1"/>
  <c r="CJ181" i="2"/>
  <c r="CK181" i="2" s="1" a="1"/>
  <c r="CK181" i="2" s="1"/>
  <c r="CJ173" i="2"/>
  <c r="CK173" i="2" s="1" a="1"/>
  <c r="CK173" i="2" s="1"/>
  <c r="CJ210" i="2"/>
  <c r="CK210" i="2" s="1" a="1"/>
  <c r="CK210" i="2" s="1"/>
  <c r="CJ245" i="2"/>
  <c r="CK245" i="2" s="1" a="1"/>
  <c r="CK245" i="2" s="1"/>
  <c r="CJ236" i="2"/>
  <c r="CK236" i="2" s="1" a="1"/>
  <c r="CK236" i="2" s="1"/>
  <c r="CJ270" i="2"/>
  <c r="CK270" i="2" s="1" a="1"/>
  <c r="CK270" i="2" s="1"/>
  <c r="CJ44" i="2"/>
  <c r="CK44" i="2" s="1" a="1"/>
  <c r="CK44" i="2" s="1"/>
  <c r="CJ145" i="2"/>
  <c r="CK145" i="2" s="1" a="1"/>
  <c r="CK145" i="2" s="1"/>
  <c r="CJ191" i="2"/>
  <c r="CK191" i="2" s="1" a="1"/>
  <c r="CK191" i="2" s="1"/>
  <c r="CJ197" i="2"/>
  <c r="CK197" i="2" s="1" a="1"/>
  <c r="CK197" i="2" s="1"/>
  <c r="CJ237" i="2"/>
  <c r="CK237" i="2" s="1" a="1"/>
  <c r="CK237" i="2" s="1"/>
  <c r="CJ149" i="2"/>
  <c r="CK149" i="2" s="1" a="1"/>
  <c r="CK149" i="2" s="1"/>
  <c r="CJ118" i="2"/>
  <c r="CK118" i="2" s="1" a="1"/>
  <c r="CK118" i="2" s="1"/>
  <c r="CJ180" i="2"/>
  <c r="CK180" i="2" s="1" a="1"/>
  <c r="CK180" i="2" s="1"/>
  <c r="CJ134" i="2"/>
  <c r="CK134" i="2" s="1" a="1"/>
  <c r="CK134" i="2" s="1"/>
  <c r="CJ190" i="2"/>
  <c r="CK190" i="2" s="1" a="1"/>
  <c r="CK190" i="2" s="1"/>
  <c r="CJ110" i="2"/>
  <c r="CK110" i="2" s="1" a="1"/>
  <c r="CK110" i="2" s="1"/>
  <c r="CJ341" i="2"/>
  <c r="CK341" i="2" s="1" a="1"/>
  <c r="CK341" i="2" s="1"/>
  <c r="CJ133" i="2"/>
  <c r="CK133" i="2" s="1" a="1"/>
  <c r="CK133" i="2" s="1"/>
  <c r="CJ189" i="2"/>
  <c r="CK189" i="2" s="1" a="1"/>
  <c r="CK189" i="2" s="1"/>
  <c r="CJ209" i="2"/>
  <c r="CK209" i="2" s="1" a="1"/>
  <c r="CK209" i="2" s="1"/>
  <c r="CJ114" i="2"/>
  <c r="CK114" i="2" s="1" a="1"/>
  <c r="CK114" i="2" s="1"/>
  <c r="CJ182" i="2"/>
  <c r="CK182" i="2" s="1" a="1"/>
  <c r="CK182" i="2" s="1"/>
  <c r="CJ174" i="2"/>
  <c r="CK174" i="2" s="1" a="1"/>
  <c r="CK174" i="2" s="1"/>
  <c r="CJ246" i="2"/>
  <c r="CK246" i="2" s="1" a="1"/>
  <c r="CK246" i="2" s="1"/>
  <c r="CJ271" i="2"/>
  <c r="CK271" i="2" s="1" a="1"/>
  <c r="CK271" i="2" s="1"/>
  <c r="CJ247" i="2"/>
  <c r="CK247" i="2" s="1" a="1"/>
  <c r="CK247" i="2" s="1"/>
  <c r="CJ243" i="2"/>
  <c r="CK243" i="2" s="1" a="1"/>
  <c r="CK243" i="2" s="1"/>
  <c r="CJ211" i="2"/>
  <c r="CK211" i="2" s="1" a="1"/>
  <c r="CK211" i="2" s="1"/>
  <c r="CJ207" i="2"/>
  <c r="CK207" i="2" s="1" a="1"/>
  <c r="CK207" i="2" s="1"/>
  <c r="CJ172" i="2"/>
  <c r="CK172" i="2" s="1" a="1"/>
  <c r="CK172" i="2" s="1"/>
  <c r="CJ171" i="2"/>
  <c r="CK171" i="2" s="1" a="1"/>
  <c r="CK171" i="2" s="1"/>
  <c r="CJ199" i="2"/>
  <c r="CK199" i="2" s="1" a="1"/>
  <c r="CK199" i="2" s="1"/>
  <c r="CJ151" i="2"/>
  <c r="CK151" i="2" s="1" a="1"/>
  <c r="CK151" i="2" s="1"/>
  <c r="CJ147" i="2"/>
  <c r="CK147" i="2" s="1" a="1"/>
  <c r="CK147" i="2" s="1"/>
  <c r="CJ143" i="2"/>
  <c r="CK143" i="2" s="1" a="1"/>
  <c r="CK143" i="2" s="1"/>
  <c r="CJ135" i="2"/>
  <c r="CK135" i="2" s="1" a="1"/>
  <c r="CK135" i="2" s="1"/>
  <c r="CJ115" i="2"/>
  <c r="CK115" i="2" s="1" a="1"/>
  <c r="CK115" i="2" s="1"/>
  <c r="CJ119" i="2"/>
  <c r="CK119" i="2" s="1" a="1"/>
  <c r="CK119" i="2" s="1"/>
  <c r="CJ103" i="2"/>
  <c r="CK103" i="2" s="1" a="1"/>
  <c r="CK103" i="2" s="1"/>
  <c r="CJ95" i="2"/>
  <c r="CK95" i="2" s="1" a="1"/>
  <c r="CK95" i="2" s="1"/>
  <c r="M32" i="2"/>
  <c r="AV63" i="2" l="1"/>
  <c r="AW63" i="2" s="1"/>
  <c r="AU194" i="2"/>
  <c r="AV75" i="2"/>
  <c r="AW75" i="2" s="1"/>
  <c r="AV195" i="2"/>
  <c r="AW195" i="2" s="1"/>
  <c r="AX192" i="2" s="1"/>
  <c r="AY192" i="2" s="1" a="1"/>
  <c r="AY192" i="2" s="1"/>
  <c r="AZ192" i="2" s="1" a="1"/>
  <c r="AZ192" i="2" s="1"/>
  <c r="AV59" i="2"/>
  <c r="AW59" i="2" s="1"/>
  <c r="AT83" i="2"/>
  <c r="AU83" i="2" s="1"/>
  <c r="AW418" i="2"/>
  <c r="AV419" i="2"/>
  <c r="AW419" i="2" s="1"/>
  <c r="AU418" i="2"/>
  <c r="AT419" i="2"/>
  <c r="AU419" i="2" s="1"/>
  <c r="AT75" i="2"/>
  <c r="AU75" i="2" s="1"/>
  <c r="AW82" i="2"/>
  <c r="AV83" i="2"/>
  <c r="AW83" i="2" s="1"/>
  <c r="AU62" i="2"/>
  <c r="AT63" i="2"/>
  <c r="AU63" i="2" s="1"/>
  <c r="AU58" i="2"/>
  <c r="AT59" i="2"/>
  <c r="AU59" i="2" s="1"/>
  <c r="AV361" i="2"/>
  <c r="AV362" i="2" s="1"/>
  <c r="AT398" i="2"/>
  <c r="AU398" i="2" s="1"/>
  <c r="AT362" i="2"/>
  <c r="AU362" i="2" s="1"/>
  <c r="AV394" i="2"/>
  <c r="AW394" i="2" s="1"/>
  <c r="AT394" i="2"/>
  <c r="AT395" i="2" s="1"/>
  <c r="AU395" i="2" s="1"/>
  <c r="AV398" i="2"/>
  <c r="AV399" i="2" s="1"/>
  <c r="AW399" i="2" s="1"/>
  <c r="AT322" i="2"/>
  <c r="AT323" i="2" s="1"/>
  <c r="AU323" i="2" s="1"/>
  <c r="AW401" i="2"/>
  <c r="AV402" i="2"/>
  <c r="AU401" i="2"/>
  <c r="AT402" i="2"/>
  <c r="AV354" i="2"/>
  <c r="AW354" i="2" s="1"/>
  <c r="AT330" i="2"/>
  <c r="AU330" i="2" s="1"/>
  <c r="AV322" i="2"/>
  <c r="AW322" i="2" s="1"/>
  <c r="AV350" i="2"/>
  <c r="AV351" i="2" s="1"/>
  <c r="AW351" i="2" s="1"/>
  <c r="AT306" i="2"/>
  <c r="AU306" i="2" s="1"/>
  <c r="AU353" i="2"/>
  <c r="AT354" i="2"/>
  <c r="AV330" i="2"/>
  <c r="AW330" i="2" s="1"/>
  <c r="AV306" i="2"/>
  <c r="AW306" i="2" s="1"/>
  <c r="AU349" i="2"/>
  <c r="AT350" i="2"/>
  <c r="AV286" i="2"/>
  <c r="AW286" i="2" s="1"/>
  <c r="AV262" i="2"/>
  <c r="AW262" i="2" s="1"/>
  <c r="AV298" i="2"/>
  <c r="AW298" i="2" s="1"/>
  <c r="AW317" i="2"/>
  <c r="AV318" i="2"/>
  <c r="AW309" i="2"/>
  <c r="AV310" i="2"/>
  <c r="AU317" i="2"/>
  <c r="AT318" i="2"/>
  <c r="AU309" i="2"/>
  <c r="AT310" i="2"/>
  <c r="AV138" i="2"/>
  <c r="AW138" i="2" s="1"/>
  <c r="AV258" i="2"/>
  <c r="AW258" i="2" s="1"/>
  <c r="AU301" i="2"/>
  <c r="AT302" i="2"/>
  <c r="AT262" i="2"/>
  <c r="AU262" i="2" s="1"/>
  <c r="AW301" i="2"/>
  <c r="AV302" i="2"/>
  <c r="AV266" i="2"/>
  <c r="AW266" i="2" s="1"/>
  <c r="AW294" i="2"/>
  <c r="AV295" i="2"/>
  <c r="AW295" i="2" s="1"/>
  <c r="AU297" i="2"/>
  <c r="AT298" i="2"/>
  <c r="AT294" i="2"/>
  <c r="AU293" i="2"/>
  <c r="AV274" i="2"/>
  <c r="AW274" i="2" s="1"/>
  <c r="AU285" i="2"/>
  <c r="AT286" i="2"/>
  <c r="AT266" i="2"/>
  <c r="AU266" i="2" s="1"/>
  <c r="AU277" i="2"/>
  <c r="AT278" i="2"/>
  <c r="AW277" i="2"/>
  <c r="AV278" i="2"/>
  <c r="AU273" i="2"/>
  <c r="AT274" i="2"/>
  <c r="AU257" i="2"/>
  <c r="AT258" i="2"/>
  <c r="AV162" i="2"/>
  <c r="AW162" i="2" s="1"/>
  <c r="AV202" i="2"/>
  <c r="AW202" i="2" s="1"/>
  <c r="AV126" i="2"/>
  <c r="AW126" i="2" s="1"/>
  <c r="AT106" i="2"/>
  <c r="AU106" i="2" s="1"/>
  <c r="AV214" i="2"/>
  <c r="AW214" i="2" s="1"/>
  <c r="AW225" i="2"/>
  <c r="AV226" i="2"/>
  <c r="AV130" i="2"/>
  <c r="AW130" i="2" s="1"/>
  <c r="AT186" i="2"/>
  <c r="AU186" i="2" s="1"/>
  <c r="AW105" i="2"/>
  <c r="AV106" i="2"/>
  <c r="AU221" i="2"/>
  <c r="AT222" i="2"/>
  <c r="AW222" i="2"/>
  <c r="AV223" i="2"/>
  <c r="AW223" i="2" s="1"/>
  <c r="AV122" i="2"/>
  <c r="AW122" i="2" s="1"/>
  <c r="AU225" i="2"/>
  <c r="AT226" i="2"/>
  <c r="AU201" i="2"/>
  <c r="AT202" i="2"/>
  <c r="AU213" i="2"/>
  <c r="AT214" i="2"/>
  <c r="AT90" i="2"/>
  <c r="AU90" i="2" s="1"/>
  <c r="AW185" i="2"/>
  <c r="AV186" i="2"/>
  <c r="AU137" i="2"/>
  <c r="AT138" i="2"/>
  <c r="AW89" i="2"/>
  <c r="AV90" i="2"/>
  <c r="AU161" i="2"/>
  <c r="AT162" i="2"/>
  <c r="AV42" i="2"/>
  <c r="AV43" i="2" s="1"/>
  <c r="AW43" i="2" s="1"/>
  <c r="AV98" i="2"/>
  <c r="AW98" i="2" s="1"/>
  <c r="AU121" i="2"/>
  <c r="AT122" i="2"/>
  <c r="AU129" i="2"/>
  <c r="AT130" i="2"/>
  <c r="AU125" i="2"/>
  <c r="AT126" i="2"/>
  <c r="AW13" i="2"/>
  <c r="AV14" i="2"/>
  <c r="AW17" i="2"/>
  <c r="AV18" i="2"/>
  <c r="AW37" i="2"/>
  <c r="AV38" i="2"/>
  <c r="AU41" i="2"/>
  <c r="AT42" i="2"/>
  <c r="AU97" i="2"/>
  <c r="AT98" i="2"/>
  <c r="AU37" i="2"/>
  <c r="AT38" i="2"/>
  <c r="AU17" i="2"/>
  <c r="AT18" i="2"/>
  <c r="AU12" i="2"/>
  <c r="AT13" i="2"/>
  <c r="BE35" i="2"/>
  <c r="AL35" i="2"/>
  <c r="AH35" i="2"/>
  <c r="BE34" i="2"/>
  <c r="AL34" i="2"/>
  <c r="AH34" i="2"/>
  <c r="BE33" i="2"/>
  <c r="AL33" i="2"/>
  <c r="AH33" i="2"/>
  <c r="BE32" i="2"/>
  <c r="AL32" i="2"/>
  <c r="AX60" i="2" l="1"/>
  <c r="AY60" i="2" s="1" a="1"/>
  <c r="AY60" i="2" s="1"/>
  <c r="AZ60" i="2" s="1" a="1"/>
  <c r="AZ60" i="2" s="1"/>
  <c r="AX72" i="2"/>
  <c r="AY72" i="2" s="1" a="1"/>
  <c r="AY72" i="2" s="1"/>
  <c r="AZ72" i="2" s="1" a="1"/>
  <c r="AZ72" i="2" s="1"/>
  <c r="AX56" i="2"/>
  <c r="AY56" i="2" s="1" a="1"/>
  <c r="AY56" i="2" s="1"/>
  <c r="AZ56" i="2" s="1" a="1"/>
  <c r="AZ56" i="2" s="1"/>
  <c r="AX80" i="2"/>
  <c r="AY80" i="2" s="1" a="1"/>
  <c r="AY80" i="2" s="1"/>
  <c r="AZ80" i="2" s="1" a="1"/>
  <c r="AZ80" i="2" s="1"/>
  <c r="AX416" i="2"/>
  <c r="AY416" i="2" s="1" a="1"/>
  <c r="AY416" i="2" s="1"/>
  <c r="AZ416" i="2" s="1" a="1"/>
  <c r="AZ416" i="2" s="1"/>
  <c r="AT399" i="2"/>
  <c r="AU399" i="2" s="1"/>
  <c r="AX396" i="2" s="1"/>
  <c r="AY396" i="2" s="1" a="1"/>
  <c r="AY396" i="2" s="1"/>
  <c r="AZ396" i="2" s="1" a="1"/>
  <c r="AZ396" i="2" s="1"/>
  <c r="AV395" i="2"/>
  <c r="AW395" i="2" s="1"/>
  <c r="AX392" i="2" s="1"/>
  <c r="AY392" i="2" s="1" a="1"/>
  <c r="AY392" i="2" s="1"/>
  <c r="AZ392" i="2" s="1" a="1"/>
  <c r="AZ392" i="2" s="1"/>
  <c r="AW361" i="2"/>
  <c r="AU322" i="2"/>
  <c r="AU394" i="2"/>
  <c r="AT363" i="2"/>
  <c r="AU363" i="2" s="1"/>
  <c r="AW398" i="2"/>
  <c r="AV355" i="2"/>
  <c r="AW355" i="2" s="1"/>
  <c r="AV323" i="2"/>
  <c r="AW323" i="2" s="1"/>
  <c r="AX320" i="2" s="1"/>
  <c r="AY320" i="2" s="1" a="1"/>
  <c r="AY320" i="2" s="1"/>
  <c r="AZ320" i="2" s="1" a="1"/>
  <c r="AZ320" i="2" s="1"/>
  <c r="AT331" i="2"/>
  <c r="AU331" i="2" s="1"/>
  <c r="AU402" i="2"/>
  <c r="AT403" i="2"/>
  <c r="AU403" i="2" s="1"/>
  <c r="AW402" i="2"/>
  <c r="AV403" i="2"/>
  <c r="AW403" i="2" s="1"/>
  <c r="AW350" i="2"/>
  <c r="AT307" i="2"/>
  <c r="AU307" i="2" s="1"/>
  <c r="AV307" i="2"/>
  <c r="AW307" i="2" s="1"/>
  <c r="AV331" i="2"/>
  <c r="AW331" i="2" s="1"/>
  <c r="AU354" i="2"/>
  <c r="AT355" i="2"/>
  <c r="AU355" i="2" s="1"/>
  <c r="AW362" i="2"/>
  <c r="AV363" i="2"/>
  <c r="AW363" i="2" s="1"/>
  <c r="AV287" i="2"/>
  <c r="AW287" i="2" s="1"/>
  <c r="AU350" i="2"/>
  <c r="AT351" i="2"/>
  <c r="AU351" i="2" s="1"/>
  <c r="AX348" i="2" s="1"/>
  <c r="AY348" i="2" s="1" a="1"/>
  <c r="AY348" i="2" s="1"/>
  <c r="AZ348" i="2" s="1" a="1"/>
  <c r="AZ348" i="2" s="1"/>
  <c r="AV263" i="2"/>
  <c r="AW263" i="2" s="1"/>
  <c r="AV259" i="2"/>
  <c r="AW259" i="2" s="1"/>
  <c r="AV299" i="2"/>
  <c r="AW299" i="2" s="1"/>
  <c r="AU318" i="2"/>
  <c r="AT319" i="2"/>
  <c r="AU319" i="2" s="1"/>
  <c r="AV139" i="2"/>
  <c r="AW139" i="2" s="1"/>
  <c r="AW310" i="2"/>
  <c r="AV311" i="2"/>
  <c r="AW311" i="2" s="1"/>
  <c r="AW318" i="2"/>
  <c r="AV319" i="2"/>
  <c r="AW319" i="2" s="1"/>
  <c r="AU310" i="2"/>
  <c r="AT311" i="2"/>
  <c r="AU311" i="2" s="1"/>
  <c r="AV163" i="2"/>
  <c r="AW163" i="2" s="1"/>
  <c r="AV267" i="2"/>
  <c r="AW267" i="2" s="1"/>
  <c r="AW302" i="2"/>
  <c r="AV303" i="2"/>
  <c r="AW303" i="2" s="1"/>
  <c r="AU302" i="2"/>
  <c r="AT303" i="2"/>
  <c r="AU303" i="2" s="1"/>
  <c r="AT263" i="2"/>
  <c r="AU263" i="2" s="1"/>
  <c r="AU294" i="2"/>
  <c r="AT295" i="2"/>
  <c r="AU295" i="2" s="1"/>
  <c r="AX292" i="2" s="1"/>
  <c r="AY292" i="2" s="1" a="1"/>
  <c r="AY292" i="2" s="1"/>
  <c r="AZ292" i="2" s="1" a="1"/>
  <c r="AZ292" i="2" s="1"/>
  <c r="AV275" i="2"/>
  <c r="AW275" i="2" s="1"/>
  <c r="AU298" i="2"/>
  <c r="AT299" i="2"/>
  <c r="AU299" i="2" s="1"/>
  <c r="AT267" i="2"/>
  <c r="AU267" i="2" s="1"/>
  <c r="AU286" i="2"/>
  <c r="AT287" i="2"/>
  <c r="AU287" i="2" s="1"/>
  <c r="AW278" i="2"/>
  <c r="AV279" i="2"/>
  <c r="AW279" i="2" s="1"/>
  <c r="AU278" i="2"/>
  <c r="AT279" i="2"/>
  <c r="AU279" i="2" s="1"/>
  <c r="AV203" i="2"/>
  <c r="AW203" i="2" s="1"/>
  <c r="AU258" i="2"/>
  <c r="AT259" i="2"/>
  <c r="AU259" i="2" s="1"/>
  <c r="AU274" i="2"/>
  <c r="AT275" i="2"/>
  <c r="AU275" i="2" s="1"/>
  <c r="AV215" i="2"/>
  <c r="AW215" i="2" s="1"/>
  <c r="AV127" i="2"/>
  <c r="AW127" i="2" s="1"/>
  <c r="AT107" i="2"/>
  <c r="AU107" i="2" s="1"/>
  <c r="AT187" i="2"/>
  <c r="AU187" i="2" s="1"/>
  <c r="AV131" i="2"/>
  <c r="AW131" i="2" s="1"/>
  <c r="AT91" i="2"/>
  <c r="AU91" i="2" s="1"/>
  <c r="AW106" i="2"/>
  <c r="AV107" i="2"/>
  <c r="AW107" i="2" s="1"/>
  <c r="AW226" i="2"/>
  <c r="AV227" i="2"/>
  <c r="AW227" i="2" s="1"/>
  <c r="AV123" i="2"/>
  <c r="AW123" i="2" s="1"/>
  <c r="AU226" i="2"/>
  <c r="AT227" i="2"/>
  <c r="AU227" i="2" s="1"/>
  <c r="AU222" i="2"/>
  <c r="AT223" i="2"/>
  <c r="AU223" i="2" s="1"/>
  <c r="AX220" i="2" s="1"/>
  <c r="AY220" i="2" s="1" a="1"/>
  <c r="AY220" i="2" s="1"/>
  <c r="AZ220" i="2" s="1" a="1"/>
  <c r="AZ220" i="2" s="1"/>
  <c r="AU214" i="2"/>
  <c r="AT215" i="2"/>
  <c r="AU215" i="2" s="1"/>
  <c r="AU202" i="2"/>
  <c r="AT203" i="2"/>
  <c r="AU203" i="2" s="1"/>
  <c r="AW186" i="2"/>
  <c r="AV187" i="2"/>
  <c r="AW187" i="2" s="1"/>
  <c r="AW42" i="2"/>
  <c r="AV99" i="2"/>
  <c r="AW99" i="2" s="1"/>
  <c r="AU138" i="2"/>
  <c r="AT139" i="2"/>
  <c r="AU139" i="2" s="1"/>
  <c r="AU162" i="2"/>
  <c r="AT163" i="2"/>
  <c r="AU163" i="2" s="1"/>
  <c r="AW90" i="2"/>
  <c r="AV91" i="2"/>
  <c r="AW91" i="2" s="1"/>
  <c r="AU130" i="2"/>
  <c r="AT131" i="2"/>
  <c r="AU131" i="2" s="1"/>
  <c r="AU122" i="2"/>
  <c r="AT123" i="2"/>
  <c r="AU123" i="2" s="1"/>
  <c r="AU126" i="2"/>
  <c r="AT127" i="2"/>
  <c r="AU127" i="2" s="1"/>
  <c r="AW14" i="2"/>
  <c r="AV15" i="2"/>
  <c r="AW15" i="2" s="1"/>
  <c r="AW18" i="2"/>
  <c r="AV19" i="2"/>
  <c r="AW19" i="2" s="1"/>
  <c r="AW38" i="2"/>
  <c r="AV39" i="2"/>
  <c r="AW39" i="2" s="1"/>
  <c r="AU42" i="2"/>
  <c r="AT43" i="2"/>
  <c r="AU43" i="2" s="1"/>
  <c r="AX40" i="2" s="1"/>
  <c r="AY40" i="2" s="1" a="1"/>
  <c r="AY40" i="2" s="1"/>
  <c r="AZ40" i="2" s="1" a="1"/>
  <c r="AZ40" i="2" s="1"/>
  <c r="AU98" i="2"/>
  <c r="AT99" i="2"/>
  <c r="AU99" i="2" s="1"/>
  <c r="AU38" i="2"/>
  <c r="AT39" i="2"/>
  <c r="AU39" i="2" s="1"/>
  <c r="AU18" i="2"/>
  <c r="AT19" i="2"/>
  <c r="AU19" i="2" s="1"/>
  <c r="AU13" i="2"/>
  <c r="AT14" i="2"/>
  <c r="AA32" i="2"/>
  <c r="AB32" i="2" s="1"/>
  <c r="AT32" i="2" s="1"/>
  <c r="AU32" i="2" s="1"/>
  <c r="CI32" i="2"/>
  <c r="AE32" i="2"/>
  <c r="AV32" i="2" s="1"/>
  <c r="AW32" i="2" s="1"/>
  <c r="AX360" i="2" l="1"/>
  <c r="AY360" i="2" s="1" a="1"/>
  <c r="AY360" i="2" s="1"/>
  <c r="AZ360" i="2" s="1" a="1"/>
  <c r="AZ360" i="2" s="1"/>
  <c r="AX352" i="2"/>
  <c r="AY352" i="2" s="1" a="1"/>
  <c r="AY352" i="2" s="1"/>
  <c r="AZ352" i="2" s="1" a="1"/>
  <c r="AZ352" i="2" s="1"/>
  <c r="AX328" i="2"/>
  <c r="AY328" i="2" s="1" a="1"/>
  <c r="AY328" i="2" s="1"/>
  <c r="AZ328" i="2" s="1" a="1"/>
  <c r="AZ328" i="2" s="1"/>
  <c r="AX304" i="2"/>
  <c r="AY304" i="2" s="1" a="1"/>
  <c r="AY304" i="2" s="1"/>
  <c r="AZ304" i="2" s="1" a="1"/>
  <c r="AZ304" i="2" s="1"/>
  <c r="AX272" i="2"/>
  <c r="AY272" i="2" s="1" a="1"/>
  <c r="AY272" i="2" s="1"/>
  <c r="AZ272" i="2" s="1" a="1"/>
  <c r="AZ272" i="2" s="1"/>
  <c r="AX400" i="2"/>
  <c r="AY400" i="2" s="1" a="1"/>
  <c r="AY400" i="2" s="1"/>
  <c r="AZ400" i="2" s="1" a="1"/>
  <c r="AZ400" i="2" s="1"/>
  <c r="AX284" i="2"/>
  <c r="AY284" i="2" s="1" a="1"/>
  <c r="AY284" i="2" s="1"/>
  <c r="AZ284" i="2" s="1" a="1"/>
  <c r="AZ284" i="2" s="1"/>
  <c r="AX256" i="2"/>
  <c r="AY256" i="2" s="1" a="1"/>
  <c r="AY256" i="2" s="1"/>
  <c r="AZ256" i="2" s="1" a="1"/>
  <c r="AZ256" i="2" s="1"/>
  <c r="AX200" i="2"/>
  <c r="AY200" i="2" s="1" a="1"/>
  <c r="AY200" i="2" s="1"/>
  <c r="AZ200" i="2" s="1" a="1"/>
  <c r="AZ200" i="2" s="1"/>
  <c r="AX260" i="2"/>
  <c r="AY260" i="2" s="1" a="1"/>
  <c r="AY260" i="2" s="1"/>
  <c r="AZ260" i="2" s="1" a="1"/>
  <c r="AZ260" i="2" s="1"/>
  <c r="AX136" i="2"/>
  <c r="AY136" i="2" s="1" a="1"/>
  <c r="AY136" i="2" s="1"/>
  <c r="AZ136" i="2" s="1" a="1"/>
  <c r="AZ136" i="2" s="1"/>
  <c r="AX296" i="2"/>
  <c r="AY296" i="2" s="1" a="1"/>
  <c r="AY296" i="2" s="1"/>
  <c r="AZ296" i="2" s="1" a="1"/>
  <c r="AZ296" i="2" s="1"/>
  <c r="AX308" i="2"/>
  <c r="AY308" i="2" s="1" a="1"/>
  <c r="AY308" i="2" s="1"/>
  <c r="AZ308" i="2" s="1" a="1"/>
  <c r="AZ308" i="2" s="1"/>
  <c r="AX316" i="2"/>
  <c r="AY316" i="2" s="1" a="1"/>
  <c r="AY316" i="2" s="1"/>
  <c r="AZ316" i="2" s="1" a="1"/>
  <c r="AZ316" i="2" s="1"/>
  <c r="AX300" i="2"/>
  <c r="AY300" i="2" s="1" a="1"/>
  <c r="AY300" i="2" s="1"/>
  <c r="AZ300" i="2" s="1" a="1"/>
  <c r="AZ300" i="2" s="1"/>
  <c r="AX160" i="2"/>
  <c r="AY160" i="2" s="1" a="1"/>
  <c r="AY160" i="2" s="1"/>
  <c r="AZ160" i="2" s="1" a="1"/>
  <c r="AZ160" i="2" s="1"/>
  <c r="AX264" i="2"/>
  <c r="AY264" i="2" s="1" a="1"/>
  <c r="AY264" i="2" s="1"/>
  <c r="AZ264" i="2" s="1" a="1"/>
  <c r="AZ264" i="2" s="1"/>
  <c r="AX276" i="2"/>
  <c r="AY276" i="2" s="1" a="1"/>
  <c r="AY276" i="2" s="1"/>
  <c r="AZ276" i="2" s="1" a="1"/>
  <c r="AZ276" i="2" s="1"/>
  <c r="AX124" i="2"/>
  <c r="AY124" i="2" s="1" a="1"/>
  <c r="AY124" i="2" s="1"/>
  <c r="AZ124" i="2" s="1" a="1"/>
  <c r="AZ124" i="2" s="1"/>
  <c r="AX184" i="2"/>
  <c r="AY184" i="2" s="1" a="1"/>
  <c r="AY184" i="2" s="1"/>
  <c r="AZ184" i="2" s="1" a="1"/>
  <c r="AZ184" i="2" s="1"/>
  <c r="AX212" i="2"/>
  <c r="AY212" i="2" s="1" a="1"/>
  <c r="AY212" i="2" s="1"/>
  <c r="AZ212" i="2" s="1" a="1"/>
  <c r="AZ212" i="2" s="1"/>
  <c r="AX104" i="2"/>
  <c r="AY104" i="2" s="1" a="1"/>
  <c r="AY104" i="2" s="1"/>
  <c r="AZ104" i="2" s="1" a="1"/>
  <c r="AZ104" i="2" s="1"/>
  <c r="AX128" i="2"/>
  <c r="AY128" i="2" s="1" a="1"/>
  <c r="AY128" i="2" s="1"/>
  <c r="AZ128" i="2" s="1" a="1"/>
  <c r="AZ128" i="2" s="1"/>
  <c r="AX88" i="2"/>
  <c r="AY88" i="2" s="1" a="1"/>
  <c r="AY88" i="2" s="1"/>
  <c r="AZ88" i="2" s="1" a="1"/>
  <c r="AZ88" i="2" s="1"/>
  <c r="AX224" i="2"/>
  <c r="AY224" i="2" s="1" a="1"/>
  <c r="AY224" i="2" s="1"/>
  <c r="AZ224" i="2" s="1" a="1"/>
  <c r="AZ224" i="2" s="1"/>
  <c r="AX120" i="2"/>
  <c r="AY120" i="2" s="1" a="1"/>
  <c r="AY120" i="2" s="1"/>
  <c r="AZ120" i="2" s="1" a="1"/>
  <c r="AZ120" i="2" s="1"/>
  <c r="AX96" i="2"/>
  <c r="AY96" i="2" s="1" a="1"/>
  <c r="AY96" i="2" s="1"/>
  <c r="AZ96" i="2" s="1" a="1"/>
  <c r="AZ96" i="2" s="1"/>
  <c r="AX16" i="2"/>
  <c r="AY16" i="2" s="1" a="1"/>
  <c r="AY16" i="2" s="1"/>
  <c r="AZ16" i="2" s="1" a="1"/>
  <c r="AZ16" i="2" s="1"/>
  <c r="AX36" i="2"/>
  <c r="AY36" i="2" s="1" a="1"/>
  <c r="AY36" i="2" s="1"/>
  <c r="AZ36" i="2" s="1" a="1"/>
  <c r="AZ36" i="2" s="1"/>
  <c r="AF32" i="2"/>
  <c r="AG32" i="2" s="1" a="1"/>
  <c r="AG32" i="2" s="1"/>
  <c r="AU14" i="2"/>
  <c r="AT15" i="2"/>
  <c r="AU15" i="2" s="1"/>
  <c r="AX12" i="2" s="1"/>
  <c r="AY12" i="2" s="1" a="1"/>
  <c r="AY12" i="2" s="1"/>
  <c r="AZ12" i="2" s="1" a="1"/>
  <c r="AZ12" i="2" s="1"/>
  <c r="CJ32" i="2"/>
  <c r="CK32" i="2" s="1" a="1"/>
  <c r="CK32" i="2" s="1"/>
  <c r="CJ34" i="2"/>
  <c r="CK34" i="2" s="1" a="1"/>
  <c r="CK34" i="2" s="1"/>
  <c r="CJ33" i="2"/>
  <c r="CK33" i="2" s="1" a="1"/>
  <c r="CK33" i="2" s="1"/>
  <c r="CJ35" i="2"/>
  <c r="CK35" i="2" s="1" a="1"/>
  <c r="CK35" i="2" s="1"/>
  <c r="AT33" i="2"/>
  <c r="AV33" i="2"/>
  <c r="AW33" i="2" l="1"/>
  <c r="AV34" i="2"/>
  <c r="AU33" i="2"/>
  <c r="AT34" i="2"/>
  <c r="AT35" i="2" l="1"/>
  <c r="AU35" i="2" s="1"/>
  <c r="AU34" i="2"/>
  <c r="AV35" i="2"/>
  <c r="AW35" i="2" s="1"/>
  <c r="AW34" i="2"/>
  <c r="AX32" i="2" l="1"/>
  <c r="AY32" i="2" l="1" a="1"/>
  <c r="AY32" i="2" s="1"/>
  <c r="AZ32" i="2" s="1" a="1"/>
  <c r="AZ32" i="2" s="1"/>
  <c r="BE211" i="2"/>
  <c r="AL211" i="2"/>
  <c r="BE210" i="2"/>
  <c r="AL210" i="2"/>
  <c r="BE209" i="2"/>
  <c r="AL209" i="2"/>
  <c r="BE208" i="2"/>
  <c r="AL208" i="2"/>
  <c r="AA208" i="2"/>
  <c r="AB208" i="2" s="1"/>
  <c r="M208" i="2"/>
  <c r="BE207" i="2"/>
  <c r="AL207" i="2"/>
  <c r="BE206" i="2"/>
  <c r="AL206" i="2"/>
  <c r="BE205" i="2"/>
  <c r="AL205" i="2"/>
  <c r="BE204" i="2"/>
  <c r="AL204" i="2"/>
  <c r="AA204" i="2"/>
  <c r="AB204" i="2" s="1"/>
  <c r="M204" i="2"/>
  <c r="BE175" i="2"/>
  <c r="AL175" i="2"/>
  <c r="BE174" i="2"/>
  <c r="AL174" i="2"/>
  <c r="BE173" i="2"/>
  <c r="AL173" i="2"/>
  <c r="BE172" i="2"/>
  <c r="BR172" i="2" s="1"/>
  <c r="AL172" i="2"/>
  <c r="AA172" i="2"/>
  <c r="AB172" i="2" s="1"/>
  <c r="M172" i="2"/>
  <c r="BE171" i="2"/>
  <c r="AL171" i="2"/>
  <c r="BE170" i="2"/>
  <c r="AL170" i="2"/>
  <c r="BE169" i="2"/>
  <c r="AL169" i="2"/>
  <c r="BE168" i="2"/>
  <c r="AL168" i="2"/>
  <c r="AA168" i="2"/>
  <c r="M168" i="2"/>
  <c r="BE167" i="2"/>
  <c r="AL167" i="2"/>
  <c r="BE166" i="2"/>
  <c r="AL166" i="2"/>
  <c r="BE165" i="2"/>
  <c r="AL165" i="2"/>
  <c r="BE164" i="2"/>
  <c r="AL164" i="2"/>
  <c r="AA164" i="2"/>
  <c r="M164" i="2"/>
  <c r="AE208" i="2" l="1"/>
  <c r="AV208" i="2" s="1"/>
  <c r="AW208" i="2" s="1"/>
  <c r="AE204" i="2"/>
  <c r="AV204" i="2" s="1"/>
  <c r="AE172" i="2"/>
  <c r="AV172" i="2" s="1"/>
  <c r="AW172" i="2" s="1"/>
  <c r="AE164" i="2"/>
  <c r="AV164" i="2" s="1"/>
  <c r="AW164" i="2" s="1"/>
  <c r="AE168" i="2"/>
  <c r="AV168" i="2" s="1"/>
  <c r="AW168" i="2" s="1"/>
  <c r="AT208" i="2"/>
  <c r="AU208" i="2" s="1"/>
  <c r="AB168" i="2"/>
  <c r="AT168" i="2" s="1"/>
  <c r="AT172" i="2"/>
  <c r="AU172" i="2" s="1"/>
  <c r="AT204" i="2"/>
  <c r="AU204" i="2" s="1"/>
  <c r="AB164" i="2"/>
  <c r="AT164" i="2" s="1"/>
  <c r="AU164" i="2" s="1"/>
  <c r="AF168" i="2" l="1"/>
  <c r="AG168" i="2" s="1" a="1"/>
  <c r="AG168" i="2" s="1"/>
  <c r="AF208" i="2"/>
  <c r="AG208" i="2" s="1" a="1"/>
  <c r="AG208" i="2" s="1"/>
  <c r="AF204" i="2"/>
  <c r="AG204" i="2" s="1" a="1"/>
  <c r="AG204" i="2" s="1"/>
  <c r="AF172" i="2"/>
  <c r="AF164" i="2"/>
  <c r="AG164" i="2" s="1" a="1"/>
  <c r="AG164" i="2" s="1"/>
  <c r="AT173" i="2"/>
  <c r="AU173" i="2" s="1"/>
  <c r="AW204" i="2"/>
  <c r="AV205" i="2"/>
  <c r="AV206" i="2" s="1"/>
  <c r="AT209" i="2"/>
  <c r="AT210" i="2" s="1"/>
  <c r="AT205" i="2"/>
  <c r="AU205" i="2" s="1"/>
  <c r="AV209" i="2"/>
  <c r="AV210" i="2" s="1"/>
  <c r="AV165" i="2"/>
  <c r="AU168" i="2"/>
  <c r="AT169" i="2"/>
  <c r="AV173" i="2"/>
  <c r="AV169" i="2"/>
  <c r="AT165" i="2"/>
  <c r="AG172" i="2" l="1" a="1"/>
  <c r="AG172" i="2" s="1"/>
  <c r="AW205" i="2"/>
  <c r="AU209" i="2"/>
  <c r="AT174" i="2"/>
  <c r="AU174" i="2" s="1"/>
  <c r="AW209" i="2"/>
  <c r="AT206" i="2"/>
  <c r="AU206" i="2" s="1"/>
  <c r="AW165" i="2"/>
  <c r="AV166" i="2"/>
  <c r="AW169" i="2"/>
  <c r="AV170" i="2"/>
  <c r="AW210" i="2"/>
  <c r="AV211" i="2"/>
  <c r="AW211" i="2" s="1"/>
  <c r="AU165" i="2"/>
  <c r="AT166" i="2"/>
  <c r="AW206" i="2"/>
  <c r="AV207" i="2"/>
  <c r="AW207" i="2" s="1"/>
  <c r="AU210" i="2"/>
  <c r="AT211" i="2"/>
  <c r="AU211" i="2" s="1"/>
  <c r="AW173" i="2"/>
  <c r="AV174" i="2"/>
  <c r="AU169" i="2"/>
  <c r="AT170" i="2"/>
  <c r="AT207" i="2" l="1"/>
  <c r="AU207" i="2" s="1"/>
  <c r="AX204" i="2" s="1"/>
  <c r="AY204" i="2" s="1" a="1"/>
  <c r="AY204" i="2" s="1"/>
  <c r="AZ204" i="2" s="1" a="1"/>
  <c r="AZ204" i="2" s="1"/>
  <c r="AT175" i="2"/>
  <c r="AU175" i="2" s="1"/>
  <c r="AV167" i="2"/>
  <c r="AW167" i="2" s="1"/>
  <c r="AW166" i="2"/>
  <c r="AU170" i="2"/>
  <c r="AT171" i="2"/>
  <c r="AU171" i="2" s="1"/>
  <c r="AX208" i="2"/>
  <c r="AY208" i="2" s="1" a="1"/>
  <c r="AY208" i="2" s="1"/>
  <c r="AZ208" i="2" s="1" a="1"/>
  <c r="AZ208" i="2" s="1"/>
  <c r="AW170" i="2"/>
  <c r="AV171" i="2"/>
  <c r="AW171" i="2" s="1"/>
  <c r="AU166" i="2"/>
  <c r="AT167" i="2"/>
  <c r="AU167" i="2" s="1"/>
  <c r="AW174" i="2"/>
  <c r="AV175" i="2"/>
  <c r="AW175" i="2" s="1"/>
  <c r="AX172" i="2" l="1"/>
  <c r="AX164" i="2"/>
  <c r="AY164" i="2" s="1" a="1"/>
  <c r="AY164" i="2" s="1"/>
  <c r="AZ164" i="2" s="1" a="1"/>
  <c r="AZ164" i="2" s="1"/>
  <c r="AX168" i="2"/>
  <c r="AY168" i="2" s="1" a="1"/>
  <c r="AY168" i="2" s="1"/>
  <c r="AZ168" i="2" s="1" a="1"/>
  <c r="AZ168" i="2" s="1"/>
  <c r="AY172" i="2" l="1" a="1"/>
  <c r="AY172" i="2" s="1"/>
  <c r="AZ172" i="2" s="1" a="1"/>
  <c r="AZ172" i="2" s="1"/>
  <c r="BE219" i="2"/>
  <c r="AL219" i="2"/>
  <c r="BE218" i="2"/>
  <c r="AL218" i="2"/>
  <c r="BE217" i="2"/>
  <c r="AL217" i="2"/>
  <c r="BE216" i="2"/>
  <c r="AL216" i="2"/>
  <c r="AA216" i="2"/>
  <c r="AB216" i="2" s="1"/>
  <c r="M216" i="2"/>
  <c r="BE199" i="2"/>
  <c r="AL199" i="2"/>
  <c r="BE198" i="2"/>
  <c r="AL198" i="2"/>
  <c r="BE197" i="2"/>
  <c r="AL197" i="2"/>
  <c r="BE196" i="2"/>
  <c r="AL196" i="2"/>
  <c r="AA196" i="2"/>
  <c r="AB196" i="2" s="1"/>
  <c r="M196" i="2"/>
  <c r="BE191" i="2"/>
  <c r="AL191" i="2"/>
  <c r="BE190" i="2"/>
  <c r="AL190" i="2"/>
  <c r="BE189" i="2"/>
  <c r="AL189" i="2"/>
  <c r="BE188" i="2"/>
  <c r="AL188" i="2"/>
  <c r="AA188" i="2"/>
  <c r="M188" i="2"/>
  <c r="BE183" i="2"/>
  <c r="AL183" i="2"/>
  <c r="BE182" i="2"/>
  <c r="AL182" i="2"/>
  <c r="BE181" i="2"/>
  <c r="AL181" i="2"/>
  <c r="BE180" i="2"/>
  <c r="AL180" i="2"/>
  <c r="AA180" i="2"/>
  <c r="M180" i="2"/>
  <c r="BE159" i="2"/>
  <c r="AL159" i="2"/>
  <c r="BE158" i="2"/>
  <c r="AL158" i="2"/>
  <c r="BE157" i="2"/>
  <c r="AL157" i="2"/>
  <c r="BE156" i="2"/>
  <c r="AL156" i="2"/>
  <c r="AA156" i="2"/>
  <c r="M156" i="2"/>
  <c r="BR196" i="2" l="1"/>
  <c r="BR180" i="2"/>
  <c r="D9" i="8" s="1"/>
  <c r="AE188" i="2"/>
  <c r="AV188" i="2" s="1"/>
  <c r="AW188" i="2" s="1"/>
  <c r="AF196" i="2"/>
  <c r="AG196" i="2" s="1" a="1"/>
  <c r="AG196" i="2" s="1"/>
  <c r="AE180" i="2"/>
  <c r="AV180" i="2" s="1"/>
  <c r="AW180" i="2" s="1"/>
  <c r="AB188" i="2"/>
  <c r="AT188" i="2" s="1"/>
  <c r="AU188" i="2" s="1"/>
  <c r="AE156" i="2"/>
  <c r="AV156" i="2" s="1"/>
  <c r="AW156" i="2" s="1"/>
  <c r="AT216" i="2"/>
  <c r="AU216" i="2" s="1"/>
  <c r="AE216" i="2"/>
  <c r="AV216" i="2" s="1"/>
  <c r="AW216" i="2" s="1"/>
  <c r="AB180" i="2"/>
  <c r="AT180" i="2" s="1"/>
  <c r="AU180" i="2" s="1"/>
  <c r="AB156" i="2"/>
  <c r="AT156" i="2" s="1"/>
  <c r="AT196" i="2"/>
  <c r="AU196" i="2" s="1"/>
  <c r="AF216" i="2" l="1"/>
  <c r="AG216" i="2" s="1" a="1"/>
  <c r="AG216" i="2" s="1"/>
  <c r="AF188" i="2"/>
  <c r="AG188" i="2" s="1" a="1"/>
  <c r="AG188" i="2" s="1"/>
  <c r="AF156" i="2"/>
  <c r="AG156" i="2" s="1" a="1"/>
  <c r="AG156" i="2" s="1"/>
  <c r="AE196" i="2"/>
  <c r="AV196" i="2" s="1"/>
  <c r="AV197" i="2" s="1"/>
  <c r="AF180" i="2"/>
  <c r="AG180" i="2" s="1" a="1"/>
  <c r="AG180" i="2" s="1"/>
  <c r="AV181" i="2"/>
  <c r="AW181" i="2" s="1"/>
  <c r="AT217" i="2"/>
  <c r="AU217" i="2" s="1"/>
  <c r="AV157" i="2"/>
  <c r="AW157" i="2" s="1"/>
  <c r="AV217" i="2"/>
  <c r="AW217" i="2" s="1"/>
  <c r="AT189" i="2"/>
  <c r="AU189" i="2" s="1"/>
  <c r="AU156" i="2"/>
  <c r="AT157" i="2"/>
  <c r="AT197" i="2"/>
  <c r="AV189" i="2"/>
  <c r="AT181" i="2"/>
  <c r="AW196" i="2" l="1"/>
  <c r="AV218" i="2"/>
  <c r="AW218" i="2" s="1"/>
  <c r="AV158" i="2"/>
  <c r="AW158" i="2" s="1"/>
  <c r="AV182" i="2"/>
  <c r="AW182" i="2" s="1"/>
  <c r="AT218" i="2"/>
  <c r="AU218" i="2" s="1"/>
  <c r="AT190" i="2"/>
  <c r="AU190" i="2" s="1"/>
  <c r="AW189" i="2"/>
  <c r="AV190" i="2"/>
  <c r="AU197" i="2"/>
  <c r="AT198" i="2"/>
  <c r="AW197" i="2"/>
  <c r="AV198" i="2"/>
  <c r="AU157" i="2"/>
  <c r="AT158" i="2"/>
  <c r="AU181" i="2"/>
  <c r="AT182" i="2"/>
  <c r="AV219" i="2" l="1"/>
  <c r="AW219" i="2" s="1"/>
  <c r="AT191" i="2"/>
  <c r="AU191" i="2" s="1"/>
  <c r="AV159" i="2"/>
  <c r="AW159" i="2" s="1"/>
  <c r="AT219" i="2"/>
  <c r="AU219" i="2" s="1"/>
  <c r="AV183" i="2"/>
  <c r="AW183" i="2" s="1"/>
  <c r="AW198" i="2"/>
  <c r="AV199" i="2"/>
  <c r="AW199" i="2" s="1"/>
  <c r="AT183" i="2"/>
  <c r="AU183" i="2" s="1"/>
  <c r="AU182" i="2"/>
  <c r="AU198" i="2"/>
  <c r="AT199" i="2"/>
  <c r="AU199" i="2" s="1"/>
  <c r="AU158" i="2"/>
  <c r="AT159" i="2"/>
  <c r="AU159" i="2" s="1"/>
  <c r="AW190" i="2"/>
  <c r="AV191" i="2"/>
  <c r="AW191" i="2" s="1"/>
  <c r="AX216" i="2" l="1"/>
  <c r="AY216" i="2" s="1" a="1"/>
  <c r="AY216" i="2" s="1"/>
  <c r="AZ216" i="2" s="1" a="1"/>
  <c r="AZ216" i="2" s="1"/>
  <c r="AX188" i="2"/>
  <c r="AY188" i="2" s="1" a="1"/>
  <c r="AY188" i="2" s="1"/>
  <c r="AZ188" i="2" s="1" a="1"/>
  <c r="AZ188" i="2" s="1"/>
  <c r="AX156" i="2"/>
  <c r="AY156" i="2" s="1" a="1"/>
  <c r="AY156" i="2" s="1"/>
  <c r="AZ156" i="2" s="1" a="1"/>
  <c r="AZ156" i="2" s="1"/>
  <c r="AX196" i="2"/>
  <c r="AY196" i="2" s="1" a="1"/>
  <c r="AY196" i="2" s="1"/>
  <c r="AZ196" i="2" s="1" a="1"/>
  <c r="AZ196" i="2" s="1"/>
  <c r="AX180" i="2"/>
  <c r="AY180" i="2" s="1" a="1"/>
  <c r="AY180" i="2" s="1"/>
  <c r="AZ180" i="2" s="1" a="1"/>
  <c r="AZ180" i="2" s="1"/>
  <c r="BE243" i="2"/>
  <c r="AL243" i="2"/>
  <c r="BE242" i="2"/>
  <c r="AL242" i="2"/>
  <c r="BE241" i="2"/>
  <c r="AL241" i="2"/>
  <c r="BE240" i="2"/>
  <c r="AL240" i="2"/>
  <c r="AA240" i="2"/>
  <c r="AB240" i="2" s="1"/>
  <c r="M240" i="2"/>
  <c r="BE239" i="2"/>
  <c r="AL239" i="2"/>
  <c r="BE238" i="2"/>
  <c r="AL238" i="2"/>
  <c r="BE237" i="2"/>
  <c r="AL237" i="2"/>
  <c r="BE236" i="2"/>
  <c r="AL236" i="2"/>
  <c r="AA236" i="2"/>
  <c r="AB236" i="2" s="1"/>
  <c r="M236" i="2"/>
  <c r="BE115" i="2"/>
  <c r="AL115" i="2"/>
  <c r="BE114" i="2"/>
  <c r="AL114" i="2"/>
  <c r="BE113" i="2"/>
  <c r="AL113" i="2"/>
  <c r="BE112" i="2"/>
  <c r="AL112" i="2"/>
  <c r="AA112" i="2"/>
  <c r="M112" i="2"/>
  <c r="BE119" i="2"/>
  <c r="AL119" i="2"/>
  <c r="BE118" i="2"/>
  <c r="AL118" i="2"/>
  <c r="BE117" i="2"/>
  <c r="AL117" i="2"/>
  <c r="BE116" i="2"/>
  <c r="AL116" i="2"/>
  <c r="AA116" i="2"/>
  <c r="M116" i="2"/>
  <c r="BE111" i="2"/>
  <c r="AL111" i="2"/>
  <c r="BE110" i="2"/>
  <c r="AL110" i="2"/>
  <c r="BE109" i="2"/>
  <c r="AL109" i="2"/>
  <c r="BE108" i="2"/>
  <c r="AL108" i="2"/>
  <c r="AA108" i="2"/>
  <c r="M108" i="2"/>
  <c r="BE103" i="2"/>
  <c r="AL103" i="2"/>
  <c r="BE102" i="2"/>
  <c r="AL102" i="2"/>
  <c r="BE101" i="2"/>
  <c r="AL101" i="2"/>
  <c r="BE100" i="2"/>
  <c r="AL100" i="2"/>
  <c r="AA100" i="2"/>
  <c r="AB100" i="2" s="1"/>
  <c r="M100" i="2"/>
  <c r="BE79" i="2"/>
  <c r="AL79" i="2"/>
  <c r="BE78" i="2"/>
  <c r="AL78" i="2"/>
  <c r="BE77" i="2"/>
  <c r="AL77" i="2"/>
  <c r="BE76" i="2"/>
  <c r="AL76" i="2"/>
  <c r="M76" i="2"/>
  <c r="AA76" i="2" l="1"/>
  <c r="AB76" i="2" s="1"/>
  <c r="AT76" i="2" s="1"/>
  <c r="CI76" i="2"/>
  <c r="AE112" i="2"/>
  <c r="AV112" i="2" s="1"/>
  <c r="AW112" i="2" s="1"/>
  <c r="AE116" i="2"/>
  <c r="AV116" i="2" s="1"/>
  <c r="AW116" i="2" s="1"/>
  <c r="AE108" i="2"/>
  <c r="AV108" i="2" s="1"/>
  <c r="AW108" i="2" s="1"/>
  <c r="AF236" i="2"/>
  <c r="AG236" i="2" s="1" a="1"/>
  <c r="AG236" i="2" s="1"/>
  <c r="AE76" i="2"/>
  <c r="AV76" i="2" s="1"/>
  <c r="AW76" i="2" s="1"/>
  <c r="AE100" i="2"/>
  <c r="AV100" i="2" s="1"/>
  <c r="AT100" i="2"/>
  <c r="AE240" i="2"/>
  <c r="AV240" i="2" s="1"/>
  <c r="AW240" i="2" s="1"/>
  <c r="AB116" i="2"/>
  <c r="AT116" i="2" s="1"/>
  <c r="AU116" i="2" s="1"/>
  <c r="AB112" i="2"/>
  <c r="AT112" i="2" s="1"/>
  <c r="AU112" i="2" s="1"/>
  <c r="AB108" i="2"/>
  <c r="AT108" i="2" s="1"/>
  <c r="AU108" i="2" s="1"/>
  <c r="AT240" i="2"/>
  <c r="AU240" i="2" s="1"/>
  <c r="AT236" i="2"/>
  <c r="AU236" i="2" s="1"/>
  <c r="AF100" i="2" l="1"/>
  <c r="AG100" i="2" s="1" a="1"/>
  <c r="AG100" i="2" s="1"/>
  <c r="AF112" i="2"/>
  <c r="AG112" i="2" s="1" a="1"/>
  <c r="AG112" i="2" s="1"/>
  <c r="AF76" i="2"/>
  <c r="AG76" i="2" s="1" a="1"/>
  <c r="AG76" i="2" s="1"/>
  <c r="AE236" i="2"/>
  <c r="AV236" i="2" s="1"/>
  <c r="AW236" i="2" s="1"/>
  <c r="AF240" i="2"/>
  <c r="AG240" i="2" s="1" a="1"/>
  <c r="AG240" i="2" s="1"/>
  <c r="AF116" i="2"/>
  <c r="AG116" i="2" s="1" a="1"/>
  <c r="AG116" i="2" s="1"/>
  <c r="AF108" i="2"/>
  <c r="AG108" i="2" s="1" a="1"/>
  <c r="AG108" i="2" s="1"/>
  <c r="CJ76" i="2"/>
  <c r="CK76" i="2" s="1" a="1"/>
  <c r="CK76" i="2" s="1"/>
  <c r="CJ78" i="2"/>
  <c r="CK78" i="2" s="1" a="1"/>
  <c r="CK78" i="2" s="1"/>
  <c r="CJ77" i="2"/>
  <c r="CK77" i="2" s="1" a="1"/>
  <c r="CK77" i="2" s="1"/>
  <c r="CJ79" i="2"/>
  <c r="CK79" i="2" s="1" a="1"/>
  <c r="CK79" i="2" s="1"/>
  <c r="AV77" i="2"/>
  <c r="AW77" i="2" s="1"/>
  <c r="AV241" i="2"/>
  <c r="AW241" i="2" s="1"/>
  <c r="AV109" i="2"/>
  <c r="AW109" i="2" s="1"/>
  <c r="AV113" i="2"/>
  <c r="AW113" i="2" s="1"/>
  <c r="AT109" i="2"/>
  <c r="AU109" i="2" s="1"/>
  <c r="AT101" i="2"/>
  <c r="AU100" i="2"/>
  <c r="AT237" i="2"/>
  <c r="AU237" i="2" s="1"/>
  <c r="AV117" i="2"/>
  <c r="AW117" i="2" s="1"/>
  <c r="AU76" i="2"/>
  <c r="AT77" i="2"/>
  <c r="AT241" i="2"/>
  <c r="AT117" i="2"/>
  <c r="AT113" i="2"/>
  <c r="AV101" i="2"/>
  <c r="AW100" i="2"/>
  <c r="AV237" i="2"/>
  <c r="AV242" i="2" l="1"/>
  <c r="AV243" i="2" s="1"/>
  <c r="AW243" i="2" s="1"/>
  <c r="AT110" i="2"/>
  <c r="AU110" i="2" s="1"/>
  <c r="AV78" i="2"/>
  <c r="AW78" i="2" s="1"/>
  <c r="AV110" i="2"/>
  <c r="AW110" i="2" s="1"/>
  <c r="AV114" i="2"/>
  <c r="AW114" i="2" s="1"/>
  <c r="AT238" i="2"/>
  <c r="AU238" i="2" s="1"/>
  <c r="AU101" i="2"/>
  <c r="AT102" i="2"/>
  <c r="AV118" i="2"/>
  <c r="AV119" i="2" s="1"/>
  <c r="AW119" i="2" s="1"/>
  <c r="AU113" i="2"/>
  <c r="AT114" i="2"/>
  <c r="AU77" i="2"/>
  <c r="AT78" i="2"/>
  <c r="AU117" i="2"/>
  <c r="AT118" i="2"/>
  <c r="AU241" i="2"/>
  <c r="AT242" i="2"/>
  <c r="AW101" i="2"/>
  <c r="AV102" i="2"/>
  <c r="AW237" i="2"/>
  <c r="AV238" i="2"/>
  <c r="AV111" i="2" l="1"/>
  <c r="AW111" i="2" s="1"/>
  <c r="AT239" i="2"/>
  <c r="AU239" i="2" s="1"/>
  <c r="AV115" i="2"/>
  <c r="AW115" i="2" s="1"/>
  <c r="AT111" i="2"/>
  <c r="AU111" i="2" s="1"/>
  <c r="AW242" i="2"/>
  <c r="AV79" i="2"/>
  <c r="AW79" i="2" s="1"/>
  <c r="AW118" i="2"/>
  <c r="AU102" i="2"/>
  <c r="AT103" i="2"/>
  <c r="AU103" i="2" s="1"/>
  <c r="AU78" i="2"/>
  <c r="AT79" i="2"/>
  <c r="AU79" i="2" s="1"/>
  <c r="AU114" i="2"/>
  <c r="AT115" i="2"/>
  <c r="AU115" i="2" s="1"/>
  <c r="AW238" i="2"/>
  <c r="AV239" i="2"/>
  <c r="AW239" i="2" s="1"/>
  <c r="AU242" i="2"/>
  <c r="AT243" i="2"/>
  <c r="AU243" i="2" s="1"/>
  <c r="AX240" i="2" s="1"/>
  <c r="AY240" i="2" s="1" a="1"/>
  <c r="AY240" i="2" s="1"/>
  <c r="AZ240" i="2" s="1" a="1"/>
  <c r="AZ240" i="2" s="1"/>
  <c r="AU118" i="2"/>
  <c r="AT119" i="2"/>
  <c r="AU119" i="2" s="1"/>
  <c r="AX116" i="2" s="1"/>
  <c r="AY116" i="2" s="1" a="1"/>
  <c r="AY116" i="2" s="1"/>
  <c r="AZ116" i="2" s="1" a="1"/>
  <c r="AZ116" i="2" s="1"/>
  <c r="AW102" i="2"/>
  <c r="AV103" i="2"/>
  <c r="AW103" i="2" s="1"/>
  <c r="AX236" i="2" l="1"/>
  <c r="AY236" i="2" s="1" a="1"/>
  <c r="AY236" i="2" s="1"/>
  <c r="AZ236" i="2" s="1" a="1"/>
  <c r="AZ236" i="2" s="1"/>
  <c r="AX108" i="2"/>
  <c r="AY108" i="2" s="1" a="1"/>
  <c r="AY108" i="2" s="1"/>
  <c r="AZ108" i="2" s="1" a="1"/>
  <c r="AZ108" i="2" s="1"/>
  <c r="AX112" i="2"/>
  <c r="AY112" i="2" s="1" a="1"/>
  <c r="AY112" i="2" s="1"/>
  <c r="AZ112" i="2" s="1" a="1"/>
  <c r="AZ112" i="2" s="1"/>
  <c r="AX76" i="2"/>
  <c r="AY76" i="2" s="1" a="1"/>
  <c r="AY76" i="2" s="1"/>
  <c r="AZ76" i="2" s="1" a="1"/>
  <c r="AZ76" i="2" s="1"/>
  <c r="AX100" i="2"/>
  <c r="AY100" i="2" s="1" a="1"/>
  <c r="AY100" i="2" s="1"/>
  <c r="AZ100" i="2" s="1" a="1"/>
  <c r="AZ100" i="2" s="1"/>
  <c r="BE47" i="2" l="1"/>
  <c r="AL47" i="2"/>
  <c r="BE46" i="2"/>
  <c r="AL46" i="2"/>
  <c r="BE45" i="2"/>
  <c r="AL45" i="2"/>
  <c r="BE44" i="2"/>
  <c r="AL44" i="2"/>
  <c r="AA44" i="2"/>
  <c r="M44" i="2"/>
  <c r="AB44" i="2" l="1"/>
  <c r="AT44" i="2" s="1"/>
  <c r="AE44" i="2"/>
  <c r="AV44" i="2" s="1"/>
  <c r="AW44" i="2" s="1"/>
  <c r="AF44" i="2" l="1"/>
  <c r="AG44" i="2" s="1" a="1"/>
  <c r="AG44" i="2" s="1"/>
  <c r="AV45" i="2"/>
  <c r="AV46" i="2" s="1"/>
  <c r="AU44" i="2"/>
  <c r="AT45" i="2"/>
  <c r="AU45" i="2" s="1"/>
  <c r="AW45" i="2" l="1"/>
  <c r="AT46" i="2"/>
  <c r="AU46" i="2" s="1"/>
  <c r="AW46" i="2"/>
  <c r="AV47" i="2"/>
  <c r="AW47" i="2" s="1"/>
  <c r="AT47" i="2" l="1"/>
  <c r="AU47" i="2" s="1"/>
  <c r="AX44" i="2" s="1"/>
  <c r="AY44" i="2" s="1" a="1"/>
  <c r="AY44" i="2" s="1"/>
  <c r="AZ44" i="2" s="1" a="1"/>
  <c r="AZ44" i="2" s="1"/>
  <c r="BE359" i="2" l="1"/>
  <c r="AL359" i="2"/>
  <c r="BE358" i="2"/>
  <c r="AL358" i="2"/>
  <c r="BE357" i="2"/>
  <c r="AL357" i="2"/>
  <c r="BE356" i="2"/>
  <c r="AL356" i="2"/>
  <c r="M356" i="2"/>
  <c r="BE347" i="2"/>
  <c r="AL347" i="2"/>
  <c r="BE346" i="2"/>
  <c r="AL346" i="2"/>
  <c r="BE345" i="2"/>
  <c r="AL345" i="2"/>
  <c r="BE344" i="2"/>
  <c r="BR344" i="2" s="1"/>
  <c r="D16" i="8" s="1"/>
  <c r="AL344" i="2"/>
  <c r="M344" i="2"/>
  <c r="BE343" i="2"/>
  <c r="AL343" i="2"/>
  <c r="BE342" i="2"/>
  <c r="AL342" i="2"/>
  <c r="BE341" i="2"/>
  <c r="AL341" i="2"/>
  <c r="BE340" i="2"/>
  <c r="AL340" i="2"/>
  <c r="AA340" i="2"/>
  <c r="AB340" i="2" s="1"/>
  <c r="M340" i="2"/>
  <c r="BE271" i="2"/>
  <c r="AL271" i="2"/>
  <c r="BE270" i="2"/>
  <c r="AL270" i="2"/>
  <c r="BE269" i="2"/>
  <c r="AL269" i="2"/>
  <c r="BE268" i="2"/>
  <c r="AL268" i="2"/>
  <c r="AA268" i="2"/>
  <c r="AB268" i="2" s="1"/>
  <c r="M268" i="2"/>
  <c r="AA344" i="2" l="1"/>
  <c r="AB344" i="2" s="1"/>
  <c r="AT344" i="2" s="1"/>
  <c r="CI344" i="2"/>
  <c r="AA356" i="2"/>
  <c r="AB356" i="2" s="1"/>
  <c r="AT356" i="2" s="1"/>
  <c r="AU356" i="2" s="1"/>
  <c r="CI356" i="2"/>
  <c r="AE356" i="2"/>
  <c r="AV356" i="2" s="1"/>
  <c r="AW356" i="2" s="1"/>
  <c r="AE340" i="2"/>
  <c r="AV340" i="2" s="1"/>
  <c r="AW340" i="2" s="1"/>
  <c r="AE268" i="2"/>
  <c r="AV268" i="2" s="1"/>
  <c r="AW268" i="2" s="1"/>
  <c r="AE344" i="2"/>
  <c r="AV344" i="2" s="1"/>
  <c r="AT340" i="2"/>
  <c r="AU340" i="2" s="1"/>
  <c r="AT268" i="2"/>
  <c r="AU268" i="2" s="1"/>
  <c r="AF268" i="2" l="1"/>
  <c r="AG268" i="2" s="1" a="1"/>
  <c r="AG268" i="2" s="1"/>
  <c r="AF340" i="2"/>
  <c r="AG340" i="2" s="1" a="1"/>
  <c r="AG340" i="2" s="1"/>
  <c r="AV357" i="2"/>
  <c r="AF344" i="2"/>
  <c r="AG344" i="2" s="1" a="1"/>
  <c r="AG344" i="2" s="1"/>
  <c r="AF356" i="2"/>
  <c r="AG356" i="2" s="1" a="1"/>
  <c r="AG356" i="2" s="1"/>
  <c r="CJ344" i="2"/>
  <c r="CK344" i="2" s="1" a="1"/>
  <c r="CK344" i="2" s="1"/>
  <c r="CJ345" i="2"/>
  <c r="CK345" i="2" s="1" a="1"/>
  <c r="CK345" i="2" s="1"/>
  <c r="CJ346" i="2"/>
  <c r="CK346" i="2" s="1" a="1"/>
  <c r="CK346" i="2" s="1"/>
  <c r="CJ347" i="2"/>
  <c r="CK347" i="2" s="1" a="1"/>
  <c r="CK347" i="2" s="1"/>
  <c r="CJ356" i="2"/>
  <c r="CK356" i="2" s="1" a="1"/>
  <c r="CK356" i="2" s="1"/>
  <c r="CJ358" i="2"/>
  <c r="CK358" i="2" s="1" a="1"/>
  <c r="CK358" i="2" s="1"/>
  <c r="CJ357" i="2"/>
  <c r="CK357" i="2" s="1" a="1"/>
  <c r="CK357" i="2" s="1"/>
  <c r="CJ359" i="2"/>
  <c r="CK359" i="2" s="1" a="1"/>
  <c r="CK359" i="2" s="1"/>
  <c r="AT341" i="2"/>
  <c r="AT342" i="2" s="1"/>
  <c r="AV341" i="2"/>
  <c r="AW341" i="2" s="1"/>
  <c r="AT269" i="2"/>
  <c r="AU269" i="2" s="1"/>
  <c r="AU344" i="2"/>
  <c r="AT345" i="2"/>
  <c r="AW344" i="2"/>
  <c r="AV345" i="2"/>
  <c r="AV269" i="2"/>
  <c r="AT357" i="2"/>
  <c r="AW357" i="2" l="1"/>
  <c r="AV358" i="2"/>
  <c r="AU341" i="2"/>
  <c r="AV342" i="2"/>
  <c r="AV343" i="2" s="1"/>
  <c r="AW343" i="2" s="1"/>
  <c r="AT270" i="2"/>
  <c r="AU270" i="2" s="1"/>
  <c r="AU357" i="2"/>
  <c r="AT358" i="2"/>
  <c r="AW269" i="2"/>
  <c r="AV270" i="2"/>
  <c r="AW345" i="2"/>
  <c r="AV346" i="2"/>
  <c r="AU342" i="2"/>
  <c r="AT343" i="2"/>
  <c r="AU343" i="2" s="1"/>
  <c r="AT346" i="2"/>
  <c r="AU345" i="2"/>
  <c r="AW358" i="2" l="1"/>
  <c r="AV359" i="2"/>
  <c r="AW359" i="2" s="1"/>
  <c r="AW342" i="2"/>
  <c r="AT271" i="2"/>
  <c r="AU271" i="2" s="1"/>
  <c r="AX340" i="2"/>
  <c r="AY340" i="2" s="1" a="1"/>
  <c r="AY340" i="2" s="1"/>
  <c r="AZ340" i="2" s="1" a="1"/>
  <c r="AZ340" i="2" s="1"/>
  <c r="AW346" i="2"/>
  <c r="AV347" i="2"/>
  <c r="AW347" i="2" s="1"/>
  <c r="AW270" i="2"/>
  <c r="AV271" i="2"/>
  <c r="AW271" i="2" s="1"/>
  <c r="AU358" i="2"/>
  <c r="AT359" i="2"/>
  <c r="AU359" i="2" s="1"/>
  <c r="AU346" i="2"/>
  <c r="AT347" i="2"/>
  <c r="AU347" i="2" s="1"/>
  <c r="AX356" i="2" l="1"/>
  <c r="AY356" i="2" s="1" a="1"/>
  <c r="AY356" i="2" s="1"/>
  <c r="AZ356" i="2" s="1" a="1"/>
  <c r="AZ356" i="2" s="1"/>
  <c r="AX344" i="2"/>
  <c r="AY344" i="2" s="1" a="1"/>
  <c r="AY344" i="2" s="1"/>
  <c r="AZ344" i="2" s="1" a="1"/>
  <c r="AZ344" i="2" s="1"/>
  <c r="AX268" i="2"/>
  <c r="AY268" i="2" s="1" a="1"/>
  <c r="AY268" i="2" s="1"/>
  <c r="AZ268" i="2" s="1" a="1"/>
  <c r="AZ268" i="2" s="1"/>
  <c r="BE155" i="2"/>
  <c r="AL155" i="2"/>
  <c r="BE154" i="2"/>
  <c r="AL154" i="2"/>
  <c r="BE153" i="2"/>
  <c r="AL153" i="2"/>
  <c r="BE152" i="2"/>
  <c r="AL152" i="2"/>
  <c r="AA152" i="2"/>
  <c r="M152" i="2"/>
  <c r="BE151" i="2"/>
  <c r="AL151" i="2"/>
  <c r="BE150" i="2"/>
  <c r="AL150" i="2"/>
  <c r="BE149" i="2"/>
  <c r="AL149" i="2"/>
  <c r="BE148" i="2"/>
  <c r="AL148" i="2"/>
  <c r="AA148" i="2"/>
  <c r="AB148" i="2" s="1"/>
  <c r="M148" i="2"/>
  <c r="BE147" i="2"/>
  <c r="AL147" i="2"/>
  <c r="BE146" i="2"/>
  <c r="AL146" i="2"/>
  <c r="BE145" i="2"/>
  <c r="AL145" i="2"/>
  <c r="BE144" i="2"/>
  <c r="AL144" i="2"/>
  <c r="AA144" i="2"/>
  <c r="AB144" i="2" s="1"/>
  <c r="M144" i="2"/>
  <c r="BE143" i="2"/>
  <c r="AL143" i="2"/>
  <c r="BE142" i="2"/>
  <c r="AL142" i="2"/>
  <c r="BE141" i="2"/>
  <c r="AL141" i="2"/>
  <c r="BE140" i="2"/>
  <c r="AL140" i="2"/>
  <c r="AA140" i="2"/>
  <c r="AB140" i="2" s="1"/>
  <c r="M140" i="2"/>
  <c r="BE135" i="2"/>
  <c r="AL135" i="2"/>
  <c r="BE134" i="2"/>
  <c r="AL134" i="2"/>
  <c r="BE133" i="2"/>
  <c r="AL133" i="2"/>
  <c r="BE132" i="2"/>
  <c r="AL132" i="2"/>
  <c r="AA132" i="2"/>
  <c r="AB132" i="2" s="1"/>
  <c r="M132" i="2"/>
  <c r="BE95" i="2"/>
  <c r="AL95" i="2"/>
  <c r="BE94" i="2"/>
  <c r="AL94" i="2"/>
  <c r="BE93" i="2"/>
  <c r="AL93" i="2"/>
  <c r="BE92" i="2"/>
  <c r="AL92" i="2"/>
  <c r="AA92" i="2"/>
  <c r="M92" i="2"/>
  <c r="AE144" i="2" l="1"/>
  <c r="AV144" i="2" s="1"/>
  <c r="AF140" i="2"/>
  <c r="AG140" i="2" s="1" a="1"/>
  <c r="AG140" i="2" s="1"/>
  <c r="AE132" i="2"/>
  <c r="AV132" i="2" s="1"/>
  <c r="AB152" i="2"/>
  <c r="AT152" i="2" s="1"/>
  <c r="AU152" i="2" s="1"/>
  <c r="AF148" i="2"/>
  <c r="AG148" i="2" s="1" a="1"/>
  <c r="AG148" i="2" s="1"/>
  <c r="AE152" i="2"/>
  <c r="AV152" i="2" s="1"/>
  <c r="AW152" i="2" s="1"/>
  <c r="AE92" i="2"/>
  <c r="AV92" i="2" s="1"/>
  <c r="AW92" i="2" s="1"/>
  <c r="AB92" i="2"/>
  <c r="AT92" i="2" s="1"/>
  <c r="AU92" i="2" s="1"/>
  <c r="AT148" i="2"/>
  <c r="AU148" i="2" s="1"/>
  <c r="AT140" i="2"/>
  <c r="AU140" i="2" s="1"/>
  <c r="AT144" i="2"/>
  <c r="AU144" i="2" s="1"/>
  <c r="AT132" i="2"/>
  <c r="AU132" i="2" s="1"/>
  <c r="AF152" i="2" l="1"/>
  <c r="AG152" i="2" s="1" a="1"/>
  <c r="AG152" i="2" s="1"/>
  <c r="AF144" i="2"/>
  <c r="AG144" i="2" s="1" a="1"/>
  <c r="AG144" i="2" s="1"/>
  <c r="AE140" i="2"/>
  <c r="AV140" i="2" s="1"/>
  <c r="AV141" i="2" s="1"/>
  <c r="AE148" i="2"/>
  <c r="AV148" i="2" s="1"/>
  <c r="AW148" i="2" s="1"/>
  <c r="AW132" i="2"/>
  <c r="AV133" i="2"/>
  <c r="AW133" i="2" s="1"/>
  <c r="AF132" i="2"/>
  <c r="AG132" i="2" s="1" a="1"/>
  <c r="AG132" i="2" s="1"/>
  <c r="AF92" i="2"/>
  <c r="AG92" i="2" s="1" a="1"/>
  <c r="AG92" i="2" s="1"/>
  <c r="AT153" i="2"/>
  <c r="AT154" i="2" s="1"/>
  <c r="AV134" i="2"/>
  <c r="AV135" i="2" s="1"/>
  <c r="AW135" i="2" s="1"/>
  <c r="AW144" i="2"/>
  <c r="AV145" i="2"/>
  <c r="AW145" i="2" s="1"/>
  <c r="AV93" i="2"/>
  <c r="AV94" i="2" s="1"/>
  <c r="AT149" i="2"/>
  <c r="AT93" i="2"/>
  <c r="AV153" i="2"/>
  <c r="AT141" i="2"/>
  <c r="AT133" i="2"/>
  <c r="AT145" i="2"/>
  <c r="AV149" i="2" l="1"/>
  <c r="AW149" i="2" s="1"/>
  <c r="AW140" i="2"/>
  <c r="AU153" i="2"/>
  <c r="AW93" i="2"/>
  <c r="AV146" i="2"/>
  <c r="AW146" i="2" s="1"/>
  <c r="AW134" i="2"/>
  <c r="AU133" i="2"/>
  <c r="AT134" i="2"/>
  <c r="AU141" i="2"/>
  <c r="AT142" i="2"/>
  <c r="AW153" i="2"/>
  <c r="AV154" i="2"/>
  <c r="AV95" i="2"/>
  <c r="AW95" i="2" s="1"/>
  <c r="AW94" i="2"/>
  <c r="AU154" i="2"/>
  <c r="AT155" i="2"/>
  <c r="AU155" i="2" s="1"/>
  <c r="AT94" i="2"/>
  <c r="AU93" i="2"/>
  <c r="AU149" i="2"/>
  <c r="AT150" i="2"/>
  <c r="AW141" i="2"/>
  <c r="AV142" i="2"/>
  <c r="AU145" i="2"/>
  <c r="AT146" i="2"/>
  <c r="AV150" i="2" l="1"/>
  <c r="AW150" i="2" s="1"/>
  <c r="AV147" i="2"/>
  <c r="AW147" i="2" s="1"/>
  <c r="AW154" i="2"/>
  <c r="AV155" i="2"/>
  <c r="AW155" i="2" s="1"/>
  <c r="AX152" i="2" s="1"/>
  <c r="AY152" i="2" s="1" a="1"/>
  <c r="AY152" i="2" s="1"/>
  <c r="AZ152" i="2" s="1" a="1"/>
  <c r="AZ152" i="2" s="1"/>
  <c r="AU94" i="2"/>
  <c r="AT95" i="2"/>
  <c r="AU95" i="2" s="1"/>
  <c r="AX92" i="2" s="1"/>
  <c r="AY92" i="2" s="1" a="1"/>
  <c r="AY92" i="2" s="1"/>
  <c r="AZ92" i="2" s="1" a="1"/>
  <c r="AZ92" i="2" s="1"/>
  <c r="AU142" i="2"/>
  <c r="AT143" i="2"/>
  <c r="AU143" i="2" s="1"/>
  <c r="AU150" i="2"/>
  <c r="AT151" i="2"/>
  <c r="AU151" i="2" s="1"/>
  <c r="AU146" i="2"/>
  <c r="AT147" i="2"/>
  <c r="AU147" i="2" s="1"/>
  <c r="AW142" i="2"/>
  <c r="AV143" i="2"/>
  <c r="AW143" i="2" s="1"/>
  <c r="AU134" i="2"/>
  <c r="AT135" i="2"/>
  <c r="AU135" i="2" s="1"/>
  <c r="AX132" i="2" s="1"/>
  <c r="AY132" i="2" s="1" a="1"/>
  <c r="AY132" i="2" s="1"/>
  <c r="AZ132" i="2" s="1" a="1"/>
  <c r="AZ132" i="2" s="1"/>
  <c r="AV151" i="2" l="1"/>
  <c r="AW151" i="2" s="1"/>
  <c r="AX148" i="2" s="1"/>
  <c r="AY148" i="2" s="1" a="1"/>
  <c r="AY148" i="2" s="1"/>
  <c r="AZ148" i="2" s="1" a="1"/>
  <c r="AZ148" i="2" s="1"/>
  <c r="AX144" i="2"/>
  <c r="AY144" i="2" s="1" a="1"/>
  <c r="AY144" i="2" s="1"/>
  <c r="AZ144" i="2" s="1" a="1"/>
  <c r="AZ144" i="2" s="1"/>
  <c r="AX140" i="2"/>
  <c r="AY140" i="2" s="1" a="1"/>
  <c r="AY140" i="2" s="1"/>
  <c r="AZ140" i="2" s="1" a="1"/>
  <c r="AZ140" i="2" s="1"/>
  <c r="CP415" i="2" l="1"/>
  <c r="BE415" i="2"/>
  <c r="AL415" i="2"/>
  <c r="CP414" i="2"/>
  <c r="BE414" i="2"/>
  <c r="AL414" i="2"/>
  <c r="CP413" i="2"/>
  <c r="BE413" i="2"/>
  <c r="AL413" i="2"/>
  <c r="CP412" i="2"/>
  <c r="CI412" i="2"/>
  <c r="CJ412" i="2" s="1"/>
  <c r="CK412" i="2" s="1" a="1"/>
  <c r="CK412" i="2" s="1"/>
  <c r="BE412" i="2"/>
  <c r="AL412" i="2"/>
  <c r="AA412" i="2"/>
  <c r="AB412" i="2" s="1"/>
  <c r="M412" i="2"/>
  <c r="CP367" i="2"/>
  <c r="BE367" i="2"/>
  <c r="AL367" i="2"/>
  <c r="CP366" i="2"/>
  <c r="BE366" i="2"/>
  <c r="AL366" i="2"/>
  <c r="CP365" i="2"/>
  <c r="BE365" i="2"/>
  <c r="AL365" i="2"/>
  <c r="CP364" i="2"/>
  <c r="CI364" i="2"/>
  <c r="CJ364" i="2" s="1"/>
  <c r="CK364" i="2" s="1" a="1"/>
  <c r="CK364" i="2" s="1"/>
  <c r="BE364" i="2"/>
  <c r="AL364" i="2"/>
  <c r="AA364" i="2"/>
  <c r="M364" i="2"/>
  <c r="BE71" i="2"/>
  <c r="AL71" i="2"/>
  <c r="BE70" i="2"/>
  <c r="AL70" i="2"/>
  <c r="BE69" i="2"/>
  <c r="AL69" i="2"/>
  <c r="BE68" i="2"/>
  <c r="AL68" i="2"/>
  <c r="AA68" i="2"/>
  <c r="M68" i="2"/>
  <c r="CP31" i="2"/>
  <c r="BE31" i="2"/>
  <c r="AL31" i="2"/>
  <c r="CP30" i="2"/>
  <c r="BE30" i="2"/>
  <c r="AL30" i="2"/>
  <c r="CP29" i="2"/>
  <c r="BE29" i="2"/>
  <c r="AL29" i="2"/>
  <c r="CP28" i="2"/>
  <c r="BE28" i="2"/>
  <c r="AL28" i="2"/>
  <c r="CI28" i="2"/>
  <c r="M28" i="2"/>
  <c r="CP27" i="2"/>
  <c r="BE27" i="2"/>
  <c r="AL27" i="2"/>
  <c r="CP26" i="2"/>
  <c r="BE26" i="2"/>
  <c r="AL26" i="2"/>
  <c r="CP25" i="2"/>
  <c r="BE25" i="2"/>
  <c r="AL25" i="2"/>
  <c r="CP24" i="2"/>
  <c r="CI24" i="2"/>
  <c r="BE24" i="2"/>
  <c r="AL24" i="2"/>
  <c r="AA24" i="2"/>
  <c r="AB24" i="2" s="1"/>
  <c r="M24" i="2"/>
  <c r="CP23" i="2"/>
  <c r="BE23" i="2"/>
  <c r="AL23" i="2"/>
  <c r="CP22" i="2"/>
  <c r="BE22" i="2"/>
  <c r="AL22" i="2"/>
  <c r="CP21" i="2"/>
  <c r="BE21" i="2"/>
  <c r="AL21" i="2"/>
  <c r="CP20" i="2"/>
  <c r="CI20" i="2"/>
  <c r="CJ21" i="2" s="1"/>
  <c r="CK21" i="2" s="1" a="1"/>
  <c r="CK21" i="2" s="1"/>
  <c r="BE20" i="2"/>
  <c r="AL20" i="2"/>
  <c r="AA20" i="2"/>
  <c r="M20" i="2"/>
  <c r="CP11" i="2"/>
  <c r="BE11" i="2"/>
  <c r="AL11" i="2"/>
  <c r="CP10" i="2"/>
  <c r="BE10" i="2"/>
  <c r="AL10" i="2"/>
  <c r="CP9" i="2"/>
  <c r="BE9" i="2"/>
  <c r="AL9" i="2"/>
  <c r="CP8" i="2"/>
  <c r="BE8" i="2"/>
  <c r="AP8" i="2"/>
  <c r="AN8" i="2"/>
  <c r="AL8" i="2"/>
  <c r="CI8" i="2"/>
  <c r="M8" i="2"/>
  <c r="CI68" i="2" l="1"/>
  <c r="CJ70" i="2" s="1"/>
  <c r="CK70" i="2" s="1" a="1"/>
  <c r="CK70" i="2" s="1"/>
  <c r="AA28" i="2"/>
  <c r="AE68" i="2"/>
  <c r="AV68" i="2" s="1"/>
  <c r="AW68" i="2" s="1"/>
  <c r="AE412" i="2"/>
  <c r="AV412" i="2" s="1"/>
  <c r="AW412" i="2" s="1"/>
  <c r="AE364" i="2"/>
  <c r="AV364" i="2" s="1"/>
  <c r="AW364" i="2" s="1"/>
  <c r="AT412" i="2"/>
  <c r="AU412" i="2" s="1"/>
  <c r="AE24" i="2"/>
  <c r="AV24" i="2" s="1"/>
  <c r="CJ367" i="2"/>
  <c r="CK367" i="2" s="1" a="1"/>
  <c r="CK367" i="2" s="1"/>
  <c r="CJ365" i="2"/>
  <c r="CK365" i="2" s="1" a="1"/>
  <c r="CK365" i="2" s="1"/>
  <c r="AE28" i="2"/>
  <c r="AV28" i="2" s="1"/>
  <c r="AV29" i="2" s="1"/>
  <c r="AW29" i="2" s="1"/>
  <c r="AE20" i="2"/>
  <c r="AV20" i="2" s="1"/>
  <c r="AW20" i="2" s="1"/>
  <c r="CJ366" i="2"/>
  <c r="CK366" i="2" s="1" a="1"/>
  <c r="CK366" i="2" s="1"/>
  <c r="CJ415" i="2"/>
  <c r="CK415" i="2" s="1" a="1"/>
  <c r="CK415" i="2" s="1"/>
  <c r="CJ22" i="2"/>
  <c r="CK22" i="2" s="1" a="1"/>
  <c r="CK22" i="2" s="1"/>
  <c r="CJ25" i="2"/>
  <c r="CK25" i="2" s="1" a="1"/>
  <c r="CK25" i="2" s="1"/>
  <c r="CJ26" i="2"/>
  <c r="CK26" i="2" s="1" a="1"/>
  <c r="CK26" i="2" s="1"/>
  <c r="CJ20" i="2"/>
  <c r="CK20" i="2" s="1" a="1"/>
  <c r="CK20" i="2" s="1"/>
  <c r="CJ24" i="2"/>
  <c r="CK24" i="2" s="1" a="1"/>
  <c r="CK24" i="2" s="1"/>
  <c r="CJ23" i="2"/>
  <c r="CK23" i="2" s="1" a="1"/>
  <c r="CK23" i="2" s="1"/>
  <c r="AT24" i="2"/>
  <c r="AB364" i="2"/>
  <c r="AT364" i="2" s="1"/>
  <c r="CJ27" i="2"/>
  <c r="CK27" i="2" s="1" a="1"/>
  <c r="CK27" i="2" s="1"/>
  <c r="AB68" i="2"/>
  <c r="AT68" i="2" s="1"/>
  <c r="AU68" i="2" s="1"/>
  <c r="CJ8" i="2"/>
  <c r="CK8" i="2" s="1" a="1"/>
  <c r="CK8" i="2" s="1"/>
  <c r="CJ9" i="2"/>
  <c r="CK9" i="2" s="1" a="1"/>
  <c r="CK9" i="2" s="1"/>
  <c r="CJ11" i="2"/>
  <c r="CK11" i="2" s="1" a="1"/>
  <c r="CK11" i="2" s="1"/>
  <c r="CJ10" i="2"/>
  <c r="CK10" i="2" s="1" a="1"/>
  <c r="CK10" i="2" s="1"/>
  <c r="AA8" i="2"/>
  <c r="CJ28" i="2"/>
  <c r="CK28" i="2" s="1" a="1"/>
  <c r="CK28" i="2" s="1"/>
  <c r="CJ29" i="2"/>
  <c r="CK29" i="2" s="1" a="1"/>
  <c r="CK29" i="2" s="1"/>
  <c r="CJ30" i="2"/>
  <c r="CK30" i="2" s="1" a="1"/>
  <c r="CK30" i="2" s="1"/>
  <c r="CJ31" i="2"/>
  <c r="CK31" i="2" s="1" a="1"/>
  <c r="CK31" i="2" s="1"/>
  <c r="CJ414" i="2"/>
  <c r="CK414" i="2" s="1" a="1"/>
  <c r="CK414" i="2" s="1"/>
  <c r="AB20" i="2"/>
  <c r="AT20" i="2" s="1"/>
  <c r="CJ413" i="2"/>
  <c r="CK413" i="2" s="1" a="1"/>
  <c r="CK413" i="2" s="1"/>
  <c r="AF412" i="2" l="1"/>
  <c r="AG412" i="2" s="1" a="1"/>
  <c r="AG412" i="2" s="1"/>
  <c r="AF364" i="2"/>
  <c r="AG364" i="2" s="1" a="1"/>
  <c r="AG364" i="2" s="1"/>
  <c r="AF20" i="2"/>
  <c r="AG20" i="2" s="1" a="1"/>
  <c r="AG20" i="2" s="1"/>
  <c r="AF68" i="2"/>
  <c r="AG68" i="2" s="1" a="1"/>
  <c r="AG68" i="2" s="1"/>
  <c r="AF28" i="2"/>
  <c r="AG28" i="2" s="1" a="1"/>
  <c r="AG28" i="2" s="1"/>
  <c r="AF24" i="2"/>
  <c r="AG24" i="2" s="1" a="1"/>
  <c r="AG24" i="2" s="1"/>
  <c r="CJ68" i="2"/>
  <c r="CK68" i="2" s="1" a="1"/>
  <c r="CK68" i="2" s="1"/>
  <c r="CJ69" i="2"/>
  <c r="CK69" i="2" s="1" a="1"/>
  <c r="CK69" i="2" s="1"/>
  <c r="CJ71" i="2"/>
  <c r="CK71" i="2" s="1" a="1"/>
  <c r="CK71" i="2" s="1"/>
  <c r="AB28" i="2"/>
  <c r="AT28" i="2" s="1"/>
  <c r="AU28" i="2" s="1"/>
  <c r="AV413" i="2"/>
  <c r="AV414" i="2" s="1"/>
  <c r="AT413" i="2"/>
  <c r="AU413" i="2" s="1"/>
  <c r="AV365" i="2"/>
  <c r="AV366" i="2" s="1"/>
  <c r="AV69" i="2"/>
  <c r="AW69" i="2" s="1"/>
  <c r="AW28" i="2"/>
  <c r="AV30" i="2"/>
  <c r="AW30" i="2" s="1"/>
  <c r="AV21" i="2"/>
  <c r="AU20" i="2"/>
  <c r="AT21" i="2"/>
  <c r="AU364" i="2"/>
  <c r="AT365" i="2"/>
  <c r="AW24" i="2"/>
  <c r="AV25" i="2"/>
  <c r="AU24" i="2"/>
  <c r="AT25" i="2"/>
  <c r="AT69" i="2"/>
  <c r="AB8" i="2"/>
  <c r="AT8" i="2" s="1"/>
  <c r="AW413" i="2" l="1"/>
  <c r="AT414" i="2"/>
  <c r="AU414" i="2" s="1"/>
  <c r="AT29" i="2"/>
  <c r="AT30" i="2" s="1"/>
  <c r="AV31" i="2"/>
  <c r="AW31" i="2" s="1"/>
  <c r="AV70" i="2"/>
  <c r="AW70" i="2" s="1"/>
  <c r="AW365" i="2"/>
  <c r="AW21" i="2"/>
  <c r="AV22" i="2"/>
  <c r="AW414" i="2"/>
  <c r="AV415" i="2"/>
  <c r="AW415" i="2" s="1"/>
  <c r="AW366" i="2"/>
  <c r="AV367" i="2"/>
  <c r="AW367" i="2" s="1"/>
  <c r="AT26" i="2"/>
  <c r="AU25" i="2"/>
  <c r="AV26" i="2"/>
  <c r="AW25" i="2"/>
  <c r="AU8" i="2"/>
  <c r="AT9" i="2"/>
  <c r="AT366" i="2"/>
  <c r="AU365" i="2"/>
  <c r="AU69" i="2"/>
  <c r="AT70" i="2"/>
  <c r="AU21" i="2"/>
  <c r="AT22" i="2"/>
  <c r="AT415" i="2" l="1"/>
  <c r="AU415" i="2" s="1"/>
  <c r="AX412" i="2" s="1"/>
  <c r="AY412" i="2" s="1" a="1"/>
  <c r="AY412" i="2" s="1"/>
  <c r="AZ412" i="2" s="1" a="1"/>
  <c r="AZ412" i="2" s="1"/>
  <c r="AV71" i="2"/>
  <c r="AW71" i="2" s="1"/>
  <c r="AU29" i="2"/>
  <c r="AW22" i="2"/>
  <c r="AV23" i="2"/>
  <c r="AW23" i="2" s="1"/>
  <c r="AU366" i="2"/>
  <c r="AT367" i="2"/>
  <c r="AU367" i="2" s="1"/>
  <c r="AX364" i="2" s="1"/>
  <c r="AY364" i="2" s="1" a="1"/>
  <c r="AY364" i="2" s="1"/>
  <c r="AZ364" i="2" s="1" a="1"/>
  <c r="AZ364" i="2" s="1"/>
  <c r="AU26" i="2"/>
  <c r="AT27" i="2"/>
  <c r="AU27" i="2" s="1"/>
  <c r="AU22" i="2"/>
  <c r="AT23" i="2"/>
  <c r="AU23" i="2" s="1"/>
  <c r="AU9" i="2"/>
  <c r="AT10" i="2"/>
  <c r="AV27" i="2"/>
  <c r="AW27" i="2" s="1"/>
  <c r="AW26" i="2"/>
  <c r="AU30" i="2"/>
  <c r="AT31" i="2"/>
  <c r="AU31" i="2" s="1"/>
  <c r="AX28" i="2" s="1"/>
  <c r="AY28" i="2" s="1" a="1"/>
  <c r="AY28" i="2" s="1"/>
  <c r="AZ28" i="2" s="1" a="1"/>
  <c r="AZ28" i="2" s="1"/>
  <c r="AU70" i="2"/>
  <c r="AT71" i="2"/>
  <c r="AU71" i="2" s="1"/>
  <c r="AX68" i="2" l="1"/>
  <c r="AY68" i="2" s="1" a="1"/>
  <c r="AY68" i="2" s="1"/>
  <c r="AZ68" i="2" s="1" a="1"/>
  <c r="AZ68" i="2" s="1"/>
  <c r="AX20" i="2"/>
  <c r="AY20" i="2" s="1" a="1"/>
  <c r="AY20" i="2" s="1"/>
  <c r="AZ20" i="2" s="1" a="1"/>
  <c r="AZ20" i="2" s="1"/>
  <c r="AU10" i="2"/>
  <c r="AT11" i="2"/>
  <c r="AU11" i="2" s="1"/>
  <c r="AX24" i="2"/>
  <c r="AY24" i="2" s="1" a="1"/>
  <c r="AY24" i="2" s="1"/>
  <c r="AZ24" i="2" s="1" a="1"/>
  <c r="AZ24" i="2" s="1"/>
  <c r="CP411" i="2" l="1"/>
  <c r="BE411" i="2"/>
  <c r="AL411" i="2"/>
  <c r="CP410" i="2"/>
  <c r="BE410" i="2"/>
  <c r="AL410" i="2"/>
  <c r="CP409" i="2"/>
  <c r="BE409" i="2"/>
  <c r="AL409" i="2"/>
  <c r="CP408" i="2"/>
  <c r="CI408" i="2"/>
  <c r="CJ409" i="2" s="1"/>
  <c r="CK409" i="2" s="1" a="1"/>
  <c r="CK409" i="2" s="1"/>
  <c r="BE408" i="2"/>
  <c r="AL408" i="2"/>
  <c r="AA408" i="2"/>
  <c r="AB408" i="2" s="1"/>
  <c r="M408" i="2"/>
  <c r="CP391" i="2"/>
  <c r="BE391" i="2"/>
  <c r="AL391" i="2"/>
  <c r="CP390" i="2"/>
  <c r="BE390" i="2"/>
  <c r="AL390" i="2"/>
  <c r="CP389" i="2"/>
  <c r="BE389" i="2"/>
  <c r="AL389" i="2"/>
  <c r="CP388" i="2"/>
  <c r="CI388" i="2"/>
  <c r="CJ388" i="2" s="1"/>
  <c r="CK388" i="2" s="1" a="1"/>
  <c r="CK388" i="2" s="1"/>
  <c r="BE388" i="2"/>
  <c r="AL388" i="2"/>
  <c r="AA388" i="2"/>
  <c r="M388" i="2"/>
  <c r="BE55" i="2"/>
  <c r="AL55" i="2"/>
  <c r="CP54" i="2"/>
  <c r="BE54" i="2"/>
  <c r="AL54" i="2"/>
  <c r="CP53" i="2"/>
  <c r="BE53" i="2"/>
  <c r="AL53" i="2"/>
  <c r="CP52" i="2"/>
  <c r="CI52" i="2"/>
  <c r="CJ53" i="2" s="1"/>
  <c r="CK53" i="2" s="1" a="1"/>
  <c r="CK53" i="2" s="1"/>
  <c r="BE52" i="2"/>
  <c r="AL52" i="2"/>
  <c r="AE52" i="2"/>
  <c r="AA52" i="2"/>
  <c r="M52" i="2"/>
  <c r="AE388" i="2" l="1"/>
  <c r="AV388" i="2" s="1"/>
  <c r="AW388" i="2" s="1"/>
  <c r="AV52" i="2"/>
  <c r="AW52" i="2" s="1"/>
  <c r="CJ408" i="2"/>
  <c r="CK408" i="2" s="1" a="1"/>
  <c r="CK408" i="2" s="1"/>
  <c r="CJ391" i="2"/>
  <c r="CK391" i="2" s="1" a="1"/>
  <c r="CK391" i="2" s="1"/>
  <c r="CJ410" i="2"/>
  <c r="CK410" i="2" s="1" a="1"/>
  <c r="CK410" i="2" s="1"/>
  <c r="AT408" i="2"/>
  <c r="AU408" i="2" s="1"/>
  <c r="CJ52" i="2"/>
  <c r="CK52" i="2" s="1" a="1"/>
  <c r="CK52" i="2" s="1"/>
  <c r="CJ54" i="2"/>
  <c r="CK54" i="2" s="1" a="1"/>
  <c r="CK54" i="2" s="1"/>
  <c r="CJ390" i="2"/>
  <c r="CK390" i="2" s="1" a="1"/>
  <c r="CK390" i="2" s="1"/>
  <c r="AF52" i="2"/>
  <c r="AG52" i="2" s="1" a="1"/>
  <c r="AG52" i="2" s="1"/>
  <c r="AE408" i="2"/>
  <c r="AV408" i="2" s="1"/>
  <c r="AW408" i="2" s="1"/>
  <c r="AB388" i="2"/>
  <c r="AT388" i="2" s="1"/>
  <c r="AU388" i="2" s="1"/>
  <c r="AB52" i="2"/>
  <c r="AT52" i="2" s="1"/>
  <c r="AU52" i="2" s="1"/>
  <c r="CJ389" i="2"/>
  <c r="CK389" i="2" s="1" a="1"/>
  <c r="CK389" i="2" s="1"/>
  <c r="CJ411" i="2"/>
  <c r="CK411" i="2" s="1" a="1"/>
  <c r="CK411" i="2" s="1"/>
  <c r="AF388" i="2" l="1"/>
  <c r="AG388" i="2" s="1" a="1"/>
  <c r="AG388" i="2" s="1"/>
  <c r="AF408" i="2"/>
  <c r="AG408" i="2" s="1" a="1"/>
  <c r="AG408" i="2" s="1"/>
  <c r="AV53" i="2"/>
  <c r="AW53" i="2" s="1"/>
  <c r="AT409" i="2"/>
  <c r="AU409" i="2" s="1"/>
  <c r="AV409" i="2"/>
  <c r="AW409" i="2" s="1"/>
  <c r="AV389" i="2"/>
  <c r="AT53" i="2"/>
  <c r="AT389" i="2"/>
  <c r="AV410" i="2" l="1"/>
  <c r="AW410" i="2" s="1"/>
  <c r="AV54" i="2"/>
  <c r="AW54" i="2" s="1"/>
  <c r="AT410" i="2"/>
  <c r="AW389" i="2"/>
  <c r="AV390" i="2"/>
  <c r="AU389" i="2"/>
  <c r="AT390" i="2"/>
  <c r="AU53" i="2"/>
  <c r="AT54" i="2"/>
  <c r="AV411" i="2" l="1"/>
  <c r="AW411" i="2" s="1"/>
  <c r="AV55" i="2"/>
  <c r="AW55" i="2" s="1"/>
  <c r="AU410" i="2"/>
  <c r="AT411" i="2"/>
  <c r="AU411" i="2" s="1"/>
  <c r="AV391" i="2"/>
  <c r="AW391" i="2" s="1"/>
  <c r="AW390" i="2"/>
  <c r="AU54" i="2"/>
  <c r="AT55" i="2"/>
  <c r="AU390" i="2"/>
  <c r="AT391" i="2"/>
  <c r="AU391" i="2" s="1"/>
  <c r="AX408" i="2" l="1"/>
  <c r="AY408" i="2" s="1" a="1"/>
  <c r="AY408" i="2" s="1"/>
  <c r="AZ408" i="2" s="1" a="1"/>
  <c r="AZ408" i="2" s="1"/>
  <c r="AX388" i="2"/>
  <c r="AY388" i="2" s="1" a="1"/>
  <c r="AY388" i="2" s="1"/>
  <c r="AZ388" i="2" s="1" a="1"/>
  <c r="AZ388" i="2" s="1"/>
  <c r="AU55" i="2"/>
  <c r="AX52" i="2" l="1"/>
  <c r="AY52" i="2" s="1" a="1"/>
  <c r="AY52" i="2" s="1"/>
  <c r="AZ52" i="2" s="1" a="1"/>
  <c r="AZ52" i="2" s="1"/>
  <c r="AL289" i="2" l="1"/>
  <c r="AL290" i="2"/>
  <c r="M376" i="2" l="1"/>
  <c r="AA376" i="2"/>
  <c r="AB376" i="2" s="1"/>
  <c r="AL376" i="2"/>
  <c r="BE376" i="2"/>
  <c r="CI376" i="2"/>
  <c r="CJ378" i="2" s="1"/>
  <c r="CK378" i="2" s="1" a="1"/>
  <c r="CK378" i="2" s="1"/>
  <c r="CP376" i="2"/>
  <c r="AL377" i="2"/>
  <c r="BE377" i="2"/>
  <c r="CP377" i="2"/>
  <c r="AL378" i="2"/>
  <c r="BE378" i="2"/>
  <c r="CP378" i="2"/>
  <c r="AL379" i="2"/>
  <c r="BE379" i="2"/>
  <c r="CP379" i="2"/>
  <c r="BE324" i="2"/>
  <c r="AL312" i="2"/>
  <c r="AL313" i="2"/>
  <c r="BE313" i="2"/>
  <c r="BE312" i="2"/>
  <c r="BE314" i="2"/>
  <c r="BE315" i="2"/>
  <c r="AL314" i="2"/>
  <c r="AL315" i="2"/>
  <c r="AA312" i="2"/>
  <c r="AB312" i="2" s="1"/>
  <c r="BR376" i="2" l="1"/>
  <c r="AE376" i="2"/>
  <c r="AV376" i="2" s="1"/>
  <c r="AW376" i="2" s="1"/>
  <c r="AT312" i="2"/>
  <c r="AU312" i="2" s="1"/>
  <c r="CJ379" i="2"/>
  <c r="CK379" i="2" s="1" a="1"/>
  <c r="CK379" i="2" s="1"/>
  <c r="CJ376" i="2"/>
  <c r="CK376" i="2" s="1" a="1"/>
  <c r="CK376" i="2" s="1"/>
  <c r="CJ377" i="2"/>
  <c r="CK377" i="2" s="1" a="1"/>
  <c r="CK377" i="2" s="1"/>
  <c r="AT376" i="2"/>
  <c r="AU376" i="2" s="1"/>
  <c r="AE312" i="2"/>
  <c r="AV312" i="2" s="1"/>
  <c r="AW312" i="2" s="1"/>
  <c r="AF376" i="2" l="1"/>
  <c r="AG376" i="2" s="1" a="1"/>
  <c r="AG376" i="2" s="1"/>
  <c r="AF312" i="2"/>
  <c r="AG312" i="2" s="1" a="1"/>
  <c r="AG312" i="2" s="1"/>
  <c r="AV313" i="2"/>
  <c r="AV314" i="2" s="1"/>
  <c r="AT313" i="2"/>
  <c r="AT314" i="2" s="1"/>
  <c r="AV377" i="2"/>
  <c r="AW377" i="2" s="1"/>
  <c r="AT377" i="2"/>
  <c r="AT378" i="2" s="1"/>
  <c r="AW313" i="2" l="1"/>
  <c r="AU313" i="2"/>
  <c r="AW314" i="2"/>
  <c r="AV315" i="2"/>
  <c r="AW315" i="2" s="1"/>
  <c r="AU314" i="2"/>
  <c r="AT315" i="2"/>
  <c r="AU315" i="2" s="1"/>
  <c r="AV378" i="2"/>
  <c r="AV379" i="2" s="1"/>
  <c r="AW379" i="2" s="1"/>
  <c r="AU377" i="2"/>
  <c r="AU378" i="2"/>
  <c r="AT379" i="2"/>
  <c r="AU379" i="2" s="1"/>
  <c r="AW378" i="2" l="1"/>
  <c r="AX376" i="2"/>
  <c r="AY376" i="2" s="1" a="1"/>
  <c r="AY376" i="2" s="1"/>
  <c r="AZ376" i="2" s="1" a="1"/>
  <c r="AZ376" i="2" s="1"/>
  <c r="AL84" i="2" l="1"/>
  <c r="BE244" i="2" l="1"/>
  <c r="AL244" i="2"/>
  <c r="AL65" i="2" l="1"/>
  <c r="CP407" i="2"/>
  <c r="BE407" i="2"/>
  <c r="AL407" i="2"/>
  <c r="CP406" i="2"/>
  <c r="BE406" i="2"/>
  <c r="AL406" i="2"/>
  <c r="CP405" i="2"/>
  <c r="BE405" i="2"/>
  <c r="AL405" i="2"/>
  <c r="CP404" i="2"/>
  <c r="CI404" i="2"/>
  <c r="CJ406" i="2" s="1"/>
  <c r="CK406" i="2" s="1" a="1"/>
  <c r="CK406" i="2" s="1"/>
  <c r="BE404" i="2"/>
  <c r="AL404" i="2"/>
  <c r="AA404" i="2"/>
  <c r="AB404" i="2" s="1"/>
  <c r="M404" i="2"/>
  <c r="CP383" i="2"/>
  <c r="BE383" i="2"/>
  <c r="AL383" i="2"/>
  <c r="CP382" i="2"/>
  <c r="BE382" i="2"/>
  <c r="AL382" i="2"/>
  <c r="CP381" i="2"/>
  <c r="BE381" i="2"/>
  <c r="AL381" i="2"/>
  <c r="CP380" i="2"/>
  <c r="CI380" i="2"/>
  <c r="CJ381" i="2" s="1"/>
  <c r="CK381" i="2" s="1" a="1"/>
  <c r="CK381" i="2" s="1"/>
  <c r="BE380" i="2"/>
  <c r="BR380" i="2" s="1"/>
  <c r="D15" i="8" s="1"/>
  <c r="AL380" i="2"/>
  <c r="AA380" i="2"/>
  <c r="M380" i="2"/>
  <c r="CP375" i="2"/>
  <c r="BE375" i="2"/>
  <c r="AL375" i="2"/>
  <c r="CP374" i="2"/>
  <c r="BE374" i="2"/>
  <c r="AL374" i="2"/>
  <c r="CP373" i="2"/>
  <c r="BE373" i="2"/>
  <c r="AL373" i="2"/>
  <c r="CP372" i="2"/>
  <c r="CI372" i="2"/>
  <c r="CJ374" i="2" s="1"/>
  <c r="CK374" i="2" s="1" a="1"/>
  <c r="CK374" i="2" s="1"/>
  <c r="BE372" i="2"/>
  <c r="AL372" i="2"/>
  <c r="AA372" i="2"/>
  <c r="M372" i="2"/>
  <c r="CP327" i="2"/>
  <c r="BE327" i="2"/>
  <c r="AL327" i="2"/>
  <c r="CP326" i="2"/>
  <c r="BE326" i="2"/>
  <c r="AL326" i="2"/>
  <c r="CP325" i="2"/>
  <c r="BE325" i="2"/>
  <c r="AL325" i="2"/>
  <c r="CP324" i="2"/>
  <c r="CI324" i="2"/>
  <c r="CJ324" i="2" s="1"/>
  <c r="CK324" i="2" s="1" a="1"/>
  <c r="CK324" i="2" s="1"/>
  <c r="AL324" i="2"/>
  <c r="AA324" i="2"/>
  <c r="AB324" i="2" s="1"/>
  <c r="M324" i="2"/>
  <c r="CP315" i="2"/>
  <c r="CP314" i="2"/>
  <c r="CP313" i="2"/>
  <c r="CP312" i="2"/>
  <c r="CI312" i="2"/>
  <c r="M312" i="2"/>
  <c r="CP291" i="2"/>
  <c r="BE291" i="2"/>
  <c r="AL291" i="2"/>
  <c r="CP290" i="2"/>
  <c r="BE290" i="2"/>
  <c r="CP289" i="2"/>
  <c r="BE289" i="2"/>
  <c r="CP288" i="2"/>
  <c r="CI288" i="2"/>
  <c r="BE288" i="2"/>
  <c r="AA288" i="2"/>
  <c r="M288" i="2"/>
  <c r="CP283" i="2"/>
  <c r="BE283" i="2"/>
  <c r="AL283" i="2"/>
  <c r="CP282" i="2"/>
  <c r="BE282" i="2"/>
  <c r="AL282" i="2"/>
  <c r="CP281" i="2"/>
  <c r="BE281" i="2"/>
  <c r="CP280" i="2"/>
  <c r="CI280" i="2"/>
  <c r="BE280" i="2"/>
  <c r="AA280" i="2"/>
  <c r="M280" i="2"/>
  <c r="BR324" i="2" l="1"/>
  <c r="D14" i="8" s="1"/>
  <c r="AE380" i="2"/>
  <c r="AV380" i="2" s="1"/>
  <c r="AW380" i="2" s="1"/>
  <c r="AE372" i="2"/>
  <c r="AV372" i="2" s="1"/>
  <c r="AW372" i="2" s="1"/>
  <c r="AE288" i="2"/>
  <c r="AV288" i="2" s="1"/>
  <c r="AW288" i="2" s="1"/>
  <c r="AE280" i="2"/>
  <c r="AV280" i="2" s="1"/>
  <c r="AW280" i="2" s="1"/>
  <c r="AF324" i="2"/>
  <c r="AG324" i="2" s="1" a="1"/>
  <c r="AG324" i="2" s="1"/>
  <c r="AE404" i="2"/>
  <c r="AV404" i="2" s="1"/>
  <c r="AW404" i="2" s="1"/>
  <c r="CJ325" i="2"/>
  <c r="CK325" i="2" s="1" a="1"/>
  <c r="CK325" i="2" s="1"/>
  <c r="CJ405" i="2"/>
  <c r="CK405" i="2" s="1" a="1"/>
  <c r="CK405" i="2" s="1"/>
  <c r="CJ407" i="2"/>
  <c r="CK407" i="2" s="1" a="1"/>
  <c r="CK407" i="2" s="1"/>
  <c r="CJ290" i="2"/>
  <c r="CK290" i="2" s="1" a="1"/>
  <c r="CK290" i="2" s="1"/>
  <c r="CJ289" i="2"/>
  <c r="CK289" i="2" s="1" a="1"/>
  <c r="CK289" i="2" s="1"/>
  <c r="CJ291" i="2"/>
  <c r="CK291" i="2" s="1" a="1"/>
  <c r="CK291" i="2" s="1"/>
  <c r="CJ315" i="2"/>
  <c r="CK315" i="2" s="1" a="1"/>
  <c r="CK315" i="2" s="1"/>
  <c r="CJ313" i="2"/>
  <c r="CK313" i="2" s="1" a="1"/>
  <c r="CK313" i="2" s="1"/>
  <c r="CJ380" i="2"/>
  <c r="CK380" i="2" s="1" a="1"/>
  <c r="CK380" i="2" s="1"/>
  <c r="CJ383" i="2"/>
  <c r="CK383" i="2" s="1" a="1"/>
  <c r="CK383" i="2" s="1"/>
  <c r="AT404" i="2"/>
  <c r="AU404" i="2" s="1"/>
  <c r="CJ281" i="2"/>
  <c r="CK281" i="2" s="1" a="1"/>
  <c r="CK281" i="2" s="1"/>
  <c r="CJ283" i="2"/>
  <c r="CK283" i="2" s="1" a="1"/>
  <c r="CK283" i="2" s="1"/>
  <c r="CJ372" i="2"/>
  <c r="CK372" i="2" s="1" a="1"/>
  <c r="CK372" i="2" s="1"/>
  <c r="CJ373" i="2"/>
  <c r="CK373" i="2" s="1" a="1"/>
  <c r="CK373" i="2" s="1"/>
  <c r="CJ280" i="2"/>
  <c r="CK280" i="2" s="1" a="1"/>
  <c r="CK280" i="2" s="1"/>
  <c r="CJ404" i="2"/>
  <c r="CK404" i="2" s="1" a="1"/>
  <c r="CK404" i="2" s="1"/>
  <c r="AB372" i="2"/>
  <c r="AT372" i="2" s="1"/>
  <c r="AU372" i="2" s="1"/>
  <c r="CJ314" i="2"/>
  <c r="CK314" i="2" s="1" a="1"/>
  <c r="CK314" i="2" s="1"/>
  <c r="CJ288" i="2"/>
  <c r="CK288" i="2" s="1" a="1"/>
  <c r="CK288" i="2" s="1"/>
  <c r="CJ382" i="2"/>
  <c r="CK382" i="2" s="1" a="1"/>
  <c r="CK382" i="2" s="1"/>
  <c r="CJ326" i="2"/>
  <c r="CK326" i="2" s="1" a="1"/>
  <c r="CK326" i="2" s="1"/>
  <c r="CJ327" i="2"/>
  <c r="CK327" i="2" s="1" a="1"/>
  <c r="CK327" i="2" s="1"/>
  <c r="AB280" i="2"/>
  <c r="AT280" i="2" s="1"/>
  <c r="AT324" i="2"/>
  <c r="AU324" i="2" s="1"/>
  <c r="CJ312" i="2"/>
  <c r="CK312" i="2" s="1" a="1"/>
  <c r="CK312" i="2" s="1"/>
  <c r="AB380" i="2"/>
  <c r="AT380" i="2" s="1"/>
  <c r="AU380" i="2" s="1"/>
  <c r="CJ375" i="2"/>
  <c r="CK375" i="2" s="1" a="1"/>
  <c r="CK375" i="2" s="1"/>
  <c r="AB288" i="2"/>
  <c r="AT288" i="2" s="1"/>
  <c r="CJ282" i="2"/>
  <c r="CK282" i="2" s="1" a="1"/>
  <c r="CK282" i="2" s="1"/>
  <c r="AF380" i="2" l="1"/>
  <c r="AG380" i="2" s="1" a="1"/>
  <c r="AG380" i="2" s="1"/>
  <c r="AF288" i="2"/>
  <c r="AG288" i="2" s="1" a="1"/>
  <c r="AG288" i="2" s="1"/>
  <c r="AF372" i="2"/>
  <c r="AG372" i="2" s="1" a="1"/>
  <c r="AG372" i="2" s="1"/>
  <c r="AF280" i="2"/>
  <c r="AG280" i="2" s="1" a="1"/>
  <c r="AG280" i="2" s="1"/>
  <c r="AF404" i="2"/>
  <c r="AG404" i="2" s="1" a="1"/>
  <c r="AG404" i="2" s="1"/>
  <c r="AE324" i="2"/>
  <c r="AV324" i="2" s="1"/>
  <c r="AW324" i="2" s="1"/>
  <c r="AT405" i="2"/>
  <c r="AU405" i="2" s="1"/>
  <c r="AV373" i="2"/>
  <c r="AW373" i="2" s="1"/>
  <c r="AV281" i="2"/>
  <c r="AW281" i="2" s="1"/>
  <c r="AV289" i="2"/>
  <c r="AW289" i="2" s="1"/>
  <c r="AV405" i="2"/>
  <c r="AT373" i="2"/>
  <c r="AU373" i="2" s="1"/>
  <c r="AU280" i="2"/>
  <c r="AT281" i="2"/>
  <c r="AU288" i="2"/>
  <c r="AT289" i="2"/>
  <c r="AT381" i="2"/>
  <c r="AT325" i="2"/>
  <c r="AV381" i="2"/>
  <c r="AV325" i="2" l="1"/>
  <c r="AW325" i="2" s="1"/>
  <c r="AV374" i="2"/>
  <c r="AW374" i="2" s="1"/>
  <c r="AT374" i="2"/>
  <c r="AT375" i="2" s="1"/>
  <c r="AU375" i="2" s="1"/>
  <c r="AT406" i="2"/>
  <c r="AT407" i="2" s="1"/>
  <c r="AU407" i="2" s="1"/>
  <c r="AV282" i="2"/>
  <c r="AV283" i="2" s="1"/>
  <c r="AW283" i="2" s="1"/>
  <c r="AV290" i="2"/>
  <c r="AW290" i="2" s="1"/>
  <c r="AW405" i="2"/>
  <c r="AV406" i="2"/>
  <c r="AU289" i="2"/>
  <c r="AT290" i="2"/>
  <c r="AU325" i="2"/>
  <c r="AT326" i="2"/>
  <c r="AU281" i="2"/>
  <c r="AT282" i="2"/>
  <c r="AW381" i="2"/>
  <c r="AV382" i="2"/>
  <c r="AU381" i="2"/>
  <c r="AT382" i="2"/>
  <c r="AV326" i="2" l="1"/>
  <c r="AV327" i="2" s="1"/>
  <c r="AW327" i="2" s="1"/>
  <c r="AU406" i="2"/>
  <c r="AV375" i="2"/>
  <c r="AW375" i="2" s="1"/>
  <c r="AX372" i="2" s="1"/>
  <c r="AY372" i="2" s="1" a="1"/>
  <c r="AY372" i="2" s="1"/>
  <c r="AZ372" i="2" s="1" a="1"/>
  <c r="AZ372" i="2" s="1"/>
  <c r="AU374" i="2"/>
  <c r="AW282" i="2"/>
  <c r="AV291" i="2"/>
  <c r="AW291" i="2" s="1"/>
  <c r="AV407" i="2"/>
  <c r="AW407" i="2" s="1"/>
  <c r="AX404" i="2" s="1"/>
  <c r="AY404" i="2" s="1" a="1"/>
  <c r="AY404" i="2" s="1"/>
  <c r="AZ404" i="2" s="1" a="1"/>
  <c r="AZ404" i="2" s="1"/>
  <c r="AW406" i="2"/>
  <c r="AT383" i="2"/>
  <c r="AU383" i="2" s="1"/>
  <c r="AU382" i="2"/>
  <c r="AU326" i="2"/>
  <c r="AT327" i="2"/>
  <c r="AU327" i="2" s="1"/>
  <c r="AW382" i="2"/>
  <c r="AV383" i="2"/>
  <c r="AW383" i="2" s="1"/>
  <c r="AU290" i="2"/>
  <c r="AT291" i="2"/>
  <c r="AU291" i="2" s="1"/>
  <c r="AU282" i="2"/>
  <c r="AT283" i="2"/>
  <c r="AU283" i="2" s="1"/>
  <c r="AX280" i="2" s="1"/>
  <c r="AY280" i="2" s="1" a="1"/>
  <c r="AY280" i="2" s="1"/>
  <c r="AZ280" i="2" s="1" a="1"/>
  <c r="AZ280" i="2" s="1"/>
  <c r="AW326" i="2" l="1"/>
  <c r="AX288" i="2"/>
  <c r="AY288" i="2" s="1" a="1"/>
  <c r="AY288" i="2" s="1"/>
  <c r="AZ288" i="2" s="1" a="1"/>
  <c r="AZ288" i="2" s="1"/>
  <c r="AX324" i="2"/>
  <c r="AY324" i="2" s="1" a="1"/>
  <c r="AY324" i="2" s="1"/>
  <c r="AZ324" i="2" s="1" a="1"/>
  <c r="AZ324" i="2" s="1"/>
  <c r="AX380" i="2"/>
  <c r="AY380" i="2" s="1" a="1"/>
  <c r="AY380" i="2" s="1"/>
  <c r="AZ380" i="2" s="1" a="1"/>
  <c r="AZ380" i="2" s="1"/>
  <c r="BE333" i="2" l="1"/>
  <c r="BE334" i="2"/>
  <c r="BE335" i="2"/>
  <c r="BE228" i="2"/>
  <c r="BE229" i="2"/>
  <c r="BE230" i="2"/>
  <c r="BE231" i="2"/>
  <c r="BE232" i="2"/>
  <c r="BE233" i="2"/>
  <c r="BE234" i="2"/>
  <c r="BE235" i="2"/>
  <c r="BE64" i="2"/>
  <c r="BE65" i="2"/>
  <c r="BE66" i="2"/>
  <c r="BE67" i="2"/>
  <c r="BE245" i="2"/>
  <c r="BE246" i="2"/>
  <c r="BE247" i="2"/>
  <c r="BE248" i="2"/>
  <c r="BE249" i="2"/>
  <c r="BE250" i="2"/>
  <c r="BE251" i="2"/>
  <c r="BE252" i="2"/>
  <c r="BE253" i="2"/>
  <c r="BE254" i="2"/>
  <c r="BE255" i="2"/>
  <c r="BE336" i="2"/>
  <c r="BE337" i="2"/>
  <c r="BE338" i="2"/>
  <c r="BE339" i="2"/>
  <c r="BE368" i="2"/>
  <c r="BE369" i="2"/>
  <c r="BE370" i="2"/>
  <c r="BE371" i="2"/>
  <c r="BE87" i="2"/>
  <c r="AL87" i="2"/>
  <c r="BE86" i="2"/>
  <c r="BE85" i="2"/>
  <c r="AL86" i="2"/>
  <c r="CI84" i="2"/>
  <c r="BE84" i="2"/>
  <c r="AL85" i="2"/>
  <c r="AA84" i="2"/>
  <c r="AB84" i="2" s="1"/>
  <c r="M84" i="2"/>
  <c r="CP371" i="2"/>
  <c r="AL371" i="2"/>
  <c r="CP370" i="2"/>
  <c r="AL370" i="2"/>
  <c r="CP369" i="2"/>
  <c r="AL369" i="2"/>
  <c r="CP368" i="2"/>
  <c r="E15" i="8" s="1"/>
  <c r="CI368" i="2"/>
  <c r="CJ368" i="2" s="1"/>
  <c r="CK368" i="2" s="1" a="1"/>
  <c r="CK368" i="2" s="1"/>
  <c r="AL368" i="2"/>
  <c r="AA368" i="2"/>
  <c r="M368" i="2"/>
  <c r="BR232" i="2" l="1"/>
  <c r="BR228" i="2"/>
  <c r="D11" i="8" s="1"/>
  <c r="CJ85" i="2"/>
  <c r="CK85" i="2" s="1" a="1"/>
  <c r="CK85" i="2" s="1"/>
  <c r="AF84" i="2"/>
  <c r="AG84" i="2" s="1" a="1"/>
  <c r="AG84" i="2" s="1"/>
  <c r="AE368" i="2"/>
  <c r="AV368" i="2" s="1"/>
  <c r="AW368" i="2" s="1"/>
  <c r="CJ84" i="2"/>
  <c r="CK84" i="2" s="1" a="1"/>
  <c r="CK84" i="2" s="1"/>
  <c r="CJ87" i="2"/>
  <c r="CK87" i="2" s="1" a="1"/>
  <c r="CK87" i="2" s="1"/>
  <c r="CJ86" i="2"/>
  <c r="CK86" i="2" s="1" a="1"/>
  <c r="CK86" i="2" s="1"/>
  <c r="AT84" i="2"/>
  <c r="AU84" i="2" s="1"/>
  <c r="AB368" i="2"/>
  <c r="AT368" i="2" s="1"/>
  <c r="CJ371" i="2"/>
  <c r="CK371" i="2" s="1" a="1"/>
  <c r="CK371" i="2" s="1"/>
  <c r="CJ370" i="2"/>
  <c r="CK370" i="2" s="1" a="1"/>
  <c r="CK370" i="2" s="1"/>
  <c r="CJ369" i="2"/>
  <c r="CK369" i="2" s="1" a="1"/>
  <c r="CK369" i="2" s="1"/>
  <c r="AE84" i="2" l="1"/>
  <c r="AV84" i="2" s="1"/>
  <c r="AW84" i="2" s="1"/>
  <c r="AF368" i="2"/>
  <c r="AG368" i="2" s="1" a="1"/>
  <c r="AG368" i="2" s="1"/>
  <c r="AX312" i="2"/>
  <c r="AY312" i="2" s="1" a="1"/>
  <c r="AY312" i="2" s="1"/>
  <c r="AZ312" i="2" s="1" a="1"/>
  <c r="AZ312" i="2" s="1"/>
  <c r="AT85" i="2"/>
  <c r="AU85" i="2" s="1"/>
  <c r="AV369" i="2"/>
  <c r="AW369" i="2" s="1"/>
  <c r="AU368" i="2"/>
  <c r="AT369" i="2"/>
  <c r="AV85" i="2" l="1"/>
  <c r="AW85" i="2" s="1"/>
  <c r="AT86" i="2"/>
  <c r="AU86" i="2" s="1"/>
  <c r="AV370" i="2"/>
  <c r="AW370" i="2" s="1"/>
  <c r="AU369" i="2"/>
  <c r="AT370" i="2"/>
  <c r="AV86" i="2" l="1"/>
  <c r="AW86" i="2" s="1"/>
  <c r="AV371" i="2"/>
  <c r="AW371" i="2" s="1"/>
  <c r="AT87" i="2"/>
  <c r="AU87" i="2" s="1"/>
  <c r="AU370" i="2"/>
  <c r="AT371" i="2"/>
  <c r="AU371" i="2" s="1"/>
  <c r="AV87" i="2" l="1"/>
  <c r="AW87" i="2" s="1"/>
  <c r="AX84" i="2" s="1"/>
  <c r="AY84" i="2" s="1" a="1"/>
  <c r="AY84" i="2" s="1"/>
  <c r="AZ84" i="2" s="1" a="1"/>
  <c r="AZ84" i="2" s="1"/>
  <c r="AX368" i="2"/>
  <c r="AY368" i="2" s="1" a="1"/>
  <c r="AY368" i="2" s="1"/>
  <c r="AZ368" i="2" s="1" a="1"/>
  <c r="AZ368" i="2" s="1"/>
  <c r="CP51" i="2" l="1"/>
  <c r="BE51" i="2"/>
  <c r="AL51" i="2"/>
  <c r="CP50" i="2"/>
  <c r="BE50" i="2"/>
  <c r="AL50" i="2"/>
  <c r="CP49" i="2"/>
  <c r="BE49" i="2"/>
  <c r="AL49" i="2"/>
  <c r="CI48" i="2"/>
  <c r="CJ48" i="2" s="1"/>
  <c r="CK48" i="2" s="1" a="1"/>
  <c r="CK48" i="2" s="1"/>
  <c r="BE48" i="2"/>
  <c r="AL48" i="2"/>
  <c r="AA48" i="2"/>
  <c r="AB48" i="2" s="1"/>
  <c r="M48" i="2"/>
  <c r="AE48" i="2" l="1"/>
  <c r="AV48" i="2" s="1"/>
  <c r="AW48" i="2" s="1"/>
  <c r="AT48" i="2"/>
  <c r="AU48" i="2" s="1"/>
  <c r="CJ51" i="2"/>
  <c r="CK51" i="2" s="1" a="1"/>
  <c r="CK51" i="2" s="1"/>
  <c r="CJ50" i="2"/>
  <c r="CK50" i="2" s="1" a="1"/>
  <c r="CK50" i="2" s="1"/>
  <c r="CJ49" i="2"/>
  <c r="CK49" i="2" s="1" a="1"/>
  <c r="CK49" i="2" s="1"/>
  <c r="AF48" i="2" l="1"/>
  <c r="AG48" i="2" s="1" a="1"/>
  <c r="AG48" i="2" s="1"/>
  <c r="AT49" i="2"/>
  <c r="AV49" i="2"/>
  <c r="AW49" i="2" s="1"/>
  <c r="AV50" i="2" l="1"/>
  <c r="AW50" i="2" s="1"/>
  <c r="AU49" i="2"/>
  <c r="AT50" i="2"/>
  <c r="AV51" i="2" l="1"/>
  <c r="AW51" i="2" s="1"/>
  <c r="AU50" i="2"/>
  <c r="AT51" i="2"/>
  <c r="AU51" i="2" s="1"/>
  <c r="AX48" i="2" l="1"/>
  <c r="CP339" i="2"/>
  <c r="AL339" i="2"/>
  <c r="CP338" i="2"/>
  <c r="AL338" i="2"/>
  <c r="CP337" i="2"/>
  <c r="AL337" i="2"/>
  <c r="CP336" i="2"/>
  <c r="CI336" i="2"/>
  <c r="CJ337" i="2" s="1"/>
  <c r="CK337" i="2" s="1" a="1"/>
  <c r="CK337" i="2" s="1"/>
  <c r="AL336" i="2"/>
  <c r="AA336" i="2"/>
  <c r="AE336" i="2"/>
  <c r="M336" i="2"/>
  <c r="CP255" i="2"/>
  <c r="AL255" i="2"/>
  <c r="CP254" i="2"/>
  <c r="AL254" i="2"/>
  <c r="CP253" i="2"/>
  <c r="AL253" i="2"/>
  <c r="CP252" i="2"/>
  <c r="CI252" i="2"/>
  <c r="CJ252" i="2" s="1"/>
  <c r="CK252" i="2" s="1" a="1"/>
  <c r="CK252" i="2" s="1"/>
  <c r="AL252" i="2"/>
  <c r="AA252" i="2"/>
  <c r="M252" i="2"/>
  <c r="CP251" i="2"/>
  <c r="AL251" i="2"/>
  <c r="CP250" i="2"/>
  <c r="AL250" i="2"/>
  <c r="CP249" i="2"/>
  <c r="AL249" i="2"/>
  <c r="CP248" i="2"/>
  <c r="CI248" i="2"/>
  <c r="CJ248" i="2" s="1"/>
  <c r="CK248" i="2" s="1" a="1"/>
  <c r="CK248" i="2" s="1"/>
  <c r="AL248" i="2"/>
  <c r="AA248" i="2"/>
  <c r="M248" i="2"/>
  <c r="AL247" i="2"/>
  <c r="AL246" i="2"/>
  <c r="AL245" i="2"/>
  <c r="AA244" i="2"/>
  <c r="AB244" i="2" s="1"/>
  <c r="AT244" i="2" s="1"/>
  <c r="AU244" i="2" s="1"/>
  <c r="M244" i="2"/>
  <c r="AY48" i="2" l="1" a="1"/>
  <c r="AY48" i="2" s="1"/>
  <c r="AZ48" i="2" s="1" a="1"/>
  <c r="AZ48" i="2" s="1"/>
  <c r="CJ255" i="2"/>
  <c r="CK255" i="2" s="1" a="1"/>
  <c r="CK255" i="2" s="1"/>
  <c r="CJ250" i="2"/>
  <c r="CK250" i="2" s="1" a="1"/>
  <c r="CK250" i="2" s="1"/>
  <c r="CJ336" i="2"/>
  <c r="CK336" i="2" s="1" a="1"/>
  <c r="CK336" i="2" s="1"/>
  <c r="CJ338" i="2"/>
  <c r="CK338" i="2" s="1" a="1"/>
  <c r="CK338" i="2" s="1"/>
  <c r="AF336" i="2"/>
  <c r="AG336" i="2" s="1" a="1"/>
  <c r="AG336" i="2" s="1"/>
  <c r="AV336" i="2"/>
  <c r="AW336" i="2" s="1"/>
  <c r="CJ254" i="2"/>
  <c r="CK254" i="2" s="1" a="1"/>
  <c r="CK254" i="2" s="1"/>
  <c r="CJ339" i="2"/>
  <c r="CK339" i="2" s="1" a="1"/>
  <c r="CK339" i="2" s="1"/>
  <c r="CJ251" i="2"/>
  <c r="CK251" i="2" s="1" a="1"/>
  <c r="CK251" i="2" s="1"/>
  <c r="AE248" i="2"/>
  <c r="AV248" i="2" s="1"/>
  <c r="AW248" i="2" s="1"/>
  <c r="AE252" i="2"/>
  <c r="AV252" i="2" s="1"/>
  <c r="AW252" i="2" s="1"/>
  <c r="AE244" i="2"/>
  <c r="AV244" i="2" s="1"/>
  <c r="AW244" i="2" s="1"/>
  <c r="AB336" i="2"/>
  <c r="AT336" i="2" s="1"/>
  <c r="AU336" i="2" s="1"/>
  <c r="AB252" i="2"/>
  <c r="AT252" i="2" s="1"/>
  <c r="CJ253" i="2"/>
  <c r="CK253" i="2" s="1" a="1"/>
  <c r="CK253" i="2" s="1"/>
  <c r="CJ249" i="2"/>
  <c r="CK249" i="2" s="1" a="1"/>
  <c r="CK249" i="2" s="1"/>
  <c r="AB248" i="2"/>
  <c r="AT248" i="2" s="1"/>
  <c r="AU248" i="2" s="1"/>
  <c r="AT245" i="2"/>
  <c r="AU245" i="2" s="1"/>
  <c r="AF252" i="2" l="1"/>
  <c r="AG252" i="2" s="1" a="1"/>
  <c r="AG252" i="2" s="1"/>
  <c r="AF244" i="2"/>
  <c r="AG244" i="2" s="1" a="1"/>
  <c r="AG244" i="2" s="1"/>
  <c r="AV245" i="2"/>
  <c r="AW245" i="2" s="1"/>
  <c r="AF248" i="2"/>
  <c r="AG248" i="2" s="1" a="1"/>
  <c r="AG248" i="2" s="1"/>
  <c r="AV249" i="2"/>
  <c r="AW249" i="2" s="1"/>
  <c r="AT337" i="2"/>
  <c r="AU337" i="2" s="1"/>
  <c r="AV253" i="2"/>
  <c r="AW253" i="2" s="1"/>
  <c r="AV337" i="2"/>
  <c r="AT249" i="2"/>
  <c r="AU249" i="2" s="1"/>
  <c r="AU252" i="2"/>
  <c r="AT253" i="2"/>
  <c r="AT246" i="2"/>
  <c r="AU246" i="2" s="1"/>
  <c r="AV246" i="2" l="1"/>
  <c r="AW246" i="2" s="1"/>
  <c r="AT250" i="2"/>
  <c r="AU250" i="2" s="1"/>
  <c r="AV254" i="2"/>
  <c r="AW254" i="2" s="1"/>
  <c r="AV250" i="2"/>
  <c r="AW250" i="2" s="1"/>
  <c r="AT247" i="2"/>
  <c r="AU247" i="2" s="1"/>
  <c r="AT338" i="2"/>
  <c r="AU338" i="2" s="1"/>
  <c r="AW337" i="2"/>
  <c r="AV338" i="2"/>
  <c r="AU253" i="2"/>
  <c r="AT254" i="2"/>
  <c r="AV247" i="2" l="1"/>
  <c r="AW247" i="2" s="1"/>
  <c r="AX244" i="2" s="1"/>
  <c r="AY244" i="2" s="1" a="1"/>
  <c r="AY244" i="2" s="1"/>
  <c r="AZ244" i="2" s="1" a="1"/>
  <c r="AZ244" i="2" s="1"/>
  <c r="AT251" i="2"/>
  <c r="AU251" i="2" s="1"/>
  <c r="AV255" i="2"/>
  <c r="AW255" i="2" s="1"/>
  <c r="AT339" i="2"/>
  <c r="AU339" i="2" s="1"/>
  <c r="AV251" i="2"/>
  <c r="AW251" i="2" s="1"/>
  <c r="AW338" i="2"/>
  <c r="AV339" i="2"/>
  <c r="AW339" i="2" s="1"/>
  <c r="AU254" i="2"/>
  <c r="AT255" i="2"/>
  <c r="AU255" i="2" s="1"/>
  <c r="AX248" i="2" l="1"/>
  <c r="AY248" i="2" s="1" a="1"/>
  <c r="AY248" i="2" s="1"/>
  <c r="AZ248" i="2" s="1" a="1"/>
  <c r="AZ248" i="2" s="1"/>
  <c r="AX252" i="2"/>
  <c r="AY252" i="2" s="1" a="1"/>
  <c r="AY252" i="2" s="1"/>
  <c r="AZ252" i="2" s="1" a="1"/>
  <c r="AZ252" i="2" s="1"/>
  <c r="AX336" i="2"/>
  <c r="AY336" i="2" s="1" a="1"/>
  <c r="AY336" i="2" s="1"/>
  <c r="AZ336" i="2" s="1" a="1"/>
  <c r="AZ336" i="2" s="1"/>
  <c r="CJ8" i="23" l="1"/>
  <c r="CJ9" i="23"/>
  <c r="CD8" i="23"/>
  <c r="CD9" i="23"/>
  <c r="BX8" i="23"/>
  <c r="BX9" i="23"/>
  <c r="BR8" i="23"/>
  <c r="BR9" i="23"/>
  <c r="BL8" i="23"/>
  <c r="BL9" i="23"/>
  <c r="BF8" i="23"/>
  <c r="BF9" i="23"/>
  <c r="AZ8" i="23"/>
  <c r="AZ9" i="23"/>
  <c r="AT8" i="23"/>
  <c r="AT9" i="23"/>
  <c r="AN8" i="23"/>
  <c r="AN9" i="23"/>
  <c r="CI332" i="2"/>
  <c r="CI64" i="2"/>
  <c r="CI228" i="2"/>
  <c r="CI232" i="2"/>
  <c r="AL67" i="2" l="1"/>
  <c r="AL66" i="2"/>
  <c r="AL64" i="2"/>
  <c r="AL235" i="2"/>
  <c r="AL234" i="2"/>
  <c r="AL233" i="2"/>
  <c r="AL232" i="2"/>
  <c r="AL231" i="2"/>
  <c r="AL230" i="2"/>
  <c r="AL229" i="2"/>
  <c r="AL228" i="2"/>
  <c r="AL335" i="2"/>
  <c r="AL334" i="2"/>
  <c r="AL333" i="2"/>
  <c r="AL332" i="2"/>
  <c r="CP333" i="2" l="1"/>
  <c r="CP334" i="2"/>
  <c r="CP335" i="2"/>
  <c r="CP228" i="2"/>
  <c r="CP229" i="2"/>
  <c r="CP230" i="2"/>
  <c r="CP231" i="2"/>
  <c r="CP232" i="2"/>
  <c r="CP233" i="2"/>
  <c r="CP234" i="2"/>
  <c r="CP235" i="2"/>
  <c r="CP332" i="2"/>
  <c r="E14" i="8" s="1"/>
  <c r="L8" i="24"/>
  <c r="L9" i="24"/>
  <c r="L10" i="24"/>
  <c r="L11" i="24"/>
  <c r="L12" i="24"/>
  <c r="L13" i="24"/>
  <c r="L14" i="24"/>
  <c r="L15" i="24"/>
  <c r="L16" i="24"/>
  <c r="L17" i="24"/>
  <c r="L18" i="24"/>
  <c r="L19" i="24"/>
  <c r="L20" i="24"/>
  <c r="L21" i="24"/>
  <c r="L22" i="24"/>
  <c r="L23" i="24"/>
  <c r="L24" i="24"/>
  <c r="L25" i="24"/>
  <c r="L26" i="24"/>
  <c r="L27" i="24"/>
  <c r="L28" i="24"/>
  <c r="L29" i="24"/>
  <c r="L30" i="24"/>
  <c r="L7" i="24"/>
  <c r="E11" i="8" l="1"/>
  <c r="F31" i="25"/>
  <c r="F30" i="25"/>
  <c r="F29" i="25"/>
  <c r="F28" i="25"/>
  <c r="F27" i="25"/>
  <c r="F26" i="25"/>
  <c r="F25" i="25"/>
  <c r="F24" i="25"/>
  <c r="F23" i="25"/>
  <c r="F22" i="25"/>
  <c r="F21" i="25"/>
  <c r="F20" i="25"/>
  <c r="F19" i="25"/>
  <c r="F18" i="25"/>
  <c r="F17" i="25"/>
  <c r="F16" i="25"/>
  <c r="F15" i="25"/>
  <c r="F14" i="25"/>
  <c r="F13" i="25"/>
  <c r="F12" i="25"/>
  <c r="F11" i="25"/>
  <c r="F10" i="25"/>
  <c r="F9" i="25"/>
  <c r="F8" i="25"/>
  <c r="E19" i="8" l="1"/>
  <c r="F8" i="24"/>
  <c r="F9" i="24"/>
  <c r="F10" i="24"/>
  <c r="F11" i="24"/>
  <c r="F12" i="24"/>
  <c r="G12" i="24" s="1" a="1"/>
  <c r="G12" i="24" s="1"/>
  <c r="F13" i="24"/>
  <c r="G13" i="24" s="1" a="1"/>
  <c r="G13" i="24" s="1"/>
  <c r="F14" i="24"/>
  <c r="F15" i="24"/>
  <c r="G15" i="24" s="1" a="1"/>
  <c r="G15" i="24" s="1"/>
  <c r="F16" i="24"/>
  <c r="G16" i="24" s="1" a="1"/>
  <c r="G16" i="24" s="1"/>
  <c r="F17" i="24"/>
  <c r="G17" i="24" s="1" a="1"/>
  <c r="G17" i="24" s="1"/>
  <c r="F18" i="24"/>
  <c r="G18" i="24" s="1" a="1"/>
  <c r="G18" i="24" s="1"/>
  <c r="F19" i="24"/>
  <c r="G19" i="24" s="1" a="1"/>
  <c r="G19" i="24" s="1"/>
  <c r="F20" i="24"/>
  <c r="G20" i="24" s="1" a="1"/>
  <c r="G20" i="24" s="1"/>
  <c r="F21" i="24"/>
  <c r="G21" i="24" s="1" a="1"/>
  <c r="G21" i="24" s="1"/>
  <c r="F22" i="24"/>
  <c r="G22" i="24" s="1" a="1"/>
  <c r="G22" i="24" s="1"/>
  <c r="F23" i="24"/>
  <c r="G23" i="24" s="1" a="1"/>
  <c r="G23" i="24" s="1"/>
  <c r="F24" i="24"/>
  <c r="F25" i="24"/>
  <c r="F26" i="24"/>
  <c r="F27" i="24"/>
  <c r="F28" i="24"/>
  <c r="G28" i="24" s="1" a="1"/>
  <c r="G28" i="24" s="1"/>
  <c r="F29" i="24"/>
  <c r="G29" i="24" s="1" a="1"/>
  <c r="G29" i="24" s="1"/>
  <c r="F30" i="24"/>
  <c r="G30" i="24" s="1" a="1"/>
  <c r="G30" i="24" s="1"/>
  <c r="F7" i="24"/>
  <c r="G7" i="24" s="1" a="1"/>
  <c r="G7" i="24" s="1"/>
  <c r="G14" i="24" a="1"/>
  <c r="G14" i="24" s="1"/>
  <c r="G24" i="24" a="1"/>
  <c r="G24" i="24" s="1"/>
  <c r="G25" i="24" a="1"/>
  <c r="G25" i="24" s="1"/>
  <c r="G26" i="24" a="1"/>
  <c r="G26" i="24" s="1"/>
  <c r="CJ228" i="2"/>
  <c r="CJ229" i="2"/>
  <c r="CJ230" i="2"/>
  <c r="CJ231" i="2"/>
  <c r="CJ232" i="2"/>
  <c r="CJ233" i="2"/>
  <c r="CJ234" i="2"/>
  <c r="CJ235" i="2"/>
  <c r="CJ64" i="2"/>
  <c r="CJ65" i="2"/>
  <c r="CJ66" i="2"/>
  <c r="CJ67" i="2"/>
  <c r="CJ335" i="2"/>
  <c r="CJ334" i="2"/>
  <c r="CJ333" i="2"/>
  <c r="CJ332" i="2"/>
  <c r="G27" i="24" a="1"/>
  <c r="G27" i="24" s="1"/>
  <c r="G11" i="24" a="1"/>
  <c r="G11" i="24" s="1"/>
  <c r="G10" i="24" a="1"/>
  <c r="G10" i="24" s="1"/>
  <c r="G9" i="24" a="1"/>
  <c r="G9" i="24" s="1"/>
  <c r="G8" i="24" a="1"/>
  <c r="G8" i="24" s="1"/>
  <c r="CN8" i="23"/>
  <c r="CO8" i="23"/>
  <c r="CP8" i="23"/>
  <c r="CQ8" i="23"/>
  <c r="CR8" i="23"/>
  <c r="CS8" i="23"/>
  <c r="CT8" i="23"/>
  <c r="CU8" i="23"/>
  <c r="CV8" i="23"/>
  <c r="CW8" i="23"/>
  <c r="CX8" i="23"/>
  <c r="CY8" i="23"/>
  <c r="CN9" i="23"/>
  <c r="CO9" i="23"/>
  <c r="CP9" i="23"/>
  <c r="CQ9" i="23"/>
  <c r="CR9" i="23"/>
  <c r="CS9" i="23"/>
  <c r="CT9" i="23"/>
  <c r="CU9" i="23"/>
  <c r="CV9" i="23"/>
  <c r="CW9" i="23"/>
  <c r="CX9" i="23"/>
  <c r="CY9" i="23"/>
  <c r="CY7" i="23"/>
  <c r="CX7" i="23"/>
  <c r="CW7" i="23"/>
  <c r="CV7" i="23"/>
  <c r="CU7" i="23"/>
  <c r="CT7" i="23"/>
  <c r="CS7" i="23"/>
  <c r="CR7" i="23"/>
  <c r="CQ7" i="23"/>
  <c r="CP7" i="23"/>
  <c r="CO7" i="23"/>
  <c r="CN7" i="23"/>
  <c r="CJ7" i="23"/>
  <c r="CD7" i="23"/>
  <c r="BX7" i="23"/>
  <c r="BR7" i="23"/>
  <c r="BL7" i="23"/>
  <c r="BF7" i="23"/>
  <c r="AZ7" i="23"/>
  <c r="AT7" i="23"/>
  <c r="AN7" i="23"/>
  <c r="AH8" i="23"/>
  <c r="AH9" i="23"/>
  <c r="AH7" i="23"/>
  <c r="AB8" i="23"/>
  <c r="AB9" i="23"/>
  <c r="AB7" i="23"/>
  <c r="W7" i="23"/>
  <c r="AC7" i="23" s="1"/>
  <c r="AI7" i="23" s="1"/>
  <c r="AO7" i="23" s="1"/>
  <c r="AU7" i="23" s="1"/>
  <c r="BA7" i="23" s="1"/>
  <c r="BG7" i="23" s="1"/>
  <c r="BM7" i="23" s="1"/>
  <c r="BS7" i="23" s="1"/>
  <c r="BY7" i="23" s="1"/>
  <c r="CE7" i="23" s="1"/>
  <c r="CK7" i="23" s="1"/>
  <c r="W8" i="23"/>
  <c r="AC8" i="23" s="1"/>
  <c r="AI8" i="23" s="1"/>
  <c r="AO8" i="23" s="1"/>
  <c r="AU8" i="23" s="1"/>
  <c r="BA8" i="23" s="1"/>
  <c r="BG8" i="23" s="1"/>
  <c r="BM8" i="23" s="1"/>
  <c r="BS8" i="23" s="1"/>
  <c r="BY8" i="23" s="1"/>
  <c r="CE8" i="23" s="1"/>
  <c r="CK8" i="23" s="1"/>
  <c r="W9" i="23"/>
  <c r="V8" i="23"/>
  <c r="V9" i="23"/>
  <c r="V7" i="23"/>
  <c r="CZ8" i="23" l="1"/>
  <c r="CZ9" i="23"/>
  <c r="AC9" i="23"/>
  <c r="AI9" i="23" s="1"/>
  <c r="AO9" i="23" s="1"/>
  <c r="AU9" i="23" s="1"/>
  <c r="BA9" i="23" s="1"/>
  <c r="BG9" i="23" s="1"/>
  <c r="BM9" i="23" s="1"/>
  <c r="BS9" i="23" s="1"/>
  <c r="BY9" i="23" s="1"/>
  <c r="CE9" i="23" s="1"/>
  <c r="CK9" i="23" s="1"/>
  <c r="CZ7" i="23"/>
  <c r="AA64" i="2"/>
  <c r="M64" i="2"/>
  <c r="AA232" i="2"/>
  <c r="AB232" i="2" s="1"/>
  <c r="M232" i="2"/>
  <c r="AA228" i="2"/>
  <c r="AB228" i="2" s="1"/>
  <c r="M228" i="2"/>
  <c r="AF228" i="2" l="1"/>
  <c r="AG228" i="2" s="1" a="1"/>
  <c r="AG228" i="2" s="1"/>
  <c r="AE232" i="2"/>
  <c r="AV232" i="2" s="1"/>
  <c r="AW232" i="2" s="1"/>
  <c r="AE64" i="2"/>
  <c r="AV64" i="2" s="1"/>
  <c r="AW64" i="2" s="1"/>
  <c r="AT232" i="2"/>
  <c r="AU232" i="2" s="1"/>
  <c r="AT228" i="2"/>
  <c r="AB64" i="2"/>
  <c r="AT64" i="2" s="1"/>
  <c r="AF232" i="2" l="1"/>
  <c r="AG232" i="2" s="1" a="1"/>
  <c r="AG232" i="2" s="1"/>
  <c r="AF64" i="2"/>
  <c r="AG64" i="2" s="1" a="1"/>
  <c r="AG64" i="2" s="1"/>
  <c r="AE228" i="2"/>
  <c r="AV228" i="2" s="1"/>
  <c r="AV229" i="2" s="1"/>
  <c r="AV65" i="2"/>
  <c r="AW65" i="2" s="1"/>
  <c r="AV233" i="2"/>
  <c r="AW233" i="2" s="1"/>
  <c r="AU64" i="2"/>
  <c r="AT65" i="2"/>
  <c r="AU228" i="2"/>
  <c r="AT229" i="2"/>
  <c r="AT233" i="2"/>
  <c r="AW228" i="2" l="1"/>
  <c r="AV66" i="2"/>
  <c r="AV67" i="2" s="1"/>
  <c r="AW67" i="2" s="1"/>
  <c r="AV234" i="2"/>
  <c r="AW234" i="2" s="1"/>
  <c r="AT66" i="2"/>
  <c r="AU65" i="2"/>
  <c r="AW229" i="2"/>
  <c r="AV230" i="2"/>
  <c r="AU233" i="2"/>
  <c r="AT234" i="2"/>
  <c r="AU229" i="2"/>
  <c r="AT230" i="2"/>
  <c r="AV235" i="2" l="1"/>
  <c r="AW235" i="2" s="1"/>
  <c r="AW66" i="2"/>
  <c r="AU230" i="2"/>
  <c r="AT231" i="2"/>
  <c r="AU231" i="2" s="1"/>
  <c r="AT67" i="2"/>
  <c r="AU67" i="2" s="1"/>
  <c r="AX64" i="2" s="1"/>
  <c r="AU66" i="2"/>
  <c r="AU234" i="2"/>
  <c r="AT235" i="2"/>
  <c r="AU235" i="2" s="1"/>
  <c r="AW230" i="2"/>
  <c r="AV231" i="2"/>
  <c r="AW231" i="2" s="1"/>
  <c r="AY64" i="2" l="1" a="1"/>
  <c r="AY64" i="2" s="1"/>
  <c r="AZ64" i="2" s="1" a="1"/>
  <c r="AZ64" i="2" s="1"/>
  <c r="AX232" i="2"/>
  <c r="AY232" i="2" s="1" a="1"/>
  <c r="AY232" i="2" s="1"/>
  <c r="AZ232" i="2" s="1" a="1"/>
  <c r="AZ232" i="2" s="1"/>
  <c r="AX228" i="2"/>
  <c r="AY228" i="2" s="1" a="1"/>
  <c r="AY228" i="2" s="1"/>
  <c r="AZ228" i="2" s="1" a="1"/>
  <c r="AZ228" i="2" s="1"/>
  <c r="M332" i="2" l="1"/>
  <c r="BE332" i="2"/>
  <c r="CK65" i="2" l="1" a="1"/>
  <c r="CK65" i="2" s="1"/>
  <c r="CK232" i="2" a="1"/>
  <c r="CK232" i="2" s="1"/>
  <c r="CK231" i="2" a="1"/>
  <c r="CK231" i="2" s="1"/>
  <c r="CK234" i="2" a="1"/>
  <c r="CK234" i="2" s="1"/>
  <c r="CK229" i="2" a="1"/>
  <c r="CK229" i="2" s="1"/>
  <c r="CK67" i="2" a="1"/>
  <c r="CK67" i="2" s="1"/>
  <c r="CK228" i="2" a="1"/>
  <c r="CK228" i="2" s="1"/>
  <c r="CK230" i="2" a="1"/>
  <c r="CK230" i="2" s="1"/>
  <c r="CK64" i="2" a="1"/>
  <c r="CK64" i="2" s="1"/>
  <c r="CK233" i="2" a="1"/>
  <c r="CK233" i="2" s="1"/>
  <c r="CK66" i="2" a="1"/>
  <c r="CK66" i="2" s="1"/>
  <c r="CK235" i="2" a="1"/>
  <c r="CK235" i="2" s="1"/>
  <c r="CK333" i="2" a="1"/>
  <c r="CK333" i="2" s="1"/>
  <c r="CK332" i="2" a="1"/>
  <c r="CK332" i="2" s="1"/>
  <c r="CK335" i="2" a="1"/>
  <c r="CK335" i="2" s="1"/>
  <c r="CK334" i="2" a="1"/>
  <c r="CK334" i="2" s="1"/>
  <c r="D19" i="8" l="1"/>
  <c r="AE332" i="2" l="1"/>
  <c r="AA332" i="2"/>
  <c r="AV332" i="2" l="1"/>
  <c r="AW332" i="2" s="1"/>
  <c r="AF332" i="2"/>
  <c r="AB332" i="2"/>
  <c r="AG332" i="2" l="1" a="1"/>
  <c r="AG332" i="2" s="1"/>
  <c r="AV333" i="2"/>
  <c r="AV334" i="2" s="1"/>
  <c r="AV335" i="2" s="1"/>
  <c r="AT332" i="2"/>
  <c r="AT333" i="2" l="1"/>
  <c r="AT334" i="2" s="1"/>
  <c r="AT335" i="2" s="1"/>
  <c r="AW333" i="2"/>
  <c r="AW334" i="2"/>
  <c r="AU332" i="2"/>
  <c r="AW335" i="2"/>
  <c r="AU333" i="2" l="1"/>
  <c r="AU335" i="2"/>
  <c r="AX332" i="2" s="1"/>
  <c r="AU334" i="2"/>
  <c r="AY332" i="2" l="1" a="1"/>
  <c r="AY332" i="2" s="1"/>
  <c r="AZ332" i="2" s="1" a="1"/>
  <c r="AZ332" i="2" s="1"/>
  <c r="C9" i="8" l="1"/>
  <c r="F9" i="8" s="1"/>
  <c r="C11" i="8"/>
  <c r="F11" i="8" s="1"/>
  <c r="C15" i="8"/>
  <c r="F15" i="8" s="1"/>
  <c r="C14" i="8"/>
  <c r="F14" i="8" s="1"/>
  <c r="C16" i="8"/>
  <c r="F16" i="8" s="1"/>
  <c r="C19" i="8" l="1"/>
  <c r="F19" i="8"/>
  <c r="AE8" i="2" l="1"/>
  <c r="AV8" i="2" s="1"/>
  <c r="AF8" i="2"/>
  <c r="H17" i="8" l="1"/>
  <c r="H16" i="8"/>
  <c r="H15" i="8"/>
  <c r="H4" i="8"/>
  <c r="K15" i="8"/>
  <c r="K11" i="8"/>
  <c r="K8" i="8"/>
  <c r="K5" i="8"/>
  <c r="J16" i="8"/>
  <c r="J13" i="8"/>
  <c r="J7" i="8"/>
  <c r="J3" i="8"/>
  <c r="I17" i="8"/>
  <c r="I12" i="8"/>
  <c r="I8" i="8"/>
  <c r="I5" i="8"/>
  <c r="H14" i="8"/>
  <c r="H13" i="8"/>
  <c r="H12" i="8"/>
  <c r="K14" i="8"/>
  <c r="K17" i="8"/>
  <c r="K12" i="8"/>
  <c r="K9" i="8"/>
  <c r="K3" i="8"/>
  <c r="J15" i="8"/>
  <c r="J11" i="8"/>
  <c r="J8" i="8"/>
  <c r="J5" i="8"/>
  <c r="I6" i="8"/>
  <c r="I3" i="8"/>
  <c r="I9" i="8"/>
  <c r="I4" i="8"/>
  <c r="H10" i="8"/>
  <c r="H9" i="8"/>
  <c r="H8" i="8"/>
  <c r="J14" i="8"/>
  <c r="H6" i="8"/>
  <c r="H5" i="8"/>
  <c r="I14" i="8"/>
  <c r="K16" i="8"/>
  <c r="I11" i="8"/>
  <c r="K13" i="8"/>
  <c r="H11" i="8"/>
  <c r="K7" i="8"/>
  <c r="K10" i="8"/>
  <c r="K4" i="8"/>
  <c r="J10" i="8"/>
  <c r="J17" i="8"/>
  <c r="I10" i="8"/>
  <c r="J12" i="8"/>
  <c r="I7" i="8"/>
  <c r="J9" i="8"/>
  <c r="H7" i="8"/>
  <c r="J4" i="8"/>
  <c r="K6" i="8"/>
  <c r="I16" i="8"/>
  <c r="J6" i="8"/>
  <c r="I13" i="8"/>
  <c r="I15" i="8"/>
  <c r="H3" i="8"/>
  <c r="AW8" i="2"/>
  <c r="AV9" i="2"/>
  <c r="AG8" i="2" a="1"/>
  <c r="AG8" i="2" s="1"/>
  <c r="L16" i="8" l="1"/>
  <c r="M16" i="8" s="1"/>
  <c r="L14" i="8"/>
  <c r="M14" i="8" s="1"/>
  <c r="L13" i="8"/>
  <c r="M13" i="8" s="1"/>
  <c r="L3" i="8"/>
  <c r="M3" i="8" s="1"/>
  <c r="L6" i="8"/>
  <c r="M6" i="8" s="1"/>
  <c r="L17" i="8"/>
  <c r="M17" i="8" s="1"/>
  <c r="L7" i="8"/>
  <c r="M7" i="8" s="1"/>
  <c r="L10" i="8"/>
  <c r="M10" i="8" s="1"/>
  <c r="AW9" i="2"/>
  <c r="AV10" i="2"/>
  <c r="L12" i="8" l="1"/>
  <c r="M12" i="8" s="1"/>
  <c r="L9" i="8"/>
  <c r="M9" i="8" s="1"/>
  <c r="L8" i="8"/>
  <c r="M8" i="8" s="1"/>
  <c r="H18" i="8"/>
  <c r="L15" i="8"/>
  <c r="M15" i="8" s="1"/>
  <c r="L11" i="8"/>
  <c r="M11" i="8" s="1"/>
  <c r="L5" i="8"/>
  <c r="M5" i="8" s="1"/>
  <c r="J18" i="8"/>
  <c r="K18" i="8"/>
  <c r="L4" i="8"/>
  <c r="M4" i="8" s="1"/>
  <c r="I18" i="8"/>
  <c r="AW10" i="2"/>
  <c r="AV11" i="2"/>
  <c r="AW11" i="2" s="1"/>
  <c r="AX8" i="2" s="1"/>
  <c r="N6" i="8" l="1"/>
  <c r="N5" i="8"/>
  <c r="O15" i="8"/>
  <c r="Q4" i="8"/>
  <c r="P17" i="8"/>
  <c r="P13" i="8"/>
  <c r="P8" i="8"/>
  <c r="P4" i="8"/>
  <c r="P10" i="8"/>
  <c r="P6" i="8"/>
  <c r="N16" i="8"/>
  <c r="P3" i="8"/>
  <c r="Q15" i="8"/>
  <c r="N13" i="8"/>
  <c r="N10" i="8"/>
  <c r="N15" i="8"/>
  <c r="Q17" i="8"/>
  <c r="Q16" i="8"/>
  <c r="N12" i="8"/>
  <c r="N7" i="8"/>
  <c r="Q8" i="8"/>
  <c r="Q5" i="8"/>
  <c r="P16" i="8"/>
  <c r="Q10" i="8"/>
  <c r="P9" i="8"/>
  <c r="P5" i="8"/>
  <c r="O16" i="8"/>
  <c r="O13" i="8"/>
  <c r="O14" i="8"/>
  <c r="O5" i="8"/>
  <c r="N17" i="8"/>
  <c r="O3" i="8"/>
  <c r="P15" i="8"/>
  <c r="N11" i="8"/>
  <c r="Q13" i="8"/>
  <c r="Q12" i="8"/>
  <c r="Q11" i="8"/>
  <c r="Q9" i="8"/>
  <c r="P11" i="8"/>
  <c r="N3" i="8"/>
  <c r="O11" i="8"/>
  <c r="Q14" i="8"/>
  <c r="O8" i="8"/>
  <c r="P12" i="8"/>
  <c r="N8" i="8"/>
  <c r="Q6" i="8"/>
  <c r="Q7" i="8"/>
  <c r="P14" i="8"/>
  <c r="P7" i="8"/>
  <c r="O17" i="8"/>
  <c r="O7" i="8"/>
  <c r="O12" i="8"/>
  <c r="O4" i="8"/>
  <c r="O9" i="8"/>
  <c r="N4" i="8"/>
  <c r="O10" i="8"/>
  <c r="Q3" i="8"/>
  <c r="O6" i="8"/>
  <c r="N14" i="8"/>
  <c r="N9" i="8"/>
  <c r="L18" i="8"/>
  <c r="AY8" i="2" a="1"/>
  <c r="AY8" i="2" s="1"/>
  <c r="AZ8" i="2" s="1" a="1"/>
  <c r="AZ8" i="2" s="1"/>
  <c r="R4" i="8" l="1"/>
  <c r="S4" i="8" s="1"/>
  <c r="R6" i="8" l="1"/>
  <c r="S6" i="8" s="1"/>
  <c r="R11" i="8"/>
  <c r="S11" i="8" s="1"/>
  <c r="R17" i="8"/>
  <c r="S17" i="8" s="1"/>
  <c r="R13" i="8"/>
  <c r="S13" i="8" s="1"/>
  <c r="R10" i="8"/>
  <c r="S10" i="8" s="1"/>
  <c r="P18" i="8"/>
  <c r="R7" i="8"/>
  <c r="S7" i="8" s="1"/>
  <c r="R8" i="8"/>
  <c r="S8" i="8" s="1"/>
  <c r="N18" i="8"/>
  <c r="R9" i="8"/>
  <c r="S9" i="8" s="1"/>
  <c r="R14" i="8"/>
  <c r="S14" i="8" s="1"/>
  <c r="R5" i="8"/>
  <c r="S5" i="8" s="1"/>
  <c r="R16" i="8"/>
  <c r="S16" i="8" s="1"/>
  <c r="R12" i="8"/>
  <c r="S12" i="8" s="1"/>
  <c r="R15" i="8"/>
  <c r="S15" i="8" s="1"/>
  <c r="O18" i="8"/>
  <c r="Q18" i="8"/>
  <c r="R3" i="8"/>
  <c r="S3" i="8" s="1"/>
  <c r="R18" i="8" l="1"/>
  <c r="AH9" i="2"/>
  <c r="BA8" i="2"/>
  <c r="BA11" i="2"/>
  <c r="AH10" i="2"/>
  <c r="BA9" i="2"/>
  <c r="BA10" i="2"/>
  <c r="AH11" i="2"/>
  <c r="AH8" i="2"/>
  <c r="AH32" i="2"/>
  <c r="AH24" i="2"/>
  <c r="BA25" i="2"/>
  <c r="BA27" i="2"/>
  <c r="AH25" i="2"/>
  <c r="AH27" i="2"/>
  <c r="BA24" i="2"/>
  <c r="BA26" i="2"/>
  <c r="AH26" i="2"/>
  <c r="AH152" i="2"/>
  <c r="BA152" i="2"/>
  <c r="AH154" i="2"/>
  <c r="AH153" i="2"/>
  <c r="BA153" i="2"/>
  <c r="BA154" i="2"/>
  <c r="AH155" i="2"/>
  <c r="BA155" i="2"/>
  <c r="AH349" i="2"/>
  <c r="AH351" i="2"/>
  <c r="BA351" i="2"/>
  <c r="BA349" i="2"/>
  <c r="BA350" i="2"/>
  <c r="BA348" i="2"/>
  <c r="AH348" i="2"/>
  <c r="AH350" i="2"/>
  <c r="AH69" i="2"/>
  <c r="BA69" i="2"/>
  <c r="BA68" i="2"/>
  <c r="BA70" i="2"/>
  <c r="AH71" i="2"/>
  <c r="AH70" i="2"/>
  <c r="BA71" i="2"/>
  <c r="AH68" i="2"/>
  <c r="AH401" i="2"/>
  <c r="AH402" i="2"/>
  <c r="BA400" i="2"/>
  <c r="BA402" i="2"/>
  <c r="AH400" i="2"/>
  <c r="AH403" i="2"/>
  <c r="BA403" i="2"/>
  <c r="BA401" i="2"/>
  <c r="AH331" i="2"/>
  <c r="AH329" i="2"/>
  <c r="BA329" i="2"/>
  <c r="BA331" i="2"/>
  <c r="BA330" i="2"/>
  <c r="AH328" i="2"/>
  <c r="BA328" i="2"/>
  <c r="AH330" i="2"/>
  <c r="AH267" i="2"/>
  <c r="BA264" i="2"/>
  <c r="BA265" i="2"/>
  <c r="AH265" i="2"/>
  <c r="BA267" i="2"/>
  <c r="BA266" i="2"/>
  <c r="AH264" i="2"/>
  <c r="AH266" i="2"/>
  <c r="BA36" i="2"/>
  <c r="BA38" i="2"/>
  <c r="AH37" i="2"/>
  <c r="AH36" i="2"/>
  <c r="AH38" i="2"/>
  <c r="AH39" i="2"/>
  <c r="BA39" i="2"/>
  <c r="BA37" i="2"/>
  <c r="AH133" i="2"/>
  <c r="BA135" i="2"/>
  <c r="BA133" i="2"/>
  <c r="AH132" i="2"/>
  <c r="BA134" i="2"/>
  <c r="AH135" i="2"/>
  <c r="AH134" i="2"/>
  <c r="BA132" i="2"/>
  <c r="AH245" i="2"/>
  <c r="AH244" i="2"/>
  <c r="AH246" i="2"/>
  <c r="AH247" i="2"/>
  <c r="BA247" i="2"/>
  <c r="BA246" i="2"/>
  <c r="BA244" i="2"/>
  <c r="BA245" i="2"/>
  <c r="AH122" i="2"/>
  <c r="BA120" i="2"/>
  <c r="AH123" i="2"/>
  <c r="BA121" i="2"/>
  <c r="AH120" i="2"/>
  <c r="BA123" i="2"/>
  <c r="AH121" i="2"/>
  <c r="BA122" i="2"/>
  <c r="BA56" i="2"/>
  <c r="AH59" i="2"/>
  <c r="AH57" i="2"/>
  <c r="BA58" i="2"/>
  <c r="AH58" i="2"/>
  <c r="AH56" i="2"/>
  <c r="BA57" i="2"/>
  <c r="BA59" i="2"/>
  <c r="AH114" i="2"/>
  <c r="AH113" i="2"/>
  <c r="AH112" i="2"/>
  <c r="BA115" i="2"/>
  <c r="BA114" i="2"/>
  <c r="AH115" i="2"/>
  <c r="BA112" i="2"/>
  <c r="BA113" i="2"/>
  <c r="BA253" i="2"/>
  <c r="BA252" i="2"/>
  <c r="AH253" i="2"/>
  <c r="BA254" i="2"/>
  <c r="AH255" i="2"/>
  <c r="AH252" i="2"/>
  <c r="BA255" i="2"/>
  <c r="AH254" i="2"/>
  <c r="AH142" i="2"/>
  <c r="BA140" i="2"/>
  <c r="AH141" i="2"/>
  <c r="AH140" i="2"/>
  <c r="BA141" i="2"/>
  <c r="BA142" i="2"/>
  <c r="AH143" i="2"/>
  <c r="BA143" i="2"/>
  <c r="AH17" i="2"/>
  <c r="BA17" i="2"/>
  <c r="AH16" i="2"/>
  <c r="AH18" i="2"/>
  <c r="BA16" i="2"/>
  <c r="AH19" i="2"/>
  <c r="BA18" i="2"/>
  <c r="BA19" i="2"/>
  <c r="BA287" i="2"/>
  <c r="BA284" i="2"/>
  <c r="BA285" i="2"/>
  <c r="AH285" i="2"/>
  <c r="AH284" i="2"/>
  <c r="AH287" i="2"/>
  <c r="AH286" i="2"/>
  <c r="BA286" i="2"/>
  <c r="AH381" i="2"/>
  <c r="BA381" i="2"/>
  <c r="BA380" i="2"/>
  <c r="BA382" i="2"/>
  <c r="BA383" i="2"/>
  <c r="AH383" i="2"/>
  <c r="AH380" i="2"/>
  <c r="AH382" i="2"/>
  <c r="AH278" i="2"/>
  <c r="AH279" i="2"/>
  <c r="BA277" i="2"/>
  <c r="AH276" i="2"/>
  <c r="BA278" i="2"/>
  <c r="AH277" i="2"/>
  <c r="BA279" i="2"/>
  <c r="BA276" i="2"/>
  <c r="AH406" i="2"/>
  <c r="AH404" i="2"/>
  <c r="BA405" i="2"/>
  <c r="BA406" i="2"/>
  <c r="BA404" i="2"/>
  <c r="BA407" i="2"/>
  <c r="AH407" i="2"/>
  <c r="AH405" i="2"/>
  <c r="AH28" i="2"/>
  <c r="AH30" i="2"/>
  <c r="BA31" i="2"/>
  <c r="BA30" i="2"/>
  <c r="BA29" i="2"/>
  <c r="AH31" i="2"/>
  <c r="BA28" i="2"/>
  <c r="AH29" i="2"/>
  <c r="AH162" i="2"/>
  <c r="BA161" i="2"/>
  <c r="AH161" i="2"/>
  <c r="AH160" i="2"/>
  <c r="BA160" i="2"/>
  <c r="BA162" i="2"/>
  <c r="BA163" i="2"/>
  <c r="AH163" i="2"/>
  <c r="BA399" i="2"/>
  <c r="AH397" i="2"/>
  <c r="AH396" i="2"/>
  <c r="AH398" i="2"/>
  <c r="BA398" i="2"/>
  <c r="BA397" i="2"/>
  <c r="BA396" i="2"/>
  <c r="AH399" i="2"/>
  <c r="AH78" i="2"/>
  <c r="BA76" i="2"/>
  <c r="AH77" i="2"/>
  <c r="BA78" i="2"/>
  <c r="AH79" i="2"/>
  <c r="BA77" i="2"/>
  <c r="BA79" i="2"/>
  <c r="AH76" i="2"/>
  <c r="AH165" i="2"/>
  <c r="BA166" i="2"/>
  <c r="AH167" i="2"/>
  <c r="BA164" i="2"/>
  <c r="AH164" i="2"/>
  <c r="BA165" i="2"/>
  <c r="BA167" i="2"/>
  <c r="AH166" i="2"/>
  <c r="BA262" i="2"/>
  <c r="BA261" i="2"/>
  <c r="AH262" i="2"/>
  <c r="BA260" i="2"/>
  <c r="AH263" i="2"/>
  <c r="BA263" i="2"/>
  <c r="AH260" i="2"/>
  <c r="AH261" i="2"/>
  <c r="BA341" i="2"/>
  <c r="BA342" i="2"/>
  <c r="BA343" i="2"/>
  <c r="BA340" i="2"/>
  <c r="AH341" i="2"/>
  <c r="AH343" i="2"/>
  <c r="AH342" i="2"/>
  <c r="AH340" i="2"/>
  <c r="AH299" i="2"/>
  <c r="AH297" i="2"/>
  <c r="BA296" i="2"/>
  <c r="AH298" i="2"/>
  <c r="AH296" i="2"/>
  <c r="BA297" i="2"/>
  <c r="BA298" i="2"/>
  <c r="BA299" i="2"/>
  <c r="AH149" i="2"/>
  <c r="BA150" i="2"/>
  <c r="BA151" i="2"/>
  <c r="AH151" i="2"/>
  <c r="AH150" i="2"/>
  <c r="AH148" i="2"/>
  <c r="BA149" i="2"/>
  <c r="BA148" i="2"/>
  <c r="BA239" i="2"/>
  <c r="BA238" i="2"/>
  <c r="AH238" i="2"/>
  <c r="BA236" i="2"/>
  <c r="BA237" i="2"/>
  <c r="AH239" i="2"/>
  <c r="AH236" i="2"/>
  <c r="AH237" i="2"/>
  <c r="AH174" i="2"/>
  <c r="AH173" i="2"/>
  <c r="BA173" i="2"/>
  <c r="BA174" i="2"/>
  <c r="BA175" i="2"/>
  <c r="AH175" i="2"/>
  <c r="AH172" i="2"/>
  <c r="BA172" i="2"/>
  <c r="AH220" i="2"/>
  <c r="AH221" i="2"/>
  <c r="BA222" i="2"/>
  <c r="BA220" i="2"/>
  <c r="AH223" i="2"/>
  <c r="BA223" i="2"/>
  <c r="AH222" i="2"/>
  <c r="BA221" i="2"/>
  <c r="BA203" i="2"/>
  <c r="AH202" i="2"/>
  <c r="BA201" i="2"/>
  <c r="AH200" i="2"/>
  <c r="AH203" i="2"/>
  <c r="BA202" i="2"/>
  <c r="AH201" i="2"/>
  <c r="BA200" i="2"/>
  <c r="AH311" i="2"/>
  <c r="AH310" i="2"/>
  <c r="BA310" i="2"/>
  <c r="BA309" i="2"/>
  <c r="BA311" i="2"/>
  <c r="BA308" i="2"/>
  <c r="AH309" i="2"/>
  <c r="AH308" i="2"/>
  <c r="AH269" i="2"/>
  <c r="AH270" i="2"/>
  <c r="BA271" i="2"/>
  <c r="BA270" i="2"/>
  <c r="AH271" i="2"/>
  <c r="BA269" i="2"/>
  <c r="BA268" i="2"/>
  <c r="AH268" i="2"/>
  <c r="BA355" i="2"/>
  <c r="AH355" i="2"/>
  <c r="BA354" i="2"/>
  <c r="AH354" i="2"/>
  <c r="AH353" i="2"/>
  <c r="BA352" i="2"/>
  <c r="BA353" i="2"/>
  <c r="AH352" i="2"/>
  <c r="AH335" i="2"/>
  <c r="BA334" i="2"/>
  <c r="AH333" i="2"/>
  <c r="BA333" i="2"/>
  <c r="BA332" i="2"/>
  <c r="AH332" i="2"/>
  <c r="BA335" i="2"/>
  <c r="AH334" i="2"/>
  <c r="AH46" i="2"/>
  <c r="AH44" i="2"/>
  <c r="BA45" i="2"/>
  <c r="BA47" i="2"/>
  <c r="BA46" i="2"/>
  <c r="AH47" i="2"/>
  <c r="BA44" i="2"/>
  <c r="AH45" i="2"/>
  <c r="AH157" i="2"/>
  <c r="BA158" i="2"/>
  <c r="AH159" i="2"/>
  <c r="AH158" i="2"/>
  <c r="BA156" i="2"/>
  <c r="BA157" i="2"/>
  <c r="AH156" i="2"/>
  <c r="BA159" i="2"/>
  <c r="BA363" i="2"/>
  <c r="AH363" i="2"/>
  <c r="BA361" i="2"/>
  <c r="BA360" i="2"/>
  <c r="AH360" i="2"/>
  <c r="BA362" i="2"/>
  <c r="AH361" i="2"/>
  <c r="AH362" i="2"/>
  <c r="BA344" i="2"/>
  <c r="AH347" i="2"/>
  <c r="AH345" i="2"/>
  <c r="BA346" i="2"/>
  <c r="BA347" i="2"/>
  <c r="AH344" i="2"/>
  <c r="BA345" i="2"/>
  <c r="AH346" i="2"/>
  <c r="AH101" i="2"/>
  <c r="BA103" i="2"/>
  <c r="AH102" i="2"/>
  <c r="BA102" i="2"/>
  <c r="BA100" i="2"/>
  <c r="BA101" i="2"/>
  <c r="AH103" i="2"/>
  <c r="AH100" i="2"/>
  <c r="BA99" i="2"/>
  <c r="BA96" i="2"/>
  <c r="AH99" i="2"/>
  <c r="BA98" i="2"/>
  <c r="AH96" i="2"/>
  <c r="AH98" i="2"/>
  <c r="AH97" i="2"/>
  <c r="BA97" i="2"/>
  <c r="AH63" i="2"/>
  <c r="AH60" i="2"/>
  <c r="BA62" i="2"/>
  <c r="BA61" i="2"/>
  <c r="BA60" i="2"/>
  <c r="AH62" i="2"/>
  <c r="BA63" i="2"/>
  <c r="AH61" i="2"/>
  <c r="BA193" i="2"/>
  <c r="AH192" i="2"/>
  <c r="AH193" i="2"/>
  <c r="BA194" i="2"/>
  <c r="BA192" i="2"/>
  <c r="BA195" i="2"/>
  <c r="AH194" i="2"/>
  <c r="AH195" i="2"/>
  <c r="AH206" i="2"/>
  <c r="AH207" i="2"/>
  <c r="AH205" i="2"/>
  <c r="BA205" i="2"/>
  <c r="BA207" i="2"/>
  <c r="AH204" i="2"/>
  <c r="BA204" i="2"/>
  <c r="BA206" i="2"/>
  <c r="BA369" i="2"/>
  <c r="AH369" i="2"/>
  <c r="AH371" i="2"/>
  <c r="BA368" i="2"/>
  <c r="AH370" i="2"/>
  <c r="BA371" i="2"/>
  <c r="BA370" i="2"/>
  <c r="AH368" i="2"/>
  <c r="AH359" i="2"/>
  <c r="AH357" i="2"/>
  <c r="BA356" i="2"/>
  <c r="AH356" i="2"/>
  <c r="AH358" i="2"/>
  <c r="BA359" i="2"/>
  <c r="BA358" i="2"/>
  <c r="BA357" i="2"/>
  <c r="BA375" i="2"/>
  <c r="AH374" i="2"/>
  <c r="BA372" i="2"/>
  <c r="BA373" i="2"/>
  <c r="BA374" i="2"/>
  <c r="AH375" i="2"/>
  <c r="AH373" i="2"/>
  <c r="AH372" i="2"/>
  <c r="AH337" i="2"/>
  <c r="AH336" i="2"/>
  <c r="BA337" i="2"/>
  <c r="AH338" i="2"/>
  <c r="BA339" i="2"/>
  <c r="AH339" i="2"/>
  <c r="BA338" i="2"/>
  <c r="BA336" i="2"/>
  <c r="BA81" i="2"/>
  <c r="BA82" i="2"/>
  <c r="BA83" i="2"/>
  <c r="BA80" i="2"/>
  <c r="AH81" i="2"/>
  <c r="AH82" i="2"/>
  <c r="AH83" i="2"/>
  <c r="AH80" i="2"/>
  <c r="AH12" i="2"/>
  <c r="AH14" i="2"/>
  <c r="BA13" i="2"/>
  <c r="BA12" i="2"/>
  <c r="BA15" i="2"/>
  <c r="AH13" i="2"/>
  <c r="AH15" i="2"/>
  <c r="BA14" i="2"/>
  <c r="BA229" i="2"/>
  <c r="AH230" i="2"/>
  <c r="AH228" i="2"/>
  <c r="BA231" i="2"/>
  <c r="BA230" i="2"/>
  <c r="AH231" i="2"/>
  <c r="AH229" i="2"/>
  <c r="BA228" i="2"/>
  <c r="AH227" i="2"/>
  <c r="AH225" i="2"/>
  <c r="BA225" i="2"/>
  <c r="BA227" i="2"/>
  <c r="AH224" i="2"/>
  <c r="BA224" i="2"/>
  <c r="AH226" i="2"/>
  <c r="BA226" i="2"/>
  <c r="BA417" i="2"/>
  <c r="AH417" i="2"/>
  <c r="AH419" i="2"/>
  <c r="AH416" i="2"/>
  <c r="AH418" i="2"/>
  <c r="BA416" i="2"/>
  <c r="BA418" i="2"/>
  <c r="BA419" i="2"/>
  <c r="BA240" i="2"/>
  <c r="AH240" i="2"/>
  <c r="AH241" i="2"/>
  <c r="BA242" i="2"/>
  <c r="AH242" i="2"/>
  <c r="AH243" i="2"/>
  <c r="BA241" i="2"/>
  <c r="BA243" i="2"/>
  <c r="AH305" i="2"/>
  <c r="BA306" i="2"/>
  <c r="AH304" i="2"/>
  <c r="AH306" i="2"/>
  <c r="BA305" i="2"/>
  <c r="BA307" i="2"/>
  <c r="AH307" i="2"/>
  <c r="BA304" i="2"/>
  <c r="BA109" i="2"/>
  <c r="AH111" i="2"/>
  <c r="AH110" i="2"/>
  <c r="BA111" i="2"/>
  <c r="AH109" i="2"/>
  <c r="BA110" i="2"/>
  <c r="AH108" i="2"/>
  <c r="BA108" i="2"/>
  <c r="AH118" i="2"/>
  <c r="BA116" i="2"/>
  <c r="BA117" i="2"/>
  <c r="AH119" i="2"/>
  <c r="AH117" i="2"/>
  <c r="AH116" i="2"/>
  <c r="BA119" i="2"/>
  <c r="BA118" i="2"/>
  <c r="BA233" i="2"/>
  <c r="AH234" i="2"/>
  <c r="BA234" i="2"/>
  <c r="BA235" i="2"/>
  <c r="AH235" i="2"/>
  <c r="AH232" i="2"/>
  <c r="AH233" i="2"/>
  <c r="BA232" i="2"/>
  <c r="AH283" i="2"/>
  <c r="BA283" i="2"/>
  <c r="BA281" i="2"/>
  <c r="BA280" i="2"/>
  <c r="AH281" i="2"/>
  <c r="AH280" i="2"/>
  <c r="AH282" i="2"/>
  <c r="BA282" i="2"/>
  <c r="BA124" i="2"/>
  <c r="AH127" i="2"/>
  <c r="AH124" i="2"/>
  <c r="AH126" i="2"/>
  <c r="BA126" i="2"/>
  <c r="BA127" i="2"/>
  <c r="AH125" i="2"/>
  <c r="BA125" i="2"/>
  <c r="AH191" i="2"/>
  <c r="AH188" i="2"/>
  <c r="BA189" i="2"/>
  <c r="AH189" i="2"/>
  <c r="BA191" i="2"/>
  <c r="BA190" i="2"/>
  <c r="BA188" i="2"/>
  <c r="AH190" i="2"/>
  <c r="AH291" i="2"/>
  <c r="BA289" i="2"/>
  <c r="BA291" i="2"/>
  <c r="BA290" i="2"/>
  <c r="BA288" i="2"/>
  <c r="AH288" i="2"/>
  <c r="AH289" i="2"/>
  <c r="AH290" i="2"/>
  <c r="AH105" i="2"/>
  <c r="AH107" i="2"/>
  <c r="BA107" i="2"/>
  <c r="BA104" i="2"/>
  <c r="AH104" i="2"/>
  <c r="AH106" i="2"/>
  <c r="BA105" i="2"/>
  <c r="BA106" i="2"/>
  <c r="BA390" i="2"/>
  <c r="AH388" i="2"/>
  <c r="BA391" i="2"/>
  <c r="AH389" i="2"/>
  <c r="AH390" i="2"/>
  <c r="BA388" i="2"/>
  <c r="BA389" i="2"/>
  <c r="AH391" i="2"/>
  <c r="AH327" i="2"/>
  <c r="AH324" i="2"/>
  <c r="BA327" i="2"/>
  <c r="BA324" i="2"/>
  <c r="BA325" i="2"/>
  <c r="AH326" i="2"/>
  <c r="BA326" i="2"/>
  <c r="AH325" i="2"/>
  <c r="BA181" i="2"/>
  <c r="BA182" i="2"/>
  <c r="BA183" i="2"/>
  <c r="AH181" i="2"/>
  <c r="AH182" i="2"/>
  <c r="BA180" i="2"/>
  <c r="AH183" i="2"/>
  <c r="AH180" i="2"/>
  <c r="AH315" i="2"/>
  <c r="BA314" i="2"/>
  <c r="AH314" i="2"/>
  <c r="AH313" i="2"/>
  <c r="BA315" i="2"/>
  <c r="BA312" i="2"/>
  <c r="BA313" i="2"/>
  <c r="AH312" i="2"/>
  <c r="BA75" i="2"/>
  <c r="BA73" i="2"/>
  <c r="AH74" i="2"/>
  <c r="AH72" i="2"/>
  <c r="BA74" i="2"/>
  <c r="AH75" i="2"/>
  <c r="BA72" i="2"/>
  <c r="AH73" i="2"/>
  <c r="BA184" i="2"/>
  <c r="AH184" i="2"/>
  <c r="AH185" i="2"/>
  <c r="AH186" i="2"/>
  <c r="BA187" i="2"/>
  <c r="BA186" i="2"/>
  <c r="BA185" i="2"/>
  <c r="AH187" i="2"/>
  <c r="BA392" i="2"/>
  <c r="BA393" i="2"/>
  <c r="AH392" i="2"/>
  <c r="AH393" i="2"/>
  <c r="BA395" i="2"/>
  <c r="BA394" i="2"/>
  <c r="AH394" i="2"/>
  <c r="AH395" i="2"/>
  <c r="BA409" i="2"/>
  <c r="AH408" i="2"/>
  <c r="AH410" i="2"/>
  <c r="BA408" i="2"/>
  <c r="BA411" i="2"/>
  <c r="AH409" i="2"/>
  <c r="BA410" i="2"/>
  <c r="AH411" i="2"/>
  <c r="AH51" i="2"/>
  <c r="BA48" i="2"/>
  <c r="AH49" i="2"/>
  <c r="BA51" i="2"/>
  <c r="AH50" i="2"/>
  <c r="BA50" i="2"/>
  <c r="BA49" i="2"/>
  <c r="AH48" i="2"/>
  <c r="AH273" i="2"/>
  <c r="AH272" i="2"/>
  <c r="BA272" i="2"/>
  <c r="AH275" i="2"/>
  <c r="AH274" i="2"/>
  <c r="BA275" i="2"/>
  <c r="BA274" i="2"/>
  <c r="BA273" i="2"/>
  <c r="BA128" i="2"/>
  <c r="BA130" i="2"/>
  <c r="BA129" i="2"/>
  <c r="AH129" i="2"/>
  <c r="AH131" i="2"/>
  <c r="AH128" i="2"/>
  <c r="BA131" i="2"/>
  <c r="AH130" i="2"/>
  <c r="AH377" i="2"/>
  <c r="BA376" i="2"/>
  <c r="AH376" i="2"/>
  <c r="BA378" i="2"/>
  <c r="BA377" i="2"/>
  <c r="AH378" i="2"/>
  <c r="AH379" i="2"/>
  <c r="BA379" i="2"/>
  <c r="AH295" i="2"/>
  <c r="AH294" i="2"/>
  <c r="AH293" i="2"/>
  <c r="BA292" i="2"/>
  <c r="BA293" i="2"/>
  <c r="BA295" i="2"/>
  <c r="AH292" i="2"/>
  <c r="BA294" i="2"/>
  <c r="BA214" i="2"/>
  <c r="BA212" i="2"/>
  <c r="AH213" i="2"/>
  <c r="AH212" i="2"/>
  <c r="BA213" i="2"/>
  <c r="BA215" i="2"/>
  <c r="AH215" i="2"/>
  <c r="AH214" i="2"/>
  <c r="AH251" i="2"/>
  <c r="BA251" i="2"/>
  <c r="BA248" i="2"/>
  <c r="AH249" i="2"/>
  <c r="BA249" i="2"/>
  <c r="AH250" i="2"/>
  <c r="BA250" i="2"/>
  <c r="AH248" i="2"/>
  <c r="BA365" i="2"/>
  <c r="AH365" i="2"/>
  <c r="BA367" i="2"/>
  <c r="BA366" i="2"/>
  <c r="AH367" i="2"/>
  <c r="AH366" i="2"/>
  <c r="AH364" i="2"/>
  <c r="BA364" i="2"/>
  <c r="BA92" i="2"/>
  <c r="AH93" i="2"/>
  <c r="BA95" i="2"/>
  <c r="BA94" i="2"/>
  <c r="AH95" i="2"/>
  <c r="AH92" i="2"/>
  <c r="AH94" i="2"/>
  <c r="BA93" i="2"/>
  <c r="BA256" i="2"/>
  <c r="AH257" i="2"/>
  <c r="AH259" i="2"/>
  <c r="BA259" i="2"/>
  <c r="AH258" i="2"/>
  <c r="BA258" i="2"/>
  <c r="AH256" i="2"/>
  <c r="BA257" i="2"/>
  <c r="BA208" i="2"/>
  <c r="AH210" i="2"/>
  <c r="AH211" i="2"/>
  <c r="AH209" i="2"/>
  <c r="BA211" i="2"/>
  <c r="AH208" i="2"/>
  <c r="BA210" i="2"/>
  <c r="BA209" i="2"/>
  <c r="BA52" i="2"/>
  <c r="AH53" i="2"/>
  <c r="AH54" i="2"/>
  <c r="BA55" i="2"/>
  <c r="BA53" i="2"/>
  <c r="BA54" i="2"/>
  <c r="AH55" i="2"/>
  <c r="AH52" i="2"/>
  <c r="BA84" i="2"/>
  <c r="BA86" i="2"/>
  <c r="AH87" i="2"/>
  <c r="AH85" i="2"/>
  <c r="BA85" i="2"/>
  <c r="AH86" i="2"/>
  <c r="BA87" i="2"/>
  <c r="AH84" i="2"/>
  <c r="BA88" i="2"/>
  <c r="AH91" i="2"/>
  <c r="AH89" i="2"/>
  <c r="AH90" i="2"/>
  <c r="BA90" i="2"/>
  <c r="BA89" i="2"/>
  <c r="AH88" i="2"/>
  <c r="BA91" i="2"/>
  <c r="BA320" i="2"/>
  <c r="BA322" i="2"/>
  <c r="BA323" i="2"/>
  <c r="AH323" i="2"/>
  <c r="AH322" i="2"/>
  <c r="AH320" i="2"/>
  <c r="BA321" i="2"/>
  <c r="AH321" i="2"/>
  <c r="BA42" i="2"/>
  <c r="BA43" i="2"/>
  <c r="AH42" i="2"/>
  <c r="BA40" i="2"/>
  <c r="AH40" i="2"/>
  <c r="BA41" i="2"/>
  <c r="AH41" i="2"/>
  <c r="AH43" i="2"/>
  <c r="BA21" i="2"/>
  <c r="AH22" i="2"/>
  <c r="BA22" i="2"/>
  <c r="BA23" i="2"/>
  <c r="BA20" i="2"/>
  <c r="AH21" i="2"/>
  <c r="AH23" i="2"/>
  <c r="AH20" i="2"/>
  <c r="AH147" i="2"/>
  <c r="AH146" i="2"/>
  <c r="BA144" i="2"/>
  <c r="BA147" i="2"/>
  <c r="AH144" i="2"/>
  <c r="BA146" i="2"/>
  <c r="BA145" i="2"/>
  <c r="AH145" i="2"/>
  <c r="BA302" i="2"/>
  <c r="BA303" i="2"/>
  <c r="AH301" i="2"/>
  <c r="AH303" i="2"/>
  <c r="AH302" i="2"/>
  <c r="BA300" i="2"/>
  <c r="AH300" i="2"/>
  <c r="BA301" i="2"/>
  <c r="BA64" i="2"/>
  <c r="AH65" i="2"/>
  <c r="AH67" i="2"/>
  <c r="AH64" i="2"/>
  <c r="BA65" i="2"/>
  <c r="AH66" i="2"/>
  <c r="BA67" i="2"/>
  <c r="BA66" i="2"/>
  <c r="AH136" i="2"/>
  <c r="BA138" i="2"/>
  <c r="BA136" i="2"/>
  <c r="BA139" i="2"/>
  <c r="AH139" i="2"/>
  <c r="BA137" i="2"/>
  <c r="AH137" i="2"/>
  <c r="AH138" i="2"/>
  <c r="BA170" i="2"/>
  <c r="BA168" i="2"/>
  <c r="AH169" i="2"/>
  <c r="BA171" i="2"/>
  <c r="AH170" i="2"/>
  <c r="AH168" i="2"/>
  <c r="BA169" i="2"/>
  <c r="AH171" i="2"/>
  <c r="AH196" i="2"/>
  <c r="BA198" i="2"/>
  <c r="BA199" i="2"/>
  <c r="BA196" i="2"/>
  <c r="AH198" i="2"/>
  <c r="BA197" i="2"/>
  <c r="AH199" i="2"/>
  <c r="AH197" i="2"/>
  <c r="AH319" i="2"/>
  <c r="BA317" i="2"/>
  <c r="AH317" i="2"/>
  <c r="AH316" i="2"/>
  <c r="BA318" i="2"/>
  <c r="AH318" i="2"/>
  <c r="BA319" i="2"/>
  <c r="BA316" i="2"/>
  <c r="AH415" i="2"/>
  <c r="AH412" i="2"/>
  <c r="BA412" i="2"/>
  <c r="BA413" i="2"/>
  <c r="AH414" i="2"/>
  <c r="AH413" i="2"/>
  <c r="BA415" i="2"/>
  <c r="BA414" i="2"/>
  <c r="BA216" i="2"/>
  <c r="BA219" i="2"/>
  <c r="AH219" i="2"/>
  <c r="BA218" i="2"/>
  <c r="AH218" i="2"/>
  <c r="AH217" i="2"/>
  <c r="BA217" i="2"/>
  <c r="AH216"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<sst xmlns="http://schemas.openxmlformats.org/spreadsheetml/2006/main" count="6909" uniqueCount="1287">
  <si>
    <t>afectación económica o presupuestal</t>
  </si>
  <si>
    <t>Documentado</t>
  </si>
  <si>
    <t>Continua</t>
  </si>
  <si>
    <t>Con registro</t>
  </si>
  <si>
    <t>Sin documentar</t>
  </si>
  <si>
    <t>Aleatoria</t>
  </si>
  <si>
    <t>Sin registro</t>
  </si>
  <si>
    <t>NIVELES PARA CALIFICAR EL IMPACTO</t>
  </si>
  <si>
    <t>IMPACTO</t>
  </si>
  <si>
    <t>PROBABILIDAD</t>
  </si>
  <si>
    <t>NIVEL</t>
  </si>
  <si>
    <t>Nivel</t>
  </si>
  <si>
    <t>Afectación Económica</t>
  </si>
  <si>
    <t>Catastrófico 100%</t>
  </si>
  <si>
    <t>Muy Alta 100%</t>
  </si>
  <si>
    <t>EXTREMO</t>
  </si>
  <si>
    <t>Leve 20%</t>
  </si>
  <si>
    <t>Afectación menor a 10 SMLMV</t>
  </si>
  <si>
    <t>Alta 80%</t>
  </si>
  <si>
    <t>Menor 40%</t>
  </si>
  <si>
    <t>Entre 10 y menor a 50 SMLMV</t>
  </si>
  <si>
    <t>Media 60%</t>
  </si>
  <si>
    <t>Moderado 60%</t>
  </si>
  <si>
    <t>Entre 50 y menor a 100 SMLMV</t>
  </si>
  <si>
    <t>Baja 40%</t>
  </si>
  <si>
    <t>Mayor 80%</t>
  </si>
  <si>
    <t>Entre 100 y menor a 500 SMLMV</t>
  </si>
  <si>
    <t>Muy Baja 20%</t>
  </si>
  <si>
    <t>Desde los 500 SMLMV</t>
  </si>
  <si>
    <t>ALTO</t>
  </si>
  <si>
    <t>NIVELES PARA CALIFICAR FRECUENCIA (PROBABILIDAD)</t>
  </si>
  <si>
    <t>Probabilidad</t>
  </si>
  <si>
    <t>Frecuencia de la Acción</t>
  </si>
  <si>
    <t>Muy Baja</t>
  </si>
  <si>
    <t>La acción que conlleva el riesgo se ejecute como máximo 2 veces por año</t>
  </si>
  <si>
    <t>Baja</t>
  </si>
  <si>
    <t>La acción que conlleva el riesgo se ejecute de 3 a 24 veces por año</t>
  </si>
  <si>
    <t>Media</t>
  </si>
  <si>
    <t>La acción que conlleva el riesgo se ejecute de 25 a 500 veces por año</t>
  </si>
  <si>
    <t>Alta</t>
  </si>
  <si>
    <t>La acción que conlleva el riesgo se ejecute de mínimo 501 veces al año y máximo 5000 veces por año</t>
  </si>
  <si>
    <t>MODERADO</t>
  </si>
  <si>
    <t>Muy Alta</t>
  </si>
  <si>
    <t>La acción que conlleva el riesgo se ejecute más de 5000 veces por año</t>
  </si>
  <si>
    <t>Afectación Económica o presupuestal</t>
  </si>
  <si>
    <t>BAJO</t>
  </si>
  <si>
    <t>Preventivo</t>
  </si>
  <si>
    <t>Detectivo</t>
  </si>
  <si>
    <t>Correctivo</t>
  </si>
  <si>
    <t>Manual</t>
  </si>
  <si>
    <t>Automático</t>
  </si>
  <si>
    <t>En curso</t>
  </si>
  <si>
    <t>Finalizado</t>
  </si>
  <si>
    <t>Si</t>
  </si>
  <si>
    <t>NIVELES DE RIESGO</t>
  </si>
  <si>
    <t>Extremo</t>
  </si>
  <si>
    <t>Alto</t>
  </si>
  <si>
    <t>Moderado</t>
  </si>
  <si>
    <t>Bajo</t>
  </si>
  <si>
    <t>PROCESOS</t>
  </si>
  <si>
    <t>Indicador de identificación del Riesgo por proceso</t>
  </si>
  <si>
    <t>Cantidad de riesgos Extremos</t>
  </si>
  <si>
    <t>Cantidad de riesgos Altos</t>
  </si>
  <si>
    <t>Cantidad de riesgos Moderados</t>
  </si>
  <si>
    <t>Cantidad de riesgos Bajos</t>
  </si>
  <si>
    <t>Total de riesgos inherentes</t>
  </si>
  <si>
    <t>Nivel de exposición del riesgo inherente del proceso</t>
  </si>
  <si>
    <t>Total de riesgos residuales</t>
  </si>
  <si>
    <t>Nivel de exposición del riesgo residual del proceso</t>
  </si>
  <si>
    <t xml:space="preserve">FORMA </t>
  </si>
  <si>
    <t>MAPA DE RIESGOS DE GESTIÓN</t>
  </si>
  <si>
    <t xml:space="preserve">CÓDIGO </t>
  </si>
  <si>
    <t>DEST-F-001</t>
  </si>
  <si>
    <t>ACTIVIDAD</t>
  </si>
  <si>
    <t xml:space="preserve"> GESTIÓN DE RIESGOS Y OPORTUNIDADES</t>
  </si>
  <si>
    <t>VERSIÓN</t>
  </si>
  <si>
    <t>PROCESO</t>
  </si>
  <si>
    <t>DIRECCIONAMIENTO ESTRATÉGICO</t>
  </si>
  <si>
    <t>FECHA</t>
  </si>
  <si>
    <t>Anexo 1 Solicitud de Modificación</t>
  </si>
  <si>
    <t>N°</t>
  </si>
  <si>
    <t>DEPENDENCIA SOLICITANTE (responsable del riesgo)</t>
  </si>
  <si>
    <t>TIPO DE SOLICITUD</t>
  </si>
  <si>
    <t>DESCRIPCIÓN DE MODIFICACIÓN</t>
  </si>
  <si>
    <t>JUSTIFICACIÓN DE LA MODIFICACIÓN</t>
  </si>
  <si>
    <t>OBSERVACIÓN OFICINA DE PLANEACIÓN</t>
  </si>
  <si>
    <t>Crear</t>
  </si>
  <si>
    <t>Actualizar</t>
  </si>
  <si>
    <t>Eliminar</t>
  </si>
  <si>
    <t>Acepta</t>
  </si>
  <si>
    <t>Rechaza</t>
  </si>
  <si>
    <t>Anexo 2 Reporte de Materialización del Riesgo</t>
  </si>
  <si>
    <t>N° RIESGO</t>
  </si>
  <si>
    <r>
      <t xml:space="preserve">¿Hay Materialización del Riesgo?
</t>
    </r>
    <r>
      <rPr>
        <sz val="11"/>
        <rFont val="Arial Narrow"/>
        <family val="2"/>
      </rPr>
      <t>Si responde "SI", debe responder las demás casillas para mostrar el valor del indicador</t>
    </r>
  </si>
  <si>
    <r>
      <t xml:space="preserve">Número de eventos
</t>
    </r>
    <r>
      <rPr>
        <sz val="11"/>
        <rFont val="Arial Narrow"/>
        <family val="2"/>
      </rPr>
      <t>Evento= es un riesgo materializado</t>
    </r>
  </si>
  <si>
    <r>
      <t xml:space="preserve">Frecuencia del Riesgo
</t>
    </r>
    <r>
      <rPr>
        <sz val="11"/>
        <rFont val="Arial Narrow"/>
        <family val="2"/>
      </rPr>
      <t>Número de veces que se realiza la acción</t>
    </r>
  </si>
  <si>
    <r>
      <t xml:space="preserve">Desempeño del Control
</t>
    </r>
    <r>
      <rPr>
        <sz val="11"/>
        <rFont val="Arial Narrow"/>
        <family val="2"/>
      </rPr>
      <t>Número de eventos: # de eventos (Evento= es un riesgo materializado)
Frecuencia del riesgo: Número de veces que se realiza la acción (# de veces que se realiza la acción)</t>
    </r>
  </si>
  <si>
    <t>¿Existe reporte de Materialización del Riesgo?</t>
  </si>
  <si>
    <t>¿Activó el control correctivo relacionado?</t>
  </si>
  <si>
    <t>¿Mitigó la materialización del riesgo?</t>
  </si>
  <si>
    <t>¿Existe evidencia del control correctivo?</t>
  </si>
  <si>
    <t>Indicador de Control Correctivo 
(No Materialización del Riesgo)</t>
  </si>
  <si>
    <t>Formulación de Acciones Preventivas</t>
  </si>
  <si>
    <t>Número de la acción Preventiva</t>
  </si>
  <si>
    <r>
      <t xml:space="preserve">RESPONSABLE DE LA ACCIÓN PREVENTIVA
</t>
    </r>
    <r>
      <rPr>
        <sz val="11"/>
        <color theme="0"/>
        <rFont val="Arial Narrow"/>
        <family val="2"/>
      </rPr>
      <t xml:space="preserve">
Identifica el nombre de la dependencia</t>
    </r>
  </si>
  <si>
    <t>DESCRIPCIÓN DELA ACCIÓN PREVENTIVA</t>
  </si>
  <si>
    <t>Evidencia o entregable de la acción preventiva (indicador)</t>
  </si>
  <si>
    <t>Cantidad Programa</t>
  </si>
  <si>
    <t>Enero</t>
  </si>
  <si>
    <t>Febrero</t>
  </si>
  <si>
    <t>Marzo</t>
  </si>
  <si>
    <t>Abril</t>
  </si>
  <si>
    <t>Mayo</t>
  </si>
  <si>
    <t>Junio</t>
  </si>
  <si>
    <t>Julio</t>
  </si>
  <si>
    <t>Agosto</t>
  </si>
  <si>
    <t>Septiembre</t>
  </si>
  <si>
    <t>Octubre</t>
  </si>
  <si>
    <t>Noviembre</t>
  </si>
  <si>
    <t>Diciembre</t>
  </si>
  <si>
    <t>Anexo 4 Seguimiento a las Acciones Preventivas</t>
  </si>
  <si>
    <t>Proceso</t>
  </si>
  <si>
    <r>
      <t xml:space="preserve">RESPONSABLE DE LA ACCIÓN PREVENTIVA
</t>
    </r>
    <r>
      <rPr>
        <sz val="11"/>
        <rFont val="Arial Narrow"/>
        <family val="2"/>
      </rPr>
      <t xml:space="preserve">
Identifica el nombre de la dependencia</t>
    </r>
  </si>
  <si>
    <t>MES</t>
  </si>
  <si>
    <t>Cumplimiento Programado</t>
  </si>
  <si>
    <t>Avance acumulado</t>
  </si>
  <si>
    <t>Descripción del avance</t>
  </si>
  <si>
    <t>Evidencia (URL o enlace)</t>
  </si>
  <si>
    <t>Ejecución</t>
  </si>
  <si>
    <t>Indicador de Identificación del Riesgo</t>
  </si>
  <si>
    <t>Indicador de Reducción del Riesgo</t>
  </si>
  <si>
    <t>DEST</t>
  </si>
  <si>
    <t>COGGI</t>
  </si>
  <si>
    <t>INTELIGENCIA DE LA INFORMACIÓN</t>
  </si>
  <si>
    <t>INTI</t>
  </si>
  <si>
    <t>GESTIÓN DEL MODELO DE ATENCIÓN</t>
  </si>
  <si>
    <t>GEMA</t>
  </si>
  <si>
    <t>PLANIFICACIÓN DEL ORDENAMIENTO SOCIAL DE LA PROPIEDAD</t>
  </si>
  <si>
    <t>POSPR</t>
  </si>
  <si>
    <t>SEGURIDAD JURÍDICA SOBRE LA TITULARIDAD DE LA TIERRA Y LOS TERRITORIOS</t>
  </si>
  <si>
    <t>SEJUT</t>
  </si>
  <si>
    <t>ACCESO A LA PROPIEDAD DE LA TIERRA Y LOS TERRITORIOS</t>
  </si>
  <si>
    <t>ACCTI</t>
  </si>
  <si>
    <t>ADMINISTRACIÓN DE TIERRAS</t>
  </si>
  <si>
    <t>ADMTI</t>
  </si>
  <si>
    <t>GESTIÓN DE LA INFORMACIÓN</t>
  </si>
  <si>
    <t>GINFO</t>
  </si>
  <si>
    <t>GESTIÓN DEL TALENTO HUMANO</t>
  </si>
  <si>
    <t>GTHU</t>
  </si>
  <si>
    <t>ADQUISICIÓN DE BIENES Y SERVICIOS</t>
  </si>
  <si>
    <t>ADQBS</t>
  </si>
  <si>
    <t>ADMINISTRACIÓN DE BIENES Y SERVICIOS</t>
  </si>
  <si>
    <t>ADMBS</t>
  </si>
  <si>
    <t>GESTIÓN FINANCIERA</t>
  </si>
  <si>
    <t>GEFIN</t>
  </si>
  <si>
    <t>APOYO JURÍDICO</t>
  </si>
  <si>
    <t>APJUR</t>
  </si>
  <si>
    <t>SEGUIMIENTO, EVALUACIÓN Y MEJORA</t>
  </si>
  <si>
    <t>SEYM</t>
  </si>
  <si>
    <t>Identificación del Riesgo</t>
  </si>
  <si>
    <t>Valoración de Controles</t>
  </si>
  <si>
    <t>Ejecución de Plan de Acciones Preventivas</t>
  </si>
  <si>
    <t>Reporte de Materialización del Riesgo</t>
  </si>
  <si>
    <t>Actividad (es) de la caracterización actual</t>
  </si>
  <si>
    <t>Responsable del Riesgo</t>
  </si>
  <si>
    <t>N° del Riesgo</t>
  </si>
  <si>
    <t>Fecha Creación o actualización del Riesgo</t>
  </si>
  <si>
    <t>Antigüedad del riesgo</t>
  </si>
  <si>
    <t>Afectación económica</t>
  </si>
  <si>
    <t>Porcentaje</t>
  </si>
  <si>
    <t>Descripción del Riesgo</t>
  </si>
  <si>
    <t>Probabilidad Inherente</t>
  </si>
  <si>
    <t>Porcentaje (%) de Probabilidad</t>
  </si>
  <si>
    <r>
      <t xml:space="preserve">Criterios de impacto
</t>
    </r>
    <r>
      <rPr>
        <sz val="10"/>
        <color theme="0"/>
        <rFont val="Arial Narrow"/>
        <family val="2"/>
      </rPr>
      <t xml:space="preserve">
1. Si el impacto del riesgo es Afectación económica, debe seleccionar algún criterio que hace referencia
2. Si el impacto del riesgo es Pérdida Reputacional, debe seleccionar algún criterio que hace referencia</t>
    </r>
  </si>
  <si>
    <t>Impacto Inherente</t>
  </si>
  <si>
    <t>Porcentaje (%) de Impacto</t>
  </si>
  <si>
    <r>
      <t xml:space="preserve">Zona de Riesgo Inherente
</t>
    </r>
    <r>
      <rPr>
        <sz val="10"/>
        <color theme="0"/>
        <rFont val="Arial Narrow"/>
        <family val="2"/>
      </rPr>
      <t xml:space="preserve">
(Exposición en Mapa de Calor Inherente)</t>
    </r>
  </si>
  <si>
    <t>Tratamiento al riesgo inherente</t>
  </si>
  <si>
    <t>Número del control</t>
  </si>
  <si>
    <r>
      <t xml:space="preserve">Afectación
</t>
    </r>
    <r>
      <rPr>
        <sz val="10"/>
        <color theme="0"/>
        <rFont val="Arial Narrow"/>
        <family val="2"/>
      </rPr>
      <t xml:space="preserve">
Probabilidad o Impacto</t>
    </r>
  </si>
  <si>
    <r>
      <t xml:space="preserve">Calificación
</t>
    </r>
    <r>
      <rPr>
        <sz val="10"/>
        <color theme="0"/>
        <rFont val="Arial Narrow"/>
        <family val="2"/>
      </rPr>
      <t>(Suma de los porcentajes de Atributos de Eficiencia)
La columna O es una operación y no debe diligenciarse</t>
    </r>
  </si>
  <si>
    <r>
      <t xml:space="preserve">Probabilidad Residual
</t>
    </r>
    <r>
      <rPr>
        <sz val="10"/>
        <color theme="0"/>
        <rFont val="Arial Narrow"/>
        <family val="2"/>
      </rPr>
      <t xml:space="preserve">
Porcentaje (%)</t>
    </r>
  </si>
  <si>
    <t>Probabilidad Residual Final</t>
  </si>
  <si>
    <r>
      <t xml:space="preserve">Impacto Residual
</t>
    </r>
    <r>
      <rPr>
        <sz val="10"/>
        <color theme="0"/>
        <rFont val="Arial Narrow"/>
        <family val="2"/>
      </rPr>
      <t xml:space="preserve">
Porcentaje (%)</t>
    </r>
  </si>
  <si>
    <t>Impacto Residual Final</t>
  </si>
  <si>
    <r>
      <t xml:space="preserve">Zona de Riesgo Final
</t>
    </r>
    <r>
      <rPr>
        <sz val="10"/>
        <color theme="0"/>
        <rFont val="Arial Narrow"/>
        <family val="2"/>
      </rPr>
      <t xml:space="preserve">
(Exposición en Mapa de Calor Residual)</t>
    </r>
  </si>
  <si>
    <r>
      <t xml:space="preserve">OPCIÓN DE MANEJO
</t>
    </r>
    <r>
      <rPr>
        <sz val="10"/>
        <color theme="0"/>
        <rFont val="Arial Narrow"/>
        <family val="2"/>
      </rPr>
      <t xml:space="preserve">
Tratamiento </t>
    </r>
  </si>
  <si>
    <t>Se requiere Formulación de Plan de Acciones Preventivas</t>
  </si>
  <si>
    <t>Estado de ejecución</t>
  </si>
  <si>
    <r>
      <t xml:space="preserve">Número de eventos
</t>
    </r>
    <r>
      <rPr>
        <sz val="10"/>
        <color theme="0"/>
        <rFont val="Arial Narrow"/>
        <family val="2"/>
      </rPr>
      <t>Evento= es un riesgo materializado</t>
    </r>
  </si>
  <si>
    <r>
      <t xml:space="preserve">Frecuencia del Riesgo
</t>
    </r>
    <r>
      <rPr>
        <sz val="10"/>
        <color theme="0"/>
        <rFont val="Arial Narrow"/>
        <family val="2"/>
      </rPr>
      <t>Número de veces que se realiza la acción</t>
    </r>
  </si>
  <si>
    <r>
      <t xml:space="preserve">Desempeño del Control
</t>
    </r>
    <r>
      <rPr>
        <sz val="10"/>
        <color theme="0"/>
        <rFont val="Arial Narrow"/>
        <family val="2"/>
      </rPr>
      <t>Número de eventos: # de eventos (Evento= es un riesgo materializado)
Frecuencia del riesgo: Número de veces que se realiza la acción (# de veces que se realiza la acción)</t>
    </r>
  </si>
  <si>
    <t>COMUNICACIÓN Y GESTIÓN CON GRUPOS DE INTERÉS</t>
  </si>
  <si>
    <t>No</t>
  </si>
  <si>
    <t>DESCRIPCIÓN DEL CONTROL</t>
  </si>
  <si>
    <t>Anexo 3 Formulación de Acciones Preventivas</t>
  </si>
  <si>
    <t>Estratégicos</t>
  </si>
  <si>
    <t>Gerenciales</t>
  </si>
  <si>
    <t>Operativos</t>
  </si>
  <si>
    <t>Financieros</t>
  </si>
  <si>
    <t>Tecnológicos</t>
  </si>
  <si>
    <t>De Cumplimiento</t>
  </si>
  <si>
    <t>De imagen</t>
  </si>
  <si>
    <t>Satisfacción del cliente</t>
  </si>
  <si>
    <t>Ejecución y administración de procesos</t>
  </si>
  <si>
    <t>Relaciones laborales</t>
  </si>
  <si>
    <t>Usuarios, productos y prácticas</t>
  </si>
  <si>
    <t>Daños a activos fijos/ eventos externos</t>
  </si>
  <si>
    <t>Plan Anual de Vacantes</t>
  </si>
  <si>
    <t>Plan de Previsión de Recursos Humanos</t>
  </si>
  <si>
    <t>Plan Estratégico de Talento Humano</t>
  </si>
  <si>
    <t>Plan Institucional de Capacitación PIC</t>
  </si>
  <si>
    <t>Plan Institucional de Archivo PINAR</t>
  </si>
  <si>
    <t>Plan de Tratamiento de Riesgos de Seguridad y Privacidad de la Información</t>
  </si>
  <si>
    <t>Plan de Seguridad y Privacidad de la Información</t>
  </si>
  <si>
    <t>Programa de Transparencia y Ética Pública PTEP</t>
  </si>
  <si>
    <t>Plan Estratégico de Tecnologías de la Información y las Comunicaciones PETI</t>
  </si>
  <si>
    <t>Nombre del Proceso</t>
  </si>
  <si>
    <t>Objetivo de Procesos</t>
  </si>
  <si>
    <t>Posible riesgo del proceso 
- No cumplimiento del objetivo del proceso -</t>
  </si>
  <si>
    <t>Alcance del proceso</t>
  </si>
  <si>
    <t>Nombre general del Riesgo a describir</t>
  </si>
  <si>
    <r>
      <t xml:space="preserve">¿Hay Materialización del Riesgo?
</t>
    </r>
    <r>
      <rPr>
        <sz val="10"/>
        <color theme="0"/>
        <rFont val="Arial Narrow"/>
        <family val="2"/>
      </rPr>
      <t>Si responde</t>
    </r>
    <r>
      <rPr>
        <b/>
        <sz val="10"/>
        <color theme="0"/>
        <rFont val="Arial Narrow"/>
        <family val="2"/>
      </rPr>
      <t xml:space="preserve"> "SI"</t>
    </r>
    <r>
      <rPr>
        <sz val="10"/>
        <color theme="0"/>
        <rFont val="Arial Narrow"/>
        <family val="2"/>
      </rPr>
      <t>, debe responder las demás casillas para mostrar el valor del indicador</t>
    </r>
    <r>
      <rPr>
        <b/>
        <sz val="10"/>
        <color theme="0"/>
        <rFont val="Arial Narrow"/>
        <family val="2"/>
      </rPr>
      <t xml:space="preserve">
</t>
    </r>
    <r>
      <rPr>
        <sz val="10"/>
        <color theme="0"/>
        <rFont val="Arial Narrow"/>
        <family val="2"/>
      </rPr>
      <t>Toda materialización del riesgo generará un plan de mejoramiento ante el riesgo identificado y materializado</t>
    </r>
  </si>
  <si>
    <t>CALIFICACIÓN A LA SOLICITUD</t>
  </si>
  <si>
    <r>
      <t xml:space="preserve">Revisión del Control
</t>
    </r>
    <r>
      <rPr>
        <sz val="11"/>
        <rFont val="Arial Narrow"/>
        <family val="2"/>
      </rPr>
      <t>¿Debe modificarse el control preventivo o detectivo?</t>
    </r>
    <r>
      <rPr>
        <b/>
        <sz val="11"/>
        <rFont val="Arial Narrow"/>
        <family val="2"/>
      </rPr>
      <t xml:space="preserve">
</t>
    </r>
    <r>
      <rPr>
        <sz val="11"/>
        <rFont val="Arial Narrow"/>
        <family val="2"/>
      </rPr>
      <t xml:space="preserve">1. Si el valor del resultado es mayor al 90%, no se revisa el control - </t>
    </r>
    <r>
      <rPr>
        <b/>
        <sz val="11"/>
        <rFont val="Arial Narrow"/>
        <family val="2"/>
      </rPr>
      <t>(Se mantiene)</t>
    </r>
    <r>
      <rPr>
        <sz val="11"/>
        <rFont val="Arial Narrow"/>
        <family val="2"/>
      </rPr>
      <t xml:space="preserve">
2. Si el valor del resultado se encuentra entre el 90% y 80%, es potestad de la dependencia revisar el control - </t>
    </r>
    <r>
      <rPr>
        <b/>
        <sz val="11"/>
        <rFont val="Arial Narrow"/>
        <family val="2"/>
      </rPr>
      <t>(Revisión de control)</t>
    </r>
    <r>
      <rPr>
        <sz val="11"/>
        <rFont val="Arial Narrow"/>
        <family val="2"/>
      </rPr>
      <t xml:space="preserve">
3. Si el valor del resultado es inferior al 80%, se debe revisar el control para realizar ajustes</t>
    </r>
    <r>
      <rPr>
        <b/>
        <sz val="11"/>
        <rFont val="Arial Narrow"/>
        <family val="2"/>
      </rPr>
      <t xml:space="preserve"> (Cambio)
Toda materialización generará un plan de mejoramiento, utilizar la forma del proceso SEYM-F-002</t>
    </r>
  </si>
  <si>
    <r>
      <t xml:space="preserve">Revisión del Control
</t>
    </r>
    <r>
      <rPr>
        <sz val="10"/>
        <color theme="0"/>
        <rFont val="Arial Narrow"/>
        <family val="2"/>
      </rPr>
      <t>¿Debe modificarse el control preventivo o detectivo?</t>
    </r>
    <r>
      <rPr>
        <b/>
        <sz val="10"/>
        <color theme="0"/>
        <rFont val="Arial Narrow"/>
        <family val="2"/>
      </rPr>
      <t xml:space="preserve">
</t>
    </r>
    <r>
      <rPr>
        <sz val="10"/>
        <color theme="0"/>
        <rFont val="Arial Narrow"/>
        <family val="2"/>
      </rPr>
      <t xml:space="preserve">1. Si el valor del resultado es mayor al 90%, no se revisa el control - </t>
    </r>
    <r>
      <rPr>
        <b/>
        <sz val="10"/>
        <color theme="0"/>
        <rFont val="Arial Narrow"/>
        <family val="2"/>
      </rPr>
      <t xml:space="preserve">(Se mantiene)
</t>
    </r>
    <r>
      <rPr>
        <sz val="10"/>
        <color theme="0"/>
        <rFont val="Arial Narrow"/>
        <family val="2"/>
      </rPr>
      <t xml:space="preserve">
2. Si el valor del resultado se encuentra entre el 90% y 80%, es potestad de la dependencia revisar el control - </t>
    </r>
    <r>
      <rPr>
        <b/>
        <sz val="10"/>
        <color theme="0"/>
        <rFont val="Arial Narrow"/>
        <family val="2"/>
      </rPr>
      <t>(Revisión de control)</t>
    </r>
    <r>
      <rPr>
        <sz val="10"/>
        <color theme="0"/>
        <rFont val="Arial Narrow"/>
        <family val="2"/>
      </rPr>
      <t xml:space="preserve">
3. Si el valor del resultado es inferior al 80%, se debe revisar el control para realizar ajustes</t>
    </r>
    <r>
      <rPr>
        <b/>
        <sz val="10"/>
        <color theme="0"/>
        <rFont val="Arial Narrow"/>
        <family val="2"/>
      </rPr>
      <t xml:space="preserve"> (Cambio)
"Toda materialización generará un plan de mejoramiento, utilizar la forma del proceso SEYM-F-002"</t>
    </r>
  </si>
  <si>
    <t>Cantidad reportada</t>
  </si>
  <si>
    <t>Código del Proceso</t>
  </si>
  <si>
    <t>Código del Riesgo</t>
  </si>
  <si>
    <t>NOMBRE DEL PROCESO</t>
  </si>
  <si>
    <t>OBJETIVO DEL PROCESO</t>
  </si>
  <si>
    <t>ALCANCE DEL PROCESO</t>
  </si>
  <si>
    <t>Desde el reporte y análisis de información y datos, la determinación de las causas probables de lo sin cumplimientos y tendencias negativas hasta la formulación de acciones correctivas, preventivas y de mejora.</t>
  </si>
  <si>
    <t>Establecer lineamientos para la comunicación y coordinación intra e interinstitucional, que proporcione a los grupos de interés información veraz, objetiva y oportuna de la misión, objetivos y gestión de la Agencia Nacional de Tierras.</t>
  </si>
  <si>
    <t>Desde la formulación de lineamientos de comunicación interna y externa, hasta la articulación con los grupos de interés y organismos de control.</t>
  </si>
  <si>
    <t>Desde la comprensión del contexto interno y externo, hasta la formulación de planes, programas y proyectos relacionados con el cumplimiento de las funciones de la entidad.</t>
  </si>
  <si>
    <t>Asegurar la atención al ciudadano, mediante los modelos de atención por oferta, demanda y descongestión, que permita detectar las necesidades de ordenamiento social de la propiedad rural</t>
  </si>
  <si>
    <t>Inicia con la recepción del rezago documental y finaliza con la identificación y respuesta de las Peticiones, Quejas, Reclamos, Denuncias y Felicitaciones que recibe la Agencia Nacional de Tierras</t>
  </si>
  <si>
    <t>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t>
  </si>
  <si>
    <t>Inicia con el análisis de la ruta jurídica y termina con la decisión final del expediente</t>
  </si>
  <si>
    <t>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t>
  </si>
  <si>
    <t>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t>
  </si>
  <si>
    <t>Adelantar la adquisición de bienes y/o servicios de la Agencia a través de los mecanismos definidos para la selección, elaboración, celebración, formalización, ejecución, terminación y/o liquidación de los contratos.</t>
  </si>
  <si>
    <t>Desde la programación y análisis de las necesidades de la Agencia hasta la terminación y/o liquidación del contrato</t>
  </si>
  <si>
    <t>Gestionar la administración y mantenimiento de bienes y servicios necesarios para la ejecución de los procesos de la entidad</t>
  </si>
  <si>
    <t>Desde la recepción de los bienes y servicios, hasta la disposición final de los bienes y el recibido a satisfacción de los servicios</t>
  </si>
  <si>
    <t>GESTIÓN AMBIENTAL</t>
  </si>
  <si>
    <t>3. Avanzar en el Ordenamiento Social del Territorio para la ejecución de procesos de formalización y acceso a tierras</t>
  </si>
  <si>
    <t>SUBDIRECCIÓN ADMINISTRATIVA Y FINANCIERA (GESTIÓN AMBIENTAL)</t>
  </si>
  <si>
    <t xml:space="preserve">Realizar actualización y seguimiento a la generación de residuos peligrosos al interior de la entidad </t>
  </si>
  <si>
    <t>Bitácora de generación de residuos</t>
  </si>
  <si>
    <t>Realizar sensibilización sobre el manejo de residuos peligrosos a los colaboradores de la ANT</t>
  </si>
  <si>
    <t>Listado de asistencia a capacitación (sensibilización) y presentación</t>
  </si>
  <si>
    <t xml:space="preserve">Actualizar el Plan Institucional de Gestión Ambiental PIGA </t>
  </si>
  <si>
    <t>Actualización  del Plan Institucional de Gestión Ambiental - PIGA</t>
  </si>
  <si>
    <t>Realizar sensibilizaciones sobre los lineamientos internos ambientales a los colaboradores de la ANT</t>
  </si>
  <si>
    <t>Realizar sensibilizaciones sobre programas ambientales de ahorro y uso eficiente de energía a los colaboradores de la ANT</t>
  </si>
  <si>
    <t>Realizar sensibilizaciones sobre el cumplimiento en la disposición final de residuos a los colaboradores de la ANT</t>
  </si>
  <si>
    <t>Listado de asistencia a capacitación (sensibilización)</t>
  </si>
  <si>
    <t>Implementar (diseño y ejecución) de una plantilla de reporte de novedades en el manejo de residuos</t>
  </si>
  <si>
    <t>Plantilla de reporte de novedades en el manejo de residuos</t>
  </si>
  <si>
    <t>Ejecución del plan de mantenimiento preventivo, correctivo y evolutivo de la infraestructura  a través de la definición de actividades, recursos y responsables, realizando el seguimiento del mismo para la vigencia.</t>
  </si>
  <si>
    <t>Informe de seguimiento al plan de mantenimiento</t>
  </si>
  <si>
    <t>Realiza el seguimiento a los procesos de respaldo y recuperación de la información en servidores</t>
  </si>
  <si>
    <t>Realizar pruebas al plan de recuperación ante desastres - DRP</t>
  </si>
  <si>
    <t>establecerá un plan de capacitación en el uso de la herramienta de gestión a través sensibilizaciones a especialistas y usuario interno según el plan</t>
  </si>
  <si>
    <t>lista de asistencia y/o grabación de la sesión si es virtual</t>
  </si>
  <si>
    <t>SUBDIRECCIÓN DE TALENTO HUMANO</t>
  </si>
  <si>
    <t>Realizar seguimiento de las actividades programadas en la vigencia sobre gestión del conocimiento a cargo de la Subdirección de Talento Humano.</t>
  </si>
  <si>
    <t>Informe Seguimiento a las actividades Gestión del Conocimiento.</t>
  </si>
  <si>
    <t>PLANEACIÓN ESTRATÉGICA DEL TALENTO HUMANO</t>
  </si>
  <si>
    <t>SELECCIÓN Y VINCULACIÓN DEL TALENTO HUMANO</t>
  </si>
  <si>
    <t>ADMINISTRACIÓN DEL TALENTO HUMANO</t>
  </si>
  <si>
    <t>Diseñar los planes de la nueva vigencia a través del correo electrónico dando inicio a la formulación de los planes institucionales (Bienestar social, capacitación y seguridad y salud en el trabajo) de la nueva vigencia Con base al histórico de cumplimiento de metas y recomendaciones para oportunidades de mejora</t>
  </si>
  <si>
    <t>Socialización al grupo de vinculación de la STHU de los requisitos que debe cumplir un aspirante a funcionario público</t>
  </si>
  <si>
    <t>Listado de asistencia de la sesión</t>
  </si>
  <si>
    <t>Realizar seguimiento al presupuesto de gastos de personal de la ANT</t>
  </si>
  <si>
    <t>Matriz de Seguimiento Gastos de Personal</t>
  </si>
  <si>
    <t>RIESGO DEL PROCESO</t>
  </si>
  <si>
    <t>La posibilidad de incumplir con la administración y mantenimiento de bienes y servicios necesarios para la ejecución de los procesos de la entidad</t>
  </si>
  <si>
    <t xml:space="preserve">GESTIÓN DOCUMENTAL </t>
  </si>
  <si>
    <t>SUBDIRECCIÓN ADMINISTRATIVA Y FINANCIERA - GESTIÓN DOCUMENTAL</t>
  </si>
  <si>
    <t>Realizar Jornadas saneamiento ambiental conforme al Sistema Integrado de Conservación</t>
  </si>
  <si>
    <t xml:space="preserve">Informe de saneamiento </t>
  </si>
  <si>
    <t xml:space="preserve">Seguimiento a la implementación del Sistema Integrado de Conservación </t>
  </si>
  <si>
    <t>Informes de implementación del  Sistema Integrado de Conservación</t>
  </si>
  <si>
    <t>Realizar capacitaciones para fortalecer los conocimientos establecidos en el instructivo y dar claridad frente a las competencias y funciones asignadas a la Agencia y sus dependencias (Decreto 2363) y el Acuerdo 060 del 2001</t>
  </si>
  <si>
    <t xml:space="preserve">Listados de asistencia y presentación </t>
  </si>
  <si>
    <t xml:space="preserve">Realizar informe de seguimiento a la productividad y el margen de error del personal de correspondencia </t>
  </si>
  <si>
    <t>Informe de seguimiento a la productividad y el margen de error</t>
  </si>
  <si>
    <t>Realizar la actualización del Instructivo ADBMS-I-012 ENVÍO DE COMUNICACIONES OFICIALES</t>
  </si>
  <si>
    <t xml:space="preserve">Instructivo publicado </t>
  </si>
  <si>
    <t xml:space="preserve">Presentar informe de avance de casos cerrados a las solicitudes al Archivo </t>
  </si>
  <si>
    <t>Informe de avance</t>
  </si>
  <si>
    <t>La posibilidad de incumplir con la atención al ciudadano, mediante los modelos de atención por oferta, demanda y descongestión</t>
  </si>
  <si>
    <t>La posibilidad de incumplir con la administración del Talento Humano de la Agencia y promover su desarrollo</t>
  </si>
  <si>
    <t>La posibilidad de incumplir con la administración de los recursos e información financiera con base en las necesidades de las dependencias</t>
  </si>
  <si>
    <t>GESTIÓN DE EGRESOS</t>
  </si>
  <si>
    <t>DESAGREGACIÓN Y ADMINISTRACIÓN DEL PRESUPUESTO</t>
  </si>
  <si>
    <t>OFICINA DE PLANEACIÓN</t>
  </si>
  <si>
    <t>DIRECCIONAMIENTO SERVICIO AL CIUDADANO</t>
  </si>
  <si>
    <t>GESTIÓN DEL CONOCIMIENTO</t>
  </si>
  <si>
    <t>GESTIONAR LAS  PETICIONES QUEJAS, SUGERENCIAS, RECLAMOS, DENUNCIAS Y FELICITACIONES</t>
  </si>
  <si>
    <t>La posibilidad de incumplir con los lineamientos estratégicos y de operación de la entidad</t>
  </si>
  <si>
    <t>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t>
  </si>
  <si>
    <t>La posibilidad de incumplir con las diferentes acciones necesarias para la administración de los bienes fiscales patrimoniales de la Agencia y las tierras baldías de la Nación</t>
  </si>
  <si>
    <t>La posibilidad de incumplir con la adecuada actuación de la defensa jurídica ante los intereses de la entidad y la desatención en la asesoría de soporte jurídico a las solicitudes que reciban</t>
  </si>
  <si>
    <t>ANÁLISIS DEL SECTOR</t>
  </si>
  <si>
    <t>SELECCIÓN DE PROVEEDORES</t>
  </si>
  <si>
    <t xml:space="preserve">CONTROL DE INVENTARIO, PLANTA Y EQUIPOS </t>
  </si>
  <si>
    <t>GESTIÓN DE VIÁTICOS Y/O GASTOS  DE VIAJE Y PERMANENCIA</t>
  </si>
  <si>
    <t>GESTIÓN DE INGRESOS Y CARTERA</t>
  </si>
  <si>
    <t>GESTIÓN CONTABLE</t>
  </si>
  <si>
    <t>SEGUIMIENTO A LA GESTIÓN DE PETICIONES, QUEJAS, RECLAMOS, SUGERENCIAS, DENUNCIAS Y FELICITACIONES</t>
  </si>
  <si>
    <t>Desde la asesoría jurídica al Director y demás dependencias, hasta las actuaciones judiciales tendientes a la debida defensa de los intereses de la entidad.</t>
  </si>
  <si>
    <t>Diseñar el Plan Estratégico de Talento Humano de la entidad con el cumplimiento de requisitos de ley</t>
  </si>
  <si>
    <t>Plan diseñado para el CIGYD</t>
  </si>
  <si>
    <t>Diseñar el Plan Estratégico de Talento Humano con el cumplimiento a los lineamientos del decreto 612 2018 y Función Pública en documento proyectado para la vigencia</t>
  </si>
  <si>
    <t>El EQUIPO DE INFRAESTRUCTURA Y SOPORTE TECNOLÓGICO (SG)</t>
  </si>
  <si>
    <t>SIGLA DE LA DEPENDENCIA</t>
  </si>
  <si>
    <t>SG</t>
  </si>
  <si>
    <t xml:space="preserve">SECRETARÍA GENERAL </t>
  </si>
  <si>
    <t>Capacitar de manera periódica al personal de atención al ciudadano sobre los procedimientos, canales, rutas de trámites y competencias de cada dependencia, asegurando que el ciudadano reciba la información correcta desde el inicio</t>
  </si>
  <si>
    <t xml:space="preserve">Listado de asistencia a las capacitaciones </t>
  </si>
  <si>
    <t>Distribuir material informativo claro y accesible sobre los servicios de la ANT</t>
  </si>
  <si>
    <t>Realizar el seguimiento a las PQRSD recibidas por la ANT de manera mensual</t>
  </si>
  <si>
    <t>Reporte de seguimiento de PQRSD</t>
  </si>
  <si>
    <t>Realiza seguimiento a la gestión y respuestas a las PQRSD informando sobre el estado de avance de estas en cada dependencia</t>
  </si>
  <si>
    <t>Reporte en donde se indique a detalle la relación de bienes devolutivos de la Agencia Nacional de Tierras, teniendo en cuenta las bajas de la entidad</t>
  </si>
  <si>
    <t>Reporte APOTEOSYS de los bienes devolutivos de la ANT</t>
  </si>
  <si>
    <t>SUBDIRECCIÓN ADMINISTRATIVA Y FINANCIERA</t>
  </si>
  <si>
    <t>Capacitar en el procedimiento de solicitud, autorización, legalización y pago de desplazamientos al interior</t>
  </si>
  <si>
    <t>1. Entregar 1,5 millones de hectáreas a través del fondo de tierras a población rural sin tierra o con tierra insuficiente</t>
  </si>
  <si>
    <t>2. Formalizar 3,9 millones de hectáreas de tierras de pequeña y mediana propiedad rural</t>
  </si>
  <si>
    <t>Objetivos estratégicos</t>
  </si>
  <si>
    <t>CÓDIGO DEL PROCESO</t>
  </si>
  <si>
    <t>Establecer los lineamientos estratégicos y el esquema de operación de la Agencia Nacional de Tierras, asegurando la disponibilidad de los recursos necesarios para su aplicación.</t>
  </si>
  <si>
    <t>La posibilidad de incumplir con los lineamientos para la comunicación interna y externa enfocada hacia los grupos de interés de la entidad</t>
  </si>
  <si>
    <t>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t>
  </si>
  <si>
    <t>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t>
  </si>
  <si>
    <t>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t>
  </si>
  <si>
    <t>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t>
  </si>
  <si>
    <t>Inicia con la planeación, selección y vinculación del personal idóneo, competente y con las habilidades requeridas y, termina con el retiro del servidor público.</t>
  </si>
  <si>
    <t>La posibilidad de incumplir con los mecanismos definidos para la adquisición de bienes y/o servicios de la Agencia</t>
  </si>
  <si>
    <t>Administrar los recursos e información financiera con base en las necesidades de las dependencias de la Agencia y organismos estatales requirentes, a través de mecanismos de dirección, registro, ejecución, control y seguimiento de los recursos.</t>
  </si>
  <si>
    <t>Desde la elaboración del anteproyecto de presupuesto de la ANT, hasta la presentación de los estados financieros.</t>
  </si>
  <si>
    <t>Asesorar y dar soporte jurídico a las diferentes dependencias ,a través de la emisión de conceptos y  demás soportes legales que sean necesarios, así como realizar todas las actuaciones tendientes a la debida defensa de los intereses de la entidad.</t>
  </si>
  <si>
    <t>Analizar la información proveniente de la retroalimentación del desempeño de procesos, planes, programas y  proyectos, para la toma de decisiones y formulación de nuevas acciones orientadas a elevar el nivel de cumplimiento, transparencia y mejora institucional.</t>
  </si>
  <si>
    <t>La posibilidad de incumplir con las acciones que generen mejoramiento a los procesos, planes, programas y proyectos que impactan en la toma de decisiones en la entidad</t>
  </si>
  <si>
    <t>Protocolo aprobado y publicado en el SIG</t>
  </si>
  <si>
    <t>Diseñar e implementar un cronograma de seguimiento al plan de mejoramiento, con revisión semanal por parte del área responsable</t>
  </si>
  <si>
    <t>Cronograma de seguimiento al plan de mejoramiento PQRSD</t>
  </si>
  <si>
    <t xml:space="preserve">forma ADQBS-F-008 "análisis del sector" actualizada, publicada en Intranet </t>
  </si>
  <si>
    <t>Promover a través de pieza publicitaria en la Intranet o a través de los correos institucionales, los principios de imparcialidad, objetividad y probidad en la contratación.</t>
  </si>
  <si>
    <t xml:space="preserve">Pieza publicitaria socializada a través de la intranet o del correo institucional </t>
  </si>
  <si>
    <t>Revisar y actualizar (si aplica) las formas utilizadas para evaluar los procesos de contratación de la Entidad</t>
  </si>
  <si>
    <t>Acta de reunión para validad si aplica la actualización de documentos</t>
  </si>
  <si>
    <t>El GRUPO INTERNO DE TRABAJO PARA LA GESTIÓN CONTRACTUAL - SG</t>
  </si>
  <si>
    <t>ALMACÉN - SAF</t>
  </si>
  <si>
    <t>Listado de asistencia a capacitación y presentación</t>
  </si>
  <si>
    <t>SUBDIRECCIÓN ADMINISTRATIVA Y FINANCIERA - PERSONA ENCARGADA DEL PRESUPUESTO</t>
  </si>
  <si>
    <t xml:space="preserve">Realizar socializaciones sobre el tramite de solicitudes de constitución y reducción de la reserva presupuestal con cada una de las dependencias </t>
  </si>
  <si>
    <t>Listado de asistencia de la socialización (presencial y/o virtual) y presentación.</t>
  </si>
  <si>
    <t>SUBDIRECCIÓN ADMINISTRATIVA Y FINANCIERA (TESORERÍA)</t>
  </si>
  <si>
    <t>Realizar capacitaciones socializando el cronograma estipulado a cada una de las dependencias de la ANT.</t>
  </si>
  <si>
    <t>Emitir circular con el cronograma y directrices de solicitud sobre el Programa Anual de Caja - PAC</t>
  </si>
  <si>
    <t>correo electrónico de comunicación del cronograma</t>
  </si>
  <si>
    <t>SUBDIRECCIÓN ADMINISTRATIVA Y FINANCIERA - PERSONA ENCARGADA DE CARTERA</t>
  </si>
  <si>
    <t>Informe con el estado de cartera de los predios ubicados en Isla del rosario y San Bernando</t>
  </si>
  <si>
    <t xml:space="preserve">Emitir informe con estado de la cartera a la subdirección de admiración de tierra </t>
  </si>
  <si>
    <t>Capacitaciones al personal de Presupuesto en el registro de los Compromisos Presupuestales</t>
  </si>
  <si>
    <t>SUBDIRECCIÓN ADMINISTRATIVA Y FINANCIERA (PRESUPUESTO)</t>
  </si>
  <si>
    <t>Realizar auditorías internas trimestrales sobre una muestra aleatoria del cinco por ciento (5%) de los pagos efectuados por contratos de prestación de servicios durante el periodo, con el fin de verificar el cumplimiento de los requisitos establecidos, detectar oportunamente desviaciones o inconsistencias y emitir acciones correctivas.</t>
  </si>
  <si>
    <t>Informe de auditoría</t>
  </si>
  <si>
    <t>Realizar capacitaciones sobre el procedimiento de pagos y las listas de chequeo asociadas al procedimiento a los colaboradores de la ANT</t>
  </si>
  <si>
    <t>Listado de asistencia de la socialización (presencial y/o virtual) y presentación</t>
  </si>
  <si>
    <t>SUBDIRECCIÓN ADMINISTRATIVA Y FINANCIERA (CONTABILIDAD)</t>
  </si>
  <si>
    <t>Presentar al cierre contable trimestral los Estados Financieros de la Entidad junto con las  Notas generales</t>
  </si>
  <si>
    <t xml:space="preserve">Estados Financieros intermedios </t>
  </si>
  <si>
    <t>Memorando por ORFEO</t>
  </si>
  <si>
    <t xml:space="preserve">Folletos, infografías cartillas </t>
  </si>
  <si>
    <t>Reporte de seguimiento en archivo de Excel a la gestión</t>
  </si>
  <si>
    <t>Correos electrónicos de reporte de actividad</t>
  </si>
  <si>
    <t>Informe de pruebas en Excel del PRD</t>
  </si>
  <si>
    <t>Correo electrónico donde se presenta el Plan de Estratégico de Talento Humano formulado a la STHU para el CIGYD</t>
  </si>
  <si>
    <t>Los planes institucionales formulados (Bienestar social, capacitación y seguridad y salud en el trabajo)</t>
  </si>
  <si>
    <t>Actualizar la forma ADQBS-F-008 "análisis del sector" con base en la última versión de la metodología establecida por Colombia Compra Eficiente</t>
  </si>
  <si>
    <t>SECRETARÍA GENERAL - Grupo Interno de Trabajo para la gestión contractual</t>
  </si>
  <si>
    <t>Comunicarla forma ADQBS-F-008 "análisis del sector" actualizada por correo electrónico</t>
  </si>
  <si>
    <t>Correo electrónico de la comunicación de la forma actualizada ADQBS-F-008</t>
  </si>
  <si>
    <t>Reporte donde se indique el reintegro por bienes por reposición (836101001)</t>
  </si>
  <si>
    <t>Reporte reposición (836101001)</t>
  </si>
  <si>
    <t>Conforme a las fechas limite de registro contable, dispuestas por parte de la  Contaduría General de la Nación, la Subdirección Administrativa y financiera emitirá un memorando con el cronograma de entrega de la información financiera por parte de las Direcciones, Subdirecciones y Oficinas de la entidad, que se requiere el análisis y verificación de cifras que alimentan la elaboración de los Estados Financieros de la entidad.</t>
  </si>
  <si>
    <t>Crear e implementar un protocolo de direccionamiento de servicio al ciudadano</t>
  </si>
  <si>
    <t>Actualizar el procedimiento GEFIN-P-012 TRÁMITE DE VIGENCIAS EXPIRADAS PARA LA AGENCIA NACIONAL DE TIERRAS a V3</t>
  </si>
  <si>
    <t>Procedimiento GEFIN-P-012 V3 publicado</t>
  </si>
  <si>
    <t>Comunicar el Tablero de seguimiento presupuestal de la entidad</t>
  </si>
  <si>
    <t>Correo electronico desde la Oficina de Planeación</t>
  </si>
  <si>
    <t>Reporte de presentación y pago de las declaraciones tributarias.</t>
  </si>
  <si>
    <t>Informe bimestral</t>
  </si>
  <si>
    <t>OCI</t>
  </si>
  <si>
    <t>RELACIONAMIENTO CON ENTES EXTERNOS DE CONTROL</t>
  </si>
  <si>
    <t>OFICINA DE CONTROL INTERNO</t>
  </si>
  <si>
    <t xml:space="preserve">Emitir lineamientos institucionales para gestión de requerimientos de los entes de control </t>
  </si>
  <si>
    <t>Lineamientos aprobado por la OP y divulgado</t>
  </si>
  <si>
    <t>AUDITORÍA INTERNA: ASEGURAMIENTO Y CONSULTA</t>
  </si>
  <si>
    <t>Actualizar los documentos del sistema de gestión de calidad relacionados con la Oficina de Control Interno, para la vigencia 2025  SEYM-P-007 REALIZACIÓN DE AUDITORÍAS INFORMES OB</t>
  </si>
  <si>
    <t>Documentos aprobados por la OP</t>
  </si>
  <si>
    <t>Divulgar piezas informativas para fomentar la cultura de autocontrol</t>
  </si>
  <si>
    <t>Pieza Publicitaria relacionada con el Control</t>
  </si>
  <si>
    <t>Alinear ros recursos financieros para el cumplimiento del PAA con el Anteproyecto de presupuesto y con el PAA y presentarse lo a la DG para su aprobación</t>
  </si>
  <si>
    <t>Anteproyecto de Presupuesto aprobado</t>
  </si>
  <si>
    <t>Consolidar calendario maestro de obligaciones de la ANT con la normatividad vigente y  el tiempo de entrega y someterlo al CICCI</t>
  </si>
  <si>
    <t>Acta de Comité aprobado</t>
  </si>
  <si>
    <t>Aplicar doble control de calidad previo a radicación</t>
  </si>
  <si>
    <t>% informes revisados bajo checklist</t>
  </si>
  <si>
    <t>OP</t>
  </si>
  <si>
    <t>GESTIÓN DE RIESGOS Y OPORTUNIDADES</t>
  </si>
  <si>
    <t>Realizar una mesa técnica con el Jefe de la OP para conocer la vigencia de los documentos metodológicos que solicita Función publica para la administración del riesgo de la entidad</t>
  </si>
  <si>
    <t>Acta de mesa técnica</t>
  </si>
  <si>
    <t>Proponer el documento actualizado Política de Administración del Riesgo DEST-Politica-001</t>
  </si>
  <si>
    <t>Acta de CICCI donde se presento la Política de Administración del Riesgo DEST-Politica-001</t>
  </si>
  <si>
    <t>FORMULACIÓN DE PROYECTOS DE INVERSIÓN</t>
  </si>
  <si>
    <t>Realizar acompañamiento metodológico y control técnico a la formulación de proyectos de inversión</t>
  </si>
  <si>
    <t>Proyectos con viabilidad definitiva en PIIP</t>
  </si>
  <si>
    <t>Actualizar integralmente los proyectos de inversión con base en los lineamientos y compromisos nacionales y sectoriales</t>
  </si>
  <si>
    <t>Proyectos de inversión actualizados en PIIP</t>
  </si>
  <si>
    <t>FORMULACIÓN DE PLAN DE ACCIÓN ANUAL</t>
  </si>
  <si>
    <t>Realizar la jornada estratégica de planeación de la próxima vigencia donde se revisa con las dependencias las  propuestas del plan de acción.</t>
  </si>
  <si>
    <t>Acta de mesa técnica y la presentación</t>
  </si>
  <si>
    <t>ADMINISTRACIÓN DE INDICADORES</t>
  </si>
  <si>
    <t>Correos informativos sobre gestión de indicadores durante la vigencia</t>
  </si>
  <si>
    <t>Correo electrónico dirigido a la(s) dependencia(s)</t>
  </si>
  <si>
    <t>CONTROL DE LA INFORMACIÓN DOCUMENTADA</t>
  </si>
  <si>
    <t>revisar si es pertinente la actualización de los documentos INTI-P-001; INTI-I-004; INTI-F-007 que hacen parte de las acciones de actualización de los documentos para los procesos vigentes de la entidad</t>
  </si>
  <si>
    <t>Acta de reunión con el equipo del SIG</t>
  </si>
  <si>
    <t>FORMULACIÓN DE ANTEPROYECTO DE PRESUPUESTO DE LA ANT</t>
  </si>
  <si>
    <t>Realizar comunicación para iniciar el procedimiento para definición del anteproyecto del presupuesto</t>
  </si>
  <si>
    <t>Circular por correo electrónico</t>
  </si>
  <si>
    <t>CONSOLIDACIÓN Y SEGUIMIENTO A PLANES DE MEJORAMIENTO</t>
  </si>
  <si>
    <t>Diseñar una forma de seguimiento para los Planes de Mejoramiento de la entidad, este documento tendrá codificación del Sistema Integrado de Gestión</t>
  </si>
  <si>
    <t>forma de seguimiento para los Planes de Mejoramiento publicado</t>
  </si>
  <si>
    <t>Elaborar manual metodológico para construir acciones de mejora</t>
  </si>
  <si>
    <t>Manual publicado</t>
  </si>
  <si>
    <t>Definir indicador de cierre efectivo de hallazgos</t>
  </si>
  <si>
    <t>Indicador aprobado e incorporado</t>
  </si>
  <si>
    <t>DGJT</t>
  </si>
  <si>
    <t>GESTIONAR PETICIONES, QUEJAS, RECLAMOS Y DENUNCIAS, POR DEMANDA</t>
  </si>
  <si>
    <t>SUBDIRECCIÓN DE PROCESOS AGRARIOS Y GESTIÓN JURÍDICA</t>
  </si>
  <si>
    <t>Implementar un sistema de control sobre los PQRS recibidas, tramitadas y por tramitar en la dependencia</t>
  </si>
  <si>
    <t>Base de datos del reporte Orfeo y el cálculo porcentual de recibidos vs tramitados</t>
  </si>
  <si>
    <t>SUBDIRECCIÓN DE SEGURIDAD JURÍDICA</t>
  </si>
  <si>
    <t>Implementar un sistema de control de calidad sobre los actos administrativos a expedirse por la Subdirección de Procesos Agrarios y Gestión Jurídica, que garantice las revisiones calidad del producto previo a la firma y expedición del mismo.</t>
  </si>
  <si>
    <t>Relación de los actos administrativos revisados previa a la firma y expedición del mismo</t>
  </si>
  <si>
    <t>SUBDIRECCIÓN SEGURIDAD JURÍDICA</t>
  </si>
  <si>
    <t>Implementar un sistema de control de calidad sobre los actos administrativos a expedirse por la Subdirección de Seguridad Jurídica, que garantice las revisiones calidad del producto previo a la firma y expedición del mismo.</t>
  </si>
  <si>
    <t>Implementar un sistema de alertas sobre los recursos de reposición interpuestos sobre los actos administrativos expedidos por la Subdirección de Procesos Agrarios y Gestión Jurídica.</t>
  </si>
  <si>
    <t>Relación de los actos administrativos que resuelven el recurso de reposición como instrumento de monitoreo</t>
  </si>
  <si>
    <t>Implementar un sistema de alertas sobre los recursos de reposición interpuestos sobre los actos administrativos expedidos por la Subdirección de Seguridad Jurídica</t>
  </si>
  <si>
    <t xml:space="preserve">Revisión, análisis y conformación de expedientes de procesos agrarios en zonas no focalizadas en ORFEO </t>
  </si>
  <si>
    <t>Base de datos con reporte de conformación de expedientes en ORFEO</t>
  </si>
  <si>
    <t>Revisión, análisis y conformación de expedientes de procesos agrarios en zonas focalizadas en ORFEO y/o SIT</t>
  </si>
  <si>
    <t>Base de datos reporte de conformación de expedientes en ORFEO</t>
  </si>
  <si>
    <t>FORMALIZACIÓN DE PREDIOS PRIVADOS</t>
  </si>
  <si>
    <t>Implementar un sistema de control sobre los actos administrativos a expedirse, que garantice las revisiones calidad del producto previo a la firma y expedición del mismo.</t>
  </si>
  <si>
    <t>Relación de los actos administrativos previa a la firma y expedición del mismo</t>
  </si>
  <si>
    <t>OJ</t>
  </si>
  <si>
    <t>CONTROL INTERNO DISCIPLINARIO</t>
  </si>
  <si>
    <t>OFICINA JURÍDICA</t>
  </si>
  <si>
    <t>OFICINA JURÍDICA (CONTROL INTERNO DISCIPLINARIO)</t>
  </si>
  <si>
    <t>Realizar informe de la Matriz de seguimiento y control al jefe de la Oficina Jurídica, que muestren en nivel de riesgo de prescripción de los procesos disciplinarios</t>
  </si>
  <si>
    <t>Informe Matriz de seguimiento a los procesos disciplinarios</t>
  </si>
  <si>
    <t>Hacer seguimiento de los expedientes de los procesos disciplinarios entregados en la plantilla física</t>
  </si>
  <si>
    <t>Planilla de préstamo (entrega y devolución) de expedientes en físico</t>
  </si>
  <si>
    <t>ESTUDIO DE ANÁLISIS DE RIESGOS Y CONTROL</t>
  </si>
  <si>
    <t>Realizar reuniones de seguimiento periódicas para garantizar la coherencia en la interpretación de los conceptos y viabilidades jurídicas emitidas por la Oficina Jurídica, evitando interpretaciones divergentes.</t>
  </si>
  <si>
    <t>Actas de reuniones de revisión de documentos con el respectivo listado de asistencia</t>
  </si>
  <si>
    <t>REPRESENTACIÓN JURÍDICA</t>
  </si>
  <si>
    <t>Fomentar la participación del equipo jurídico en espacios de capacitación especializados en defensa judicial del Estado</t>
  </si>
  <si>
    <t>Correo de solicitud del Jefe de Oficina Jurídica o Líder de grupo para la participación del curso, taller, seminario o diplomado especializado en defensa judicial del Estado, emitidos por la entidad organizadora.</t>
  </si>
  <si>
    <t>ASESORÍA JURÍDICA</t>
  </si>
  <si>
    <t>Actas de reuniones de revisión de documentos con el respectivo listado de asistencia.</t>
  </si>
  <si>
    <t>OIGT</t>
  </si>
  <si>
    <t xml:space="preserve"> GESTIÓN PARA LA TRANSPARENCIA</t>
  </si>
  <si>
    <t>LA OFICINA DEL INSPECTOR DE LA GESTIÓN DE TIERRAS</t>
  </si>
  <si>
    <t xml:space="preserve">Designará un profesional que realizará un informe sobre las denuncias recepcionadas por la dependencia,  el cual será publicado en la página web de la entidad. Dicho reporte será construido con base en la información del Power BI de la OIGT detallando el número de denuncias recibidas en el periodo analizado, su clasificación y la gestión realizada. </t>
  </si>
  <si>
    <t>Informe cuatrimestral de la gestión de  denuncias y/o PQRSD asignadas a la Oficina del Inspector de la Gestión de Tierras bajo su competencia a través del Gestor Documental Orfeo.</t>
  </si>
  <si>
    <t>implementará un instrumento de valoración de la satisfacción, el cual será incluido en todas las respuestas emitidas desde la OIGT en atención a las PQRSD para mitigar el riesgo reputacional de la entidad, con la información recolectada se realizará un balance de gestión semestralmente, el cual será utilizado como insumo para la implementación de acciones de mejora.</t>
  </si>
  <si>
    <t xml:space="preserve">Informe semestral con el resultado obtenido del balance estadístico </t>
  </si>
  <si>
    <t>DGOSP</t>
  </si>
  <si>
    <t>SUBDIRECCIÓN DE SISTEMAS DE INFORMACIÓN DE TIERRAS</t>
  </si>
  <si>
    <t>Realizar mesas de Seguimiento a la Implementación Proyectos PETI</t>
  </si>
  <si>
    <t>Informe de seguimiento periódico a la ejecución del PETI</t>
  </si>
  <si>
    <t>ARQUITECTURA DE TIC</t>
  </si>
  <si>
    <t>Actualización Modelo de Arquitectura de la ANT frente al marco de referencia del MINTIC</t>
  </si>
  <si>
    <t>Informe de actualización del modelo de arquitectura de TI</t>
  </si>
  <si>
    <t xml:space="preserve">Informe de Avance implementación  modelo de seguridad y privacidad de la Información </t>
  </si>
  <si>
    <t>Informe de avance MSPI</t>
  </si>
  <si>
    <t>Actualización del INTI P004 Gobierno TIC</t>
  </si>
  <si>
    <t>INTI-P-004 Gobierno TIC actualizado</t>
  </si>
  <si>
    <t>DIRECCIÓN DE GESTIÓN DEL ORDENAMIENTO SOCIAL DE LA PROPIEDAD</t>
  </si>
  <si>
    <t>realizar seguimiento a la oportunidad en tiempos de respuesta de las PQRD</t>
  </si>
  <si>
    <t>Matriz de seguimiento</t>
  </si>
  <si>
    <t xml:space="preserve">FORMULACIÓN DE PLANES DE ORDENAMIENTO SOCIAL DE LA PROPIEDAD RURAL - POSPR </t>
  </si>
  <si>
    <t>SUBDIRECCIÓN DE PLANEACIÓN OPERATIVA</t>
  </si>
  <si>
    <t>Realizar seguimiento a las actividades de formulación de los POSPR, utilizando la matriz de seguimiento</t>
  </si>
  <si>
    <t>Matrices de seguimiento etapas formulación POSRP</t>
  </si>
  <si>
    <t>Desarrollar capacitaciones sobre el procedimiento de formulación de POSPR-P-002, dirigidas a funcionarios y colaboradores de la dependencia</t>
  </si>
  <si>
    <t>Actas de asistencia y/o enlace de grabación de capacitación y/o presentación</t>
  </si>
  <si>
    <t xml:space="preserve"> IMPLEMENTACIÓN Y CONSOLIDACIÓN DE LOS PLANES DE ORDENAMIENTO SOCIAL DE LA PROPIEDAD RURAL - POSPR</t>
  </si>
  <si>
    <t xml:space="preserve">Realizar monitoreo y asistencia técnica a los avances de los productos derivados de la implementación de POSPR tales como:  levantamiento de información en el barrido predial, validación física - jurídica y de gestión documental </t>
  </si>
  <si>
    <t>Matrices de seguimiento de barrido predial y validación físico-jurídica y de gestión documental.
Listas de asistencia, presentaciones y/o enlaces de reuniones.</t>
  </si>
  <si>
    <t>Realizar seguimiento a las condiciones de seguridad y/o desastres naturales de los municipios con intervención bajo el modelo de oferta</t>
  </si>
  <si>
    <t>Matriz de caracterización de asuntos de seguridad</t>
  </si>
  <si>
    <t>MONITOREO  Y SEGUIMIENTO 
A LA FORMULACIÓN E IMPLEMENTACIÓN DE LOS PLANES DE ORDENAMIENTO SOCIAL DE LA PROPIEDAD RURAL</t>
  </si>
  <si>
    <t>DIRECCIÓN DE GESTION DEL ORDENAMIENTO SOCIAL DE PROPIEDAD</t>
  </si>
  <si>
    <t>Realizar seguimiento mensual a los indicadores relacionados con la formulación e implementación de los POSPR en el Plan de acción institucional</t>
  </si>
  <si>
    <t xml:space="preserve">Matriz de seguimiento Plan de Acción </t>
  </si>
  <si>
    <t>Realizar seguimiento a las actividades y gestión documental para la supervisión de los convenios y contratos a cargo de la DGOSP, relacionados con la formulación e implementación de POSPR</t>
  </si>
  <si>
    <t xml:space="preserve">Matriz de seguimiento a la supervisión de contratos y convenios de la DGOSP, relacionados con la formulación e implementación de POSPR </t>
  </si>
  <si>
    <t xml:space="preserve"> REGISTRO DE SUJETOS DE ORDENAMIENTO - RESO</t>
  </si>
  <si>
    <t>Realizar mesas de trabajo conjuntas de manera trimestral, entre los encargados de la SSIT que administran el sistema orquestador, “Sistema Integrado de Tierras – SIT”, y los encargados de seguimiento y monitoreo del RESO para identificar los cuellos de botellas y acciones de mejora de las valoraciones, que puedan afectar los tiempos de generación de las resoluciones de inclusión al RESO</t>
  </si>
  <si>
    <t>Actas de asistencia o enlaces de las reuniones de Microsoft Teams</t>
  </si>
  <si>
    <t>Realizar capacitaciones al equipo tecnico sobre el ciclo de vida de desarrollo de software</t>
  </si>
  <si>
    <t>Control de Asistencia y presentación</t>
  </si>
  <si>
    <t xml:space="preserve">Gestionar el informe de supervisión y seguimiento contractual con el proveedor de servicios tecnologicos con el  fin de asegurar el cumplimiento y calidad contractual.
</t>
  </si>
  <si>
    <t xml:space="preserve">Informe de Proveedor de Servicios Tecnologicos </t>
  </si>
  <si>
    <t>Generar de manera mensual el informe de seguimiento de los casos de desarrollo registrado en ARANDA, para revisar el cumplimiento de los tiempos y calidad establecidos</t>
  </si>
  <si>
    <t>Informe de seguimiento</t>
  </si>
  <si>
    <t xml:space="preserve">SUBDIRECCIÓN DE SISTEMAS DE INFORMACIÓN DE TIERRAS / EQUIPO DE INFRAESTRUCTURA Y SOPORTE TECNOLOGICO </t>
  </si>
  <si>
    <t>Actualizar el plan anual de mantenimiento preventivo y correctivo de la infraestructura tecnológica alineados con las necesidades operativas de la Entidad</t>
  </si>
  <si>
    <t>Plan de mantenimiento actualizado</t>
  </si>
  <si>
    <t>Actualizar el Plan de Recuperación ante Desastres (DRP), asegurando que contemple los recursos críticos, responsables, procedimientos de contingencia, tiempos máximos de recuperación (RTO/RPO), y mecanismos de respaldo y restauración de los sistemas de información.</t>
  </si>
  <si>
    <t>Plan de Recuperación ante Desastres (DRP) actualizado</t>
  </si>
  <si>
    <t>Creará procedimiento  para la gestión integral de usuarios, que incluya la creación, modificación, asignación y revocación de derechos de acceso basados en perfiles de autorización claramente definidos, asegurando controles adecuados para evitar accesos no autorizados</t>
  </si>
  <si>
    <t>Documento aprobado y publicado en intranet</t>
  </si>
  <si>
    <t xml:space="preserve">capacitación  previa  a la entrega de los sistemas de información, dirigido a los usuarios funcionales y operativos, que contemple sesiones prácticas, con el fin de garantizar su apropiación y correcta utilización </t>
  </si>
  <si>
    <t>Mantener actualizada la documentación de los aplicativos (manuales, tutoriales, videos) y asegurar su disponibilidad en un repositorio accesible para todos los usuarios.</t>
  </si>
  <si>
    <t>Acceso de la Documentación de los Aplicativos</t>
  </si>
  <si>
    <t>DAE</t>
  </si>
  <si>
    <t>DIRECCIÓN DE ASUNTO ÉTNICOS</t>
  </si>
  <si>
    <t>Elabora un reporte de las PQRS sin respuesta identificando el responsable para el seguimiento de estas</t>
  </si>
  <si>
    <t>Reporte de Orfeo</t>
  </si>
  <si>
    <t>Capacitación de Orfeo para la gestión eficiente y efectiva de PQRS a los colaboradores de la DAE</t>
  </si>
  <si>
    <t>Listado de Asistencia y presentación (pantallazos grabación)</t>
  </si>
  <si>
    <t>SUBDIRECCIÓN DE ASUNTOS ÉTNICOS</t>
  </si>
  <si>
    <t>Capacitación de Orfeo para la gestión eficiente y efectiva de PQRS a los colaboradores de la SUBDAE</t>
  </si>
  <si>
    <t>CLARIFICACIÓN DE LA VIGENCIA LEGAL DE LOS TÍTULOS DE ORIGEN COLONIAL O REPUBLICANO DE LOS RESGUARDOS INDÍGENAS</t>
  </si>
  <si>
    <t>SUBDIRECCIÓN ASUNTOS ÉTNICOS</t>
  </si>
  <si>
    <t>Seguimiento a la carpeta con actos administrativos registrados para el cumplimiento del plan de acción</t>
  </si>
  <si>
    <t>Informe general de cumplimiento de plan de acción</t>
  </si>
  <si>
    <t>ADQUISICIÓN DE PREDIOS</t>
  </si>
  <si>
    <t>DIRECCIÓN DE ASUNTOS ÉTNICOS</t>
  </si>
  <si>
    <t>Actualización del ACCTI-P-021 COMPRA DIRECTA DE PREDIOS Y/O MEJORAS CON DESTINO A LAS COMUNIDADES ÉTNICAS V6</t>
  </si>
  <si>
    <t>ACCTI-P-021 COMPRA DIRECTA DE PREDIOS Y/O MEJORAS CON DESTINO A LAS COMUNIDADES ÉTNICAS V7 publicado</t>
  </si>
  <si>
    <t>Actualización del Manual ACCTIM-002 COMPRA DIRECTA DE PREDIOS PARA COMUNIDADES ÉTNICAS</t>
  </si>
  <si>
    <t>Manual ACCTIM-002 COMPRA DIRECTA DE PREDIOS PARA COMUNIDADES ÉTNICAS V2 publicado</t>
  </si>
  <si>
    <t>Actualización la forma ACCTI-F-024 Forma Acta de Recibo y Entrega de Material del Predio V3</t>
  </si>
  <si>
    <t>ACCTI-F-024 Forma Acta de Recibo y Entrega de Material del Predio V4</t>
  </si>
  <si>
    <t>Creación de la ruta técnico jurídica y de diálogo social para el avance de la formalización de los predios adquiridos a comunidades étnicas</t>
  </si>
  <si>
    <t>Documento de ruta técnico jurídico y de dialogo social para avance de formalización de comunidades étnicas</t>
  </si>
  <si>
    <t>Realizar informe de seguimiento al cumplimiento de las metas donde haya delegación de casos de formalización</t>
  </si>
  <si>
    <t>Informes elaborados</t>
  </si>
  <si>
    <t>Informe semestral de registro acuerdo de constitución ante la ORIP</t>
  </si>
  <si>
    <t>Informe semestral</t>
  </si>
  <si>
    <t>GESTIÓN DE INICIATIVAS COMUNITARIAS CON ENFOQUE DIFERENCIAL ÉTNICO</t>
  </si>
  <si>
    <t>DIRECCIÓN DE ASUNTOS ÉTNICOS - EQUIPO INICIATIVAS COMUNITARIAS</t>
  </si>
  <si>
    <t>Realizar la correcta evaluación de los requisitos habilitantes y de evaluación de las respectivas propuestas económicas presentadas por los proveedores</t>
  </si>
  <si>
    <t>Formatos habilitantes y de evaluación firmados, por cada Comité de Compras realizado, diligenciando las siguientes formas: 5. ACCTI-F-111 CRITERIOS DE EVALUACIÓN DE PROVEEDORES DE INICIATIVAS COMUNITARIAS v2, 6. ACCTI-F-112  CRITERIOS HABILITANTES PARA SELECCIÓN DE PROVEEDORES DE INICIATIVAS, ACCTI-F-128 CUADRO COMPARATIVO COTIZACIONES PARA LA SELECCIÓN DE PROVEEDORES</t>
  </si>
  <si>
    <t>Verificar pólizas de cumplimiento de los proveedores</t>
  </si>
  <si>
    <t>La póliza con el respectivo soporte de pago de la misma.</t>
  </si>
  <si>
    <t>Capacitar a colaboradores en las tareas del procedimiento ACCTI-P-009 Implementación de iniciativas comunitarias con enfoque diferencial y la ACCTI-G-005 Guía operativa para la implementación de iniciativas comunitarias con enfoque diferencial étnico y enfoque de género asociados al componente de formalización de tierras</t>
  </si>
  <si>
    <t>Listado de asistencia y presentación de la capacitación</t>
  </si>
  <si>
    <t>PROTECCIÓN DE TERRITORIOS ANCESTRALES DE COMUNIDADES INDÍGENAS</t>
  </si>
  <si>
    <t xml:space="preserve">Realizar seguimiento al cumplimiento de la meta establecida en plan de acción </t>
  </si>
  <si>
    <t>Informe cumplimiento con relación a Actos administrativos</t>
  </si>
  <si>
    <t>DIRECCIÓN DE ASUNTOS ÉTNICOS (Grupo de análisis Geográfico)</t>
  </si>
  <si>
    <t>Capacitar a los integrantes del grupo de análisis Geográfico en la acción de cruce de capas de comunidades étnicas</t>
  </si>
  <si>
    <t>Listado de asistencia y presentación</t>
  </si>
  <si>
    <t>Realizar seguimiento a las solicitudes de especialización de comunidades étnicas</t>
  </si>
  <si>
    <t xml:space="preserve">Informe trimestral de seguimiento de solicitud de especialización </t>
  </si>
  <si>
    <t>DAT</t>
  </si>
  <si>
    <t>DIRECCIÓN DE ACCESO A TIERRAS</t>
  </si>
  <si>
    <t>Realizar capacitación en el Procedimiento Gestión de Petición Quejas y Reclamos por parte de profesional líder del equipo de correspondencia, a los colaboradores de correspondencia DAT.</t>
  </si>
  <si>
    <t>Acta de la socialización y listado de asistencia de la socialización</t>
  </si>
  <si>
    <t>ADJUDICACIÓN DE BALDÍOS</t>
  </si>
  <si>
    <t>SUBDIRECCIÓN DE ACCESO A TIERRAS EN ZONAS FOCALIZADAS</t>
  </si>
  <si>
    <t xml:space="preserve">Socialización de el procedimiento ACCTI- P 020-Adjudicación Baldíos  en los municipios focalizados, </t>
  </si>
  <si>
    <t>Listado de asistencia de la socialización y presentación</t>
  </si>
  <si>
    <t>Socializa los procedimientos ACCTI-P-005 Revocatoria del Acto de Adjudicación de Baldíos a Persona Natural (ley 160/94) y ACCTI-P-014 Revocatoria de Titulación de Baldíos en el Marco del Procedimiento Único OSPR al equipo de trabajo de Revocatorias.</t>
  </si>
  <si>
    <t>SUBDIRECCIÓN DE ACCESO A TIERRAS POR DEMANDA Y DESCONGESTIÓN</t>
  </si>
  <si>
    <t>Actualizar la información en la forma ACCTI-F-097 - Matriz de Revocatoria Directa</t>
  </si>
  <si>
    <t>ACCTI-F-097 - Matriz de Revocatoria Directa actualizada para los predios no focalizados  junto con su reporte interno de seguimiento</t>
  </si>
  <si>
    <t>Realizar socialización a los profesionales técnicos que desarrollan los componentes de la forma POSPRF-015 Viabilidad Técnica y Jurídica</t>
  </si>
  <si>
    <t>ADJUDICACIÓN DE BIENES FISCALES PATRIMONIALES</t>
  </si>
  <si>
    <t>realiza una reunión con los líderes, coordinador de UGT y subdirector de la dependencia, con el fin de reiterar los tiempos establecidos en el procedimiento ACCTI-P-029 para la publicación de los listados de elegibles y definir los soportes a entregar.</t>
  </si>
  <si>
    <t>Lista de asistencia y acta de la reunión</t>
  </si>
  <si>
    <t>ASIGNACIÓN DE SUBSIDIO INTEGRAL DE REFORMA AGRARIA SIRA</t>
  </si>
  <si>
    <t>Actualización del instructivo "ACCTI -I-001- Instructivo  para la Materialización del Subsidio Integral SIRA  Y SIDRA  para la  adquisición del predio".</t>
  </si>
  <si>
    <t>Instructivo actualizado ACCTI -I-001- Instructivo  para la Materialización del Subsidio Integral SIRA  Y SIDRA  para la  adquisición del predio</t>
  </si>
  <si>
    <t xml:space="preserve">Socialización de los procedimientos e instructivos relacionados con Subsidios que se encuentren vigentes en el Sistema Integrado de Gestión dentro de la Subdirección de Acceso a Tierras en Zonas Focalizadas - SATZF </t>
  </si>
  <si>
    <t>Realizar capacitación a profesionales de Compra Directa sobre el procedimiento de Compra Directa de Predios con énfasis en las tareas críticas y de control señaladas en él</t>
  </si>
  <si>
    <t>Documento o soporte que evidencie la capacitación</t>
  </si>
  <si>
    <t>ADMINISTRACIÓN DEL FONDO NACIONAL AGRARIO</t>
  </si>
  <si>
    <t>SUBDIRECCIÓN DE ADMINISTRACIÓN DE TIERRAS DE LA NACIÓN</t>
  </si>
  <si>
    <t>Monitorear la actualización del inventario del Fondo de Tierras para la Reforma Rural Integral</t>
  </si>
  <si>
    <t>Informe de monitoreo</t>
  </si>
  <si>
    <t>Planificar el calculo de los tiempos y recursos requeridos para dar ingreso al Fondo de Tierras de la Reforma Rural Integral</t>
  </si>
  <si>
    <t>Solicitudes por correo electrónico mensual a la Dirección de Acceso a Tierras y la Dirección de Asuntos Étnicos</t>
  </si>
  <si>
    <t>Realizar reunión mensual con la Dirección de Acceso a Tierras y la Dirección de Asuntos Étnicos, para conciliar lo enviado, registrado, devuelto y subsanado</t>
  </si>
  <si>
    <t>Acta de reunión</t>
  </si>
  <si>
    <t>MECANISMOS DE ADMINISTRACIÓN</t>
  </si>
  <si>
    <t>Asignar un profesional idóneo para elaborar el acto de decisión del otorgamiento de derechos de uso y  realizar doble revisión, con el fin de evitar errores en la asignación de derechos</t>
  </si>
  <si>
    <t>Actos de decisión revisados</t>
  </si>
  <si>
    <t xml:space="preserve">SUBDIRECCIÓN DE ADMINISTRACIÓN DE TIERRAS DE LA NACIÓN </t>
  </si>
  <si>
    <t>Entregar las herramientas a los equipos de trabajo de los procedimientos de Reglamentación para la Administración y el Otorgamiento de Derechos de uso en Sabanas y Playones Comunales; y Regularización de la Ocupación y Aprovechamiento Campesino Sostenible en Áreas de Reserva Forestal (Ley 2da/1959), con el fin de darles directrices claras para la ejecución de sus actividades</t>
  </si>
  <si>
    <t>Acta de capacitación de los procedimientos</t>
  </si>
  <si>
    <t>GESTIÓN DE LA COMUNICACIÓN INTERNA Y EXTERNA</t>
  </si>
  <si>
    <t>DIRECCIÓN GENERAL - EQUIPO DE COMUNICACIONES</t>
  </si>
  <si>
    <t>Socialización de la Política de Comunicación Interna y Externa con el fin dar lineamientos específicos a los canales de comunicación autorizados por la Entidad</t>
  </si>
  <si>
    <t>Socialización de la política de comunicaciones y lista de asistentes</t>
  </si>
  <si>
    <t>Actualización del manual de imagen de la Entidad</t>
  </si>
  <si>
    <t>Manual de imagen actualizado</t>
  </si>
  <si>
    <t>Socialización del manual de imagen de la Entidad</t>
  </si>
  <si>
    <t>Listado de asistencia generado por teams en STHU</t>
  </si>
  <si>
    <t>EQ COM DG</t>
  </si>
  <si>
    <t>Indicador de No materialización del riesgo</t>
  </si>
  <si>
    <t>Indicador de Riesgos de Gestión - por proceso -</t>
  </si>
  <si>
    <t xml:space="preserve"> PLANEACIÓN DE PROCESOS</t>
  </si>
  <si>
    <t xml:space="preserve"> PLANEACIÓN ESTRATÉGICA INSTITUCIONAL</t>
  </si>
  <si>
    <t>GESTIÓN MISIONAL</t>
  </si>
  <si>
    <t>GESTIÓN DE PLANES E INSTRUMENTOS DE COOPERACIÓN INTERNACIONAL E INTERINSTITUCIONAL</t>
  </si>
  <si>
    <t xml:space="preserve"> PROGRAMACIÓN DE MUNICIPIOS A INTERVENIR MEDIANTE EL MODELO DE OFERTA</t>
  </si>
  <si>
    <t xml:space="preserve"> IDENTIFICAR EL ESTADO DEL EXPEDIENTE</t>
  </si>
  <si>
    <t xml:space="preserve"> APROBACIÓN DE PLANES DE ORDENAMIENTO SOCIAL DE LA PROPIEDAD RURAL - POSPR</t>
  </si>
  <si>
    <t>CARACTERIZACIÓN PREDIAL POR DEMANDA</t>
  </si>
  <si>
    <t xml:space="preserve"> PLANIFICACIÓN DE LA DESCONGESTIÓN</t>
  </si>
  <si>
    <t xml:space="preserve"> FORMULACIÓN PLAN DE ATENCIÓN A COMUNIDADES ÉTNICAS</t>
  </si>
  <si>
    <t>DELIMITACIÓN DE LOS TERRITORIOS INDÍGENAS</t>
  </si>
  <si>
    <t>CONSTITUCIÓN Y AMPLIACIÓN DE TERRITORIOS CAMPESINOS AGROALIMENTARIOS - TECAM</t>
  </si>
  <si>
    <t>ADMINISTRACIÓN DE BALDÍOS</t>
  </si>
  <si>
    <t xml:space="preserve"> CONSTITUCIÓN Y DELIMITACIÓN DE ZONAS RESERVAS</t>
  </si>
  <si>
    <t>LIMITACIONES A LA PROPIEDAD</t>
  </si>
  <si>
    <t>EXPROPIACIÓN DE TIERRAS</t>
  </si>
  <si>
    <t xml:space="preserve"> DESARROLLO DE COMPETENCIAS DEL TALENTO HUMANO</t>
  </si>
  <si>
    <t xml:space="preserve"> GESTIÓN DEL BIENESTAR Y ESTÍMULOS PARA EL TALENTO HUMANO</t>
  </si>
  <si>
    <t xml:space="preserve"> GESTIÓN DE LA SEGURIDAD  Y SALUD EN EL TRABAJO</t>
  </si>
  <si>
    <t xml:space="preserve"> DESVINCULACIÓN Y RETIRO DE LOS SERVIDORES PÚBLICOS</t>
  </si>
  <si>
    <t>PLANIFICACIÓN DE LAS  NECESIDADES DE BIENES Y SERVICIOS DE LA ENTIDAD</t>
  </si>
  <si>
    <t xml:space="preserve">FORMULACIÓN DE ESTUDIOS Y DOCUMENTOS PREVIOS </t>
  </si>
  <si>
    <t xml:space="preserve"> ELABORACIÓN DEL CONTRATO</t>
  </si>
  <si>
    <t xml:space="preserve"> EJECUCIÓN Y SUPERVISIÓN DE CONTRATOS </t>
  </si>
  <si>
    <t xml:space="preserve"> EJECUCIÓN DE ETAPA POS CONTRACTUAL </t>
  </si>
  <si>
    <t>MANTENIMIENTO DE BIENES Y SERVICIOS</t>
  </si>
  <si>
    <t>CONTROL DE ADQUISICIONES</t>
  </si>
  <si>
    <t>ADMINISTRACIÓN DE BIENES Y SERVICIOS GENERALES PARA EL FUNCIONAMIENTO DE LA ENTIDAD</t>
  </si>
  <si>
    <t>FALTANTE O PÉRDIDA DE INVENTARIOS</t>
  </si>
  <si>
    <t>SOPORTE DE SERVICIOS ADMINISTRATIVOS DE TECNOLOGÍAS DE LA INFORMACIÓN</t>
  </si>
  <si>
    <t xml:space="preserve"> COBRO COACTIVO</t>
  </si>
  <si>
    <t>ADMINISTRACIÓN DEL NORMOGRAMA DE LA ANT</t>
  </si>
  <si>
    <t>REVOCATORIA DEL ACTO DE ADJUDICACIÓN</t>
  </si>
  <si>
    <t>SEGUIMIENTO Y EVALUACIÓN DEL DESEMPEÑO DE PROCESOS, PLANES, PROGRAMAS Y PROYECTOS</t>
  </si>
  <si>
    <t>SEGUIMIENTO Y EVALUACIÓN A LA EJECUCIÓN PRESUPUESTAL</t>
  </si>
  <si>
    <t>SEGUIMIENTO A LA IMPLEMENTACIÓN DE POLÍTICAS, ESTRATEGIAS Y PLANES PARA LA TRANSPARENCIA</t>
  </si>
  <si>
    <t>GRUPO INTERNO DE TRABAJO PARA LA GESTIÓN CONTRACTUAL - SG</t>
  </si>
  <si>
    <t>Bases de datos (Liquidaciones) actualizada</t>
  </si>
  <si>
    <t>Memorando informativos de contratos vigentes</t>
  </si>
  <si>
    <t>Diligenciamiento de la base de datos de control de los contratos susceptibles a liquidación</t>
  </si>
  <si>
    <t>Elaborar memorando dirigido a las Dependencias, recordando la responsabilidad de las liquidaciones de los contratos y/o convenios, con listado de los contratos y/o convenios  susceptibles de liquidación y con fechas próximas a vencerse</t>
  </si>
  <si>
    <t>DEST 1 Acción preventiva 1</t>
  </si>
  <si>
    <t>DEST 1 Acción preventiva 2</t>
  </si>
  <si>
    <t>DEST 1 Acción preventiva 3</t>
  </si>
  <si>
    <t>DEST 1 Acción preventiva 4</t>
  </si>
  <si>
    <t>DEST 2 Acción preventiva 1</t>
  </si>
  <si>
    <t>DEST 2 Acción preventiva 2</t>
  </si>
  <si>
    <t>DEST 2 Acción preventiva 3</t>
  </si>
  <si>
    <t>DEST 2 Acción preventiva 4</t>
  </si>
  <si>
    <t>DEST 3 Acción preventiva 1</t>
  </si>
  <si>
    <t>DEST 3 Acción preventiva 2</t>
  </si>
  <si>
    <t>DEST 3 Acción preventiva 3</t>
  </si>
  <si>
    <t>DEST 3 Acción preventiva 4</t>
  </si>
  <si>
    <t>DEST 4 Acción preventiva 1</t>
  </si>
  <si>
    <t>DEST 4 Acción preventiva 2</t>
  </si>
  <si>
    <t>DEST 4 Acción preventiva 3</t>
  </si>
  <si>
    <t>DEST 4 Acción preventiva 4</t>
  </si>
  <si>
    <t>COGGI 5 Acción preventiva 1</t>
  </si>
  <si>
    <t>COGGI 5 Acción preventiva 2</t>
  </si>
  <si>
    <t>COGGI 5 Acción preventiva 3</t>
  </si>
  <si>
    <t>COGGI 5 Acción preventiva 4</t>
  </si>
  <si>
    <t>COGGI 6 Acción preventiva 1</t>
  </si>
  <si>
    <t>COGGI 6 Acción preventiva 2</t>
  </si>
  <si>
    <t>COGGI 6 Acción preventiva 3</t>
  </si>
  <si>
    <t>COGGI 6 Acción preventiva 4</t>
  </si>
  <si>
    <t>COGGI 6 Acción preventiva 5</t>
  </si>
  <si>
    <t>COGGI 7 Acción preventiva 1</t>
  </si>
  <si>
    <t>COGGI 7 Acción preventiva 2</t>
  </si>
  <si>
    <t>COGGI 7 Acción preventiva 3</t>
  </si>
  <si>
    <t>COGGI 7 Acción preventiva 4</t>
  </si>
  <si>
    <t xml:space="preserve"> Acción preventiva 2</t>
  </si>
  <si>
    <t xml:space="preserve"> Acción preventiva 3</t>
  </si>
  <si>
    <t xml:space="preserve"> Acción preventiva 4</t>
  </si>
  <si>
    <t>INTI 10 Acción preventiva 1</t>
  </si>
  <si>
    <t>INTI 10 Acción preventiva 2</t>
  </si>
  <si>
    <t>INTI 10 Acción preventiva 3</t>
  </si>
  <si>
    <t>INTI 10 Acción preventiva 4</t>
  </si>
  <si>
    <t>INTI 11 Acción preventiva 1</t>
  </si>
  <si>
    <t>INTI 11 Acción preventiva 2</t>
  </si>
  <si>
    <t>INTI 11 Acción preventiva 3</t>
  </si>
  <si>
    <t>INTI 11 Acción preventiva 4</t>
  </si>
  <si>
    <t>INTI 12 Acción preventiva 1</t>
  </si>
  <si>
    <t>INTI 12 Acción preventiva 2</t>
  </si>
  <si>
    <t>INTI 12 Acción preventiva 3</t>
  </si>
  <si>
    <t>INTI 12 Acción preventiva 4</t>
  </si>
  <si>
    <t>INTI 13 Acción preventiva 1</t>
  </si>
  <si>
    <t>INTI 13 Acción preventiva 2</t>
  </si>
  <si>
    <t>INTI 13 Acción preventiva 3</t>
  </si>
  <si>
    <t>INTI 13 Acción preventiva 4</t>
  </si>
  <si>
    <t>INTI 14 Acción preventiva 1</t>
  </si>
  <si>
    <t>INTI 14 Acción preventiva 2</t>
  </si>
  <si>
    <t>INTI 14 Acción preventiva 3</t>
  </si>
  <si>
    <t>INTI 14 Acción preventiva 4</t>
  </si>
  <si>
    <t>GEMA 15 Acción preventiva 1</t>
  </si>
  <si>
    <t>GEMA 15 Acción preventiva 2</t>
  </si>
  <si>
    <t>GEMA 15 Acción preventiva 3</t>
  </si>
  <si>
    <t>GEMA 15 Acción preventiva 4</t>
  </si>
  <si>
    <t>GEMA 16 Acción preventiva 1</t>
  </si>
  <si>
    <t>GEMA 16 Acción preventiva 2</t>
  </si>
  <si>
    <t>GEMA 16 Acción preventiva 3</t>
  </si>
  <si>
    <t>GEMA 16 Acción preventiva 4</t>
  </si>
  <si>
    <t>GEMA 17 Acción preventiva 1</t>
  </si>
  <si>
    <t>GEMA 17 Acción preventiva 2</t>
  </si>
  <si>
    <t>GEMA 17 Acción preventiva 3</t>
  </si>
  <si>
    <t>GEMA 17 Acción preventiva 4</t>
  </si>
  <si>
    <t>GEMA 18 Acción preventiva 1</t>
  </si>
  <si>
    <t>GEMA 18 Acción preventiva 2</t>
  </si>
  <si>
    <t>GEMA 18 Acción preventiva 3</t>
  </si>
  <si>
    <t>GEMA 18 Acción preventiva 4</t>
  </si>
  <si>
    <t>GEMA 19 Acción preventiva 1</t>
  </si>
  <si>
    <t>GEMA 19 Acción preventiva 2</t>
  </si>
  <si>
    <t>GEMA 19 Acción preventiva 3</t>
  </si>
  <si>
    <t>GEMA 19 Acción preventiva 4</t>
  </si>
  <si>
    <t>POSPR 20 Acción preventiva 1</t>
  </si>
  <si>
    <t>POSPR 20 Acción preventiva 2</t>
  </si>
  <si>
    <t>POSPR 20 Acción preventiva 3</t>
  </si>
  <si>
    <t>POSPR 20 Acción preventiva 4</t>
  </si>
  <si>
    <t>POSPR 21 Acción preventiva 1</t>
  </si>
  <si>
    <t>POSPR 21 Acción preventiva 2</t>
  </si>
  <si>
    <t>POSPR 21 Acción preventiva 3</t>
  </si>
  <si>
    <t>POSPR 21 Acción preventiva 4</t>
  </si>
  <si>
    <t>POSPR 22 Acción preventiva 1</t>
  </si>
  <si>
    <t>POSPR 22 Acción preventiva 2</t>
  </si>
  <si>
    <t>POSPR 22 Acción preventiva 3</t>
  </si>
  <si>
    <t>POSPR 22 Acción preventiva 4</t>
  </si>
  <si>
    <t>POSPR 23 Acción preventiva 1</t>
  </si>
  <si>
    <t>POSPR 23 Acción preventiva 2</t>
  </si>
  <si>
    <t>POSPR 23 Acción preventiva 3</t>
  </si>
  <si>
    <t>POSPR 23 Acción preventiva 4</t>
  </si>
  <si>
    <t>POSPR 24 Acción preventiva 1</t>
  </si>
  <si>
    <t>POSPR 24 Acción preventiva 2</t>
  </si>
  <si>
    <t>POSPR 24 Acción preventiva 3</t>
  </si>
  <si>
    <t>POSPR 24 Acción preventiva 4</t>
  </si>
  <si>
    <t>SEJUT 25 Acción preventiva 1</t>
  </si>
  <si>
    <t>SEJUT 25 Acción preventiva 2</t>
  </si>
  <si>
    <t>SEJUT 25 Acción preventiva 3</t>
  </si>
  <si>
    <t>SEJUT 25 Acción preventiva 4</t>
  </si>
  <si>
    <t>SEJUT 26 Acción preventiva 1</t>
  </si>
  <si>
    <t>SEJUT 26 Acción preventiva 2</t>
  </si>
  <si>
    <t>SEJUT 26 Acción preventiva 3</t>
  </si>
  <si>
    <t>SEJUT 26 Acción preventiva 4</t>
  </si>
  <si>
    <t>SEJUT 27 Acción preventiva 1</t>
  </si>
  <si>
    <t>SEJUT 27 Acción preventiva 2</t>
  </si>
  <si>
    <t>SEJUT 27 Acción preventiva 3</t>
  </si>
  <si>
    <t>SEJUT 27 Acción preventiva 4</t>
  </si>
  <si>
    <t>SEJUT 28 Acción preventiva 1</t>
  </si>
  <si>
    <t>SEJUT 28 Acción preventiva 2</t>
  </si>
  <si>
    <t>SEJUT 28 Acción preventiva 3</t>
  </si>
  <si>
    <t>SEJUT 28 Acción preventiva 4</t>
  </si>
  <si>
    <t>SEJUT 29 Acción preventiva 1</t>
  </si>
  <si>
    <t>SEJUT 29 Acción preventiva 2</t>
  </si>
  <si>
    <t>SEJUT 29 Acción preventiva 3</t>
  </si>
  <si>
    <t>SEJUT 29 Acción preventiva 4</t>
  </si>
  <si>
    <t>SEJUT 30 Acción preventiva 1</t>
  </si>
  <si>
    <t>SEJUT 30 Acción preventiva 2</t>
  </si>
  <si>
    <t>SEJUT 30 Acción preventiva 3</t>
  </si>
  <si>
    <t>SEJUT 30 Acción preventiva 4</t>
  </si>
  <si>
    <t>ACCTI 31 Acción preventiva 1</t>
  </si>
  <si>
    <t>ACCTI 31 Acción preventiva 2</t>
  </si>
  <si>
    <t>ACCTI 31 Acción preventiva 3</t>
  </si>
  <si>
    <t>ACCTI 31 Acción preventiva 4</t>
  </si>
  <si>
    <t>ACCTI 32 Acción preventiva 1</t>
  </si>
  <si>
    <t>ACCTI 32 Acción preventiva 2</t>
  </si>
  <si>
    <t>ACCTI 32 Acción preventiva 3</t>
  </si>
  <si>
    <t>ACCTI 32 Acción preventiva 4</t>
  </si>
  <si>
    <t>ACCTI 33 Acción preventiva 1</t>
  </si>
  <si>
    <t>ACCTI 33 Acción preventiva 2</t>
  </si>
  <si>
    <t>ACCTI 33 Acción preventiva 3</t>
  </si>
  <si>
    <t>ACCTI 33 Acción preventiva 4</t>
  </si>
  <si>
    <t>ACCTI 34 Acción preventiva 1</t>
  </si>
  <si>
    <t>ACCTI 34 Acción preventiva 2</t>
  </si>
  <si>
    <t>ACCTI 34 Acción preventiva 3</t>
  </si>
  <si>
    <t>ACCTI 34 Acción preventiva 4</t>
  </si>
  <si>
    <t>ACCTI 35 Acción preventiva 1</t>
  </si>
  <si>
    <t>ACCTI 35 Acción preventiva 2</t>
  </si>
  <si>
    <t>ACCTI 35 Acción preventiva 3</t>
  </si>
  <si>
    <t>ACCTI 35 Acción preventiva 4</t>
  </si>
  <si>
    <t>ACCTI 36 Acción preventiva 1</t>
  </si>
  <si>
    <t>ACCTI 36 Acción preventiva 2</t>
  </si>
  <si>
    <t>ACCTI 36 Acción preventiva 3</t>
  </si>
  <si>
    <t>ACCTI 36 Acción preventiva 4</t>
  </si>
  <si>
    <t>ACCTI 37 Acción preventiva 1</t>
  </si>
  <si>
    <t>ACCTI 37 Acción preventiva 2</t>
  </si>
  <si>
    <t>ACCTI 37 Acción preventiva 3</t>
  </si>
  <si>
    <t>ACCTI 37 Acción preventiva 4</t>
  </si>
  <si>
    <t>ACCTI 38 Acción preventiva 1</t>
  </si>
  <si>
    <t>ACCTI 38 Acción preventiva 2</t>
  </si>
  <si>
    <t>ACCTI 38 Acción preventiva 3</t>
  </si>
  <si>
    <t>ACCTI 38 Acción preventiva 4</t>
  </si>
  <si>
    <t>ACCTI 39 Acción preventiva 1</t>
  </si>
  <si>
    <t>ACCTI 39 Acción preventiva 2</t>
  </si>
  <si>
    <t>ACCTI 39 Acción preventiva 3</t>
  </si>
  <si>
    <t>ACCTI 39 Acción preventiva 4</t>
  </si>
  <si>
    <t>ADMTI 40 Acción preventiva 1</t>
  </si>
  <si>
    <t>ADMTI 40 Acción preventiva 2</t>
  </si>
  <si>
    <t>ADMTI 40 Acción preventiva 3</t>
  </si>
  <si>
    <t>ADMTI 40 Acción preventiva 4</t>
  </si>
  <si>
    <t>ADMTI 41 Acción preventiva 1</t>
  </si>
  <si>
    <t>ADMTI 41 Acción preventiva 2</t>
  </si>
  <si>
    <t>ADMTI 41 Acción preventiva 3</t>
  </si>
  <si>
    <t>ADMTI 41 Acción preventiva 4</t>
  </si>
  <si>
    <t>ADMTI 42 Acción preventiva 1</t>
  </si>
  <si>
    <t>ADMTI 42 Acción preventiva 2</t>
  </si>
  <si>
    <t>ADMTI 42 Acción preventiva 3</t>
  </si>
  <si>
    <t>ADMTI 42 Acción preventiva 4</t>
  </si>
  <si>
    <t>GINFO 43 Acción preventiva 1</t>
  </si>
  <si>
    <t>GINFO 43 Acción preventiva 2</t>
  </si>
  <si>
    <t>GINFO 43 Acción preventiva 3</t>
  </si>
  <si>
    <t>GINFO 43 Acción preventiva 4</t>
  </si>
  <si>
    <t>GINFO 44 Acción preventiva 1</t>
  </si>
  <si>
    <t>GINFO 44 Acción preventiva 2</t>
  </si>
  <si>
    <t>GINFO 44 Acción preventiva 3</t>
  </si>
  <si>
    <t>GINFO 44 Acción preventiva 4</t>
  </si>
  <si>
    <t>GINFO 45 Acción preventiva 1</t>
  </si>
  <si>
    <t>GINFO 45 Acción preventiva 2</t>
  </si>
  <si>
    <t>GINFO 45 Acción preventiva 3</t>
  </si>
  <si>
    <t>GINFO 45 Acción preventiva 4</t>
  </si>
  <si>
    <t>GINFO 46 Acción preventiva 1</t>
  </si>
  <si>
    <t>GINFO 46 Acción preventiva 2</t>
  </si>
  <si>
    <t>GINFO 46 Acción preventiva 3</t>
  </si>
  <si>
    <t>GINFO 46 Acción preventiva 4</t>
  </si>
  <si>
    <t>GINFO 47 Acción preventiva 1</t>
  </si>
  <si>
    <t>GINFO 47 Acción preventiva 2</t>
  </si>
  <si>
    <t>GINFO 47 Acción preventiva 3</t>
  </si>
  <si>
    <t>GINFO 47 Acción preventiva 4</t>
  </si>
  <si>
    <t>GINFO 48 Acción preventiva 1</t>
  </si>
  <si>
    <t>GINFO 48 Acción preventiva 2</t>
  </si>
  <si>
    <t>GINFO 48 Acción preventiva 3</t>
  </si>
  <si>
    <t>GINFO 48 Acción preventiva 4</t>
  </si>
  <si>
    <t>GINFO 49 Acción preventiva 1</t>
  </si>
  <si>
    <t>GINFO 49 Acción preventiva 2</t>
  </si>
  <si>
    <t>GINFO 49 Acción preventiva 3</t>
  </si>
  <si>
    <t>GINFO 49 Acción preventiva 4</t>
  </si>
  <si>
    <t>GTHU 50 Acción preventiva 1</t>
  </si>
  <si>
    <t>GTHU 50 Acción preventiva 2</t>
  </si>
  <si>
    <t>GTHU 50 Acción preventiva 3</t>
  </si>
  <si>
    <t>GTHU 50 Acción preventiva 4</t>
  </si>
  <si>
    <t>GTHU 51 Acción preventiva 1</t>
  </si>
  <si>
    <t>GTHU 51 Acción preventiva 2</t>
  </si>
  <si>
    <t>GTHU 51 Acción preventiva 3</t>
  </si>
  <si>
    <t>GTHU 51 Acción preventiva 4</t>
  </si>
  <si>
    <t>GTHU 52 Acción preventiva 1</t>
  </si>
  <si>
    <t>GTHU 52 Acción preventiva 2</t>
  </si>
  <si>
    <t>GTHU 52 Acción preventiva 3</t>
  </si>
  <si>
    <t>GTHU 52 Acción preventiva 4</t>
  </si>
  <si>
    <t>GTHU 53 Acción preventiva 1</t>
  </si>
  <si>
    <t>GTHU 53 Acción preventiva 2</t>
  </si>
  <si>
    <t>GTHU 53 Acción preventiva 3</t>
  </si>
  <si>
    <t>GTHU 53 Acción preventiva 4</t>
  </si>
  <si>
    <t>GTHU 54 Acción preventiva 1</t>
  </si>
  <si>
    <t>GTHU 54 Acción preventiva 2</t>
  </si>
  <si>
    <t>GTHU 54 Acción preventiva 3</t>
  </si>
  <si>
    <t>GTHU 54 Acción preventiva 4</t>
  </si>
  <si>
    <t>GTHU 55 Acción preventiva 1</t>
  </si>
  <si>
    <t>GTHU 55 Acción preventiva 2</t>
  </si>
  <si>
    <t>GTHU 55 Acción preventiva 3</t>
  </si>
  <si>
    <t>GTHU 55 Acción preventiva 4</t>
  </si>
  <si>
    <t>ADQBS 56 Acción preventiva 1</t>
  </si>
  <si>
    <t>ADQBS 56 Acción preventiva 2</t>
  </si>
  <si>
    <t>ADQBS 56 Acción preventiva 3</t>
  </si>
  <si>
    <t>ADQBS 56 Acción preventiva 4</t>
  </si>
  <si>
    <t>ADQBS 57 Acción preventiva 1</t>
  </si>
  <si>
    <t>ADQBS 57 Acción preventiva 2</t>
  </si>
  <si>
    <t>ADQBS 57 Acción preventiva 3</t>
  </si>
  <si>
    <t>ADQBS 57 Acción preventiva 4</t>
  </si>
  <si>
    <t>ADQBS 58 Acción preventiva 1</t>
  </si>
  <si>
    <t>ADQBS 58 Acción preventiva 2</t>
  </si>
  <si>
    <t>ADQBS 58 Acción preventiva 3</t>
  </si>
  <si>
    <t>ADQBS 58 Acción preventiva 4</t>
  </si>
  <si>
    <t>ADMBS 59 Acción preventiva 1</t>
  </si>
  <si>
    <t>ADMBS 59 Acción preventiva 2</t>
  </si>
  <si>
    <t>ADMBS 59 Acción preventiva 3</t>
  </si>
  <si>
    <t>ADMBS 59 Acción preventiva 4</t>
  </si>
  <si>
    <t>ADMBS 60 Acción preventiva 1</t>
  </si>
  <si>
    <t>ADMBS 60 Acción preventiva 2</t>
  </si>
  <si>
    <t>ADMBS 60 Acción preventiva 3</t>
  </si>
  <si>
    <t>ADMBS 60 Acción preventiva 4</t>
  </si>
  <si>
    <t>ADMBS 61 Acción preventiva 1</t>
  </si>
  <si>
    <t>ADMBS 61 Acción preventiva 2</t>
  </si>
  <si>
    <t>ADMBS 61 Acción preventiva 3</t>
  </si>
  <si>
    <t>ADMBS 61 Acción preventiva 4</t>
  </si>
  <si>
    <t>ADMBS 62 Acción preventiva 1</t>
  </si>
  <si>
    <t>ADMBS 62 Acción preventiva 2</t>
  </si>
  <si>
    <t>ADMBS 62 Acción preventiva 3</t>
  </si>
  <si>
    <t>ADMBS 62 Acción preventiva 4</t>
  </si>
  <si>
    <t>ADMBS 63 Acción preventiva 1</t>
  </si>
  <si>
    <t>ADMBS 63 Acción preventiva 2</t>
  </si>
  <si>
    <t>ADMBS 63 Acción preventiva 3</t>
  </si>
  <si>
    <t>ADMBS 63 Acción preventiva 4</t>
  </si>
  <si>
    <t>ADMBS 64 Acción preventiva 1</t>
  </si>
  <si>
    <t>ADMBS 64 Acción preventiva 2</t>
  </si>
  <si>
    <t>ADMBS 64 Acción preventiva 3</t>
  </si>
  <si>
    <t>ADMBS 64 Acción preventiva 4</t>
  </si>
  <si>
    <t>ADMBS 65 Acción preventiva 1</t>
  </si>
  <si>
    <t>ADMBS 65 Acción preventiva 2</t>
  </si>
  <si>
    <t>ADMBS 65 Acción preventiva 3</t>
  </si>
  <si>
    <t>ADMBS 65 Acción preventiva 4</t>
  </si>
  <si>
    <t>ADMBS 66 Acción preventiva 1</t>
  </si>
  <si>
    <t>ADMBS 66 Acción preventiva 2</t>
  </si>
  <si>
    <t>ADMBS 66 Acción preventiva 3</t>
  </si>
  <si>
    <t>ADMBS 66 Acción preventiva 4</t>
  </si>
  <si>
    <t>APJUR 67 Acción preventiva 1</t>
  </si>
  <si>
    <t>APJUR 67 Acción preventiva 2</t>
  </si>
  <si>
    <t>APJUR 67 Acción preventiva 3</t>
  </si>
  <si>
    <t>APJUR 67 Acción preventiva 4</t>
  </si>
  <si>
    <t>APJUR 68 Acción preventiva 1</t>
  </si>
  <si>
    <t>APJUR 68 Acción preventiva 2</t>
  </si>
  <si>
    <t>APJUR 68 Acción preventiva 3</t>
  </si>
  <si>
    <t>APJUR 68 Acción preventiva 4</t>
  </si>
  <si>
    <t>APJUR 69 Acción preventiva 1</t>
  </si>
  <si>
    <t>APJUR 69 Acción preventiva 2</t>
  </si>
  <si>
    <t>APJUR 69 Acción preventiva 3</t>
  </si>
  <si>
    <t>APJUR 69 Acción preventiva 4</t>
  </si>
  <si>
    <t>GEFIN 70 Acción preventiva 1</t>
  </si>
  <si>
    <t>GEFIN 70 Acción preventiva 2</t>
  </si>
  <si>
    <t>GEFIN 70 Acción preventiva 3</t>
  </si>
  <si>
    <t>GEFIN 70 Acción preventiva 4</t>
  </si>
  <si>
    <t>GEFIN 71 Acción preventiva 1</t>
  </si>
  <si>
    <t>GEFIN 71 Acción preventiva 2</t>
  </si>
  <si>
    <t>GEFIN 71 Acción preventiva 3</t>
  </si>
  <si>
    <t>GEFIN 71 Acción preventiva 4</t>
  </si>
  <si>
    <t>GEFIN 72 Acción preventiva 1</t>
  </si>
  <si>
    <t>GEFIN 72 Acción preventiva 2</t>
  </si>
  <si>
    <t>GEFIN 72 Acción preventiva 3</t>
  </si>
  <si>
    <t>GEFIN 72 Acción preventiva 4</t>
  </si>
  <si>
    <t>GEFIN 73 Acción preventiva 1</t>
  </si>
  <si>
    <t>GEFIN 73 Acción preventiva 2</t>
  </si>
  <si>
    <t>GEFIN 73 Acción preventiva 3</t>
  </si>
  <si>
    <t>GEFIN 73 Acción preventiva 4</t>
  </si>
  <si>
    <t>GEFIN 74 Acción preventiva 1</t>
  </si>
  <si>
    <t>GEFIN 74 Acción preventiva 2</t>
  </si>
  <si>
    <t>GEFIN 74 Acción preventiva 3</t>
  </si>
  <si>
    <t>GEFIN 74 Acción preventiva 4</t>
  </si>
  <si>
    <t>GEFIN 75 Acción preventiva 1</t>
  </si>
  <si>
    <t>GEFIN 75 Acción preventiva 2</t>
  </si>
  <si>
    <t>GEFIN 75 Acción preventiva 3</t>
  </si>
  <si>
    <t>GEFIN 75 Acción preventiva 4</t>
  </si>
  <si>
    <t>GEFIN 76 Acción preventiva 1</t>
  </si>
  <si>
    <t>GEFIN 76 Acción preventiva 2</t>
  </si>
  <si>
    <t>GEFIN 76 Acción preventiva 3</t>
  </si>
  <si>
    <t>GEFIN 76 Acción preventiva 4</t>
  </si>
  <si>
    <t>GEFIN 77 Acción preventiva 1</t>
  </si>
  <si>
    <t>GEFIN 77 Acción preventiva 2</t>
  </si>
  <si>
    <t>GEFIN 77 Acción preventiva 3</t>
  </si>
  <si>
    <t>GEFIN 77 Acción preventiva 4</t>
  </si>
  <si>
    <t>GEFIN 78 Acción preventiva 1</t>
  </si>
  <si>
    <t>GEFIN 78 Acción preventiva 2</t>
  </si>
  <si>
    <t>GEFIN 78 Acción preventiva 3</t>
  </si>
  <si>
    <t>GEFIN 78 Acción preventiva 4</t>
  </si>
  <si>
    <t>SEYM 79 Acción preventiva 1</t>
  </si>
  <si>
    <t>SEYM 79 Acción preventiva 2</t>
  </si>
  <si>
    <t>SEYM 79 Acción preventiva 3</t>
  </si>
  <si>
    <t>SEYM 79 Acción preventiva 4</t>
  </si>
  <si>
    <t>SEYM 80 Acción preventiva 1</t>
  </si>
  <si>
    <t>SEYM 80 Acción preventiva 2</t>
  </si>
  <si>
    <t>SEYM 80 Acción preventiva 3</t>
  </si>
  <si>
    <t>SEYM 80 Acción preventiva 4</t>
  </si>
  <si>
    <t>SEYM 81 Acción preventiva 1</t>
  </si>
  <si>
    <t>SEYM 81 Acción preventiva 2</t>
  </si>
  <si>
    <t>SEYM 81 Acción preventiva 3</t>
  </si>
  <si>
    <t>SEYM 81 Acción preventiva 4</t>
  </si>
  <si>
    <t>SEYM 82 Acción preventiva 1</t>
  </si>
  <si>
    <t>SEYM 82 Acción preventiva 2</t>
  </si>
  <si>
    <t>SEYM 82 Acción preventiva 3</t>
  </si>
  <si>
    <t>SEYM 82 Acción preventiva 4</t>
  </si>
  <si>
    <t>COGGI 8 Acción preventiva 1</t>
  </si>
  <si>
    <t>COGGI 9 Acción preventiva 1</t>
  </si>
  <si>
    <t>COGGI 8 Acción preventiva 2</t>
  </si>
  <si>
    <t>COGGI 8 Acción preventiva 3</t>
  </si>
  <si>
    <t>COGGI 8 Acción preventiva 4</t>
  </si>
  <si>
    <t>Índice general de los cuatro indicadores</t>
  </si>
  <si>
    <t>Planes de acción 2026</t>
  </si>
  <si>
    <t>Plan de Incentivos institucionales</t>
  </si>
  <si>
    <t>Plan Anual de Adquisiciones - PAABS</t>
  </si>
  <si>
    <t>Plan de Trabajo Anual de Seguridad y Salud en Trabajo SG - SST</t>
  </si>
  <si>
    <t>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t>
  </si>
  <si>
    <t>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t>
  </si>
  <si>
    <t>La posibilidad de incumplir con la gestión estratégica de la información, la definición de políticas, lineamientos y estándares de TIC que fortalezcan el gobierno de datos, la interoperabilidad y la arquitectura empresarial.</t>
  </si>
  <si>
    <t>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t>
  </si>
  <si>
    <t>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t>
  </si>
  <si>
    <t>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t>
  </si>
  <si>
    <t>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t>
  </si>
  <si>
    <t>La posibilidad de incumplir con las acciones institucionales requeridas para la implementación efectiva del Ordenamiento Social de la Propiedad Rural a cargo de la ANT</t>
  </si>
  <si>
    <t>Desde la formulación de planes de ordenamiento de la propiedad rural, y/o de análisis de información de los diferentes modelos de atención hasta la implementación de acciones que permiten el cumplimiento de los procesos misionales de la entidad.</t>
  </si>
  <si>
    <t>ESTRATEGIA DE TIC Y GOBIERNO DE DATOS</t>
  </si>
  <si>
    <t>ANALISIS DE DATOS E INTEROPERABILIDAD</t>
  </si>
  <si>
    <t>GESTIÓN DE SEGURIDAD Y PRIVACIDAD DE LA INFORMACIÓN</t>
  </si>
  <si>
    <t>GESTIÓN DE CONTINUIDAD DE NEGOCIO</t>
  </si>
  <si>
    <t>CONSTITUCIÓN, AMPLIACIÓN, SANEAMIENTO O RESTRUCTURACIÓN DE RESGUARDOS INDÍGENAS</t>
  </si>
  <si>
    <t>TITULACIÓN COLECTIVA, AMPLIACIÓN Y SANEAMIENTO A COMUNIDADES NEGRAS</t>
  </si>
  <si>
    <t>DESLINDE DE TIERRAS</t>
  </si>
  <si>
    <t>EXTINCIÓN DEL DERECHO DE DOMINIO</t>
  </si>
  <si>
    <t>RECUPERACIÓN DE BALDÍOS</t>
  </si>
  <si>
    <t>REVERSIÓN DE BALDIÓS ADJUDICADOS</t>
  </si>
  <si>
    <t>CLARIFICACIÓN DE LA PROPIEDAD</t>
  </si>
  <si>
    <t>IMPLEMENTACIÓN DEL CICLO DE VIDA DE SOLUCIONES DE SOFTWARE</t>
  </si>
  <si>
    <t>ADMINISTRACIÓN Y SOPORTE DE INFRAESTRUCTURA TECNOLÓGICA, BASE DE DATOS, SERVICIOS TIC Y SEGURIDAD INFORMATICA</t>
  </si>
  <si>
    <t>PRODUCCIÓN TÉCNICA DE INFORMACIÓN GEOGRÁFICA Y TOPOGRÁFICA</t>
  </si>
  <si>
    <t>PUBLICACIÓN DE INFORMACIÓN EN INTRANET Y PÁGINA WEB</t>
  </si>
  <si>
    <t>SEGUIMIENTO AL MODELO INTEGRADO DE LA PLANEACIÓN Y GESTIÓN</t>
  </si>
  <si>
    <t>MONITOREO DE LA SEGURIDAD Y PRIVACIDAD DE LA INFORMACIÓN</t>
  </si>
  <si>
    <t xml:space="preserve">por vencimiento de plazos para la labor de cobro directo (persuasivo o coactivo) o judicial </t>
  </si>
  <si>
    <t xml:space="preserve">Deudas a favor de la entidad </t>
  </si>
  <si>
    <t>por pago de subsidios por encima del beneficio otorgado</t>
  </si>
  <si>
    <t>Pago de subsidios, transferencias o beneficios a particulares</t>
  </si>
  <si>
    <t>por pago de subsidios u otros beneficios a personas que no tienen derecho a los mismos a la luz de requisitos de ley</t>
  </si>
  <si>
    <t>por pago de subsidio u otros beneficios a personas fallecidas</t>
  </si>
  <si>
    <t>por bases de datos con falencias de información que genera pagos de subsidios u otros beneficios sin el cumplimiento de requisitos y condiciones</t>
  </si>
  <si>
    <t xml:space="preserve">Pago de subsidios, transferencias o beneficios a particulares </t>
  </si>
  <si>
    <t>por pérdida de la tenencia de bienes inmuebles de la entidad</t>
  </si>
  <si>
    <t xml:space="preserve">Pérdida de tenencia de bienes de la entidad </t>
  </si>
  <si>
    <t>por adquisición de predios sin las especificaciones técnicas requeridas</t>
  </si>
  <si>
    <t xml:space="preserve">Predios adquiridos </t>
  </si>
  <si>
    <t>por reintegro de saldos a favor de la entidad sin indexación (reintegro sin actualización del dinero en el tiempo)</t>
  </si>
  <si>
    <t xml:space="preserve">Reintegro de saldos a favor de la entidad o pagos por parte de deudores </t>
  </si>
  <si>
    <t>por suscripción de acta de recibo final  con imprecisiones de fondo</t>
  </si>
  <si>
    <t>Actas de recibo final a satisfacción firmadas</t>
  </si>
  <si>
    <t>por deterioro del bien u obra por indebido mantenimiento</t>
  </si>
  <si>
    <t xml:space="preserve">Bienes u obras recibidas a satisfacción </t>
  </si>
  <si>
    <t>por liquidación de mutuo acuerdo con recibo a satisfacción, habiendo imprecisiones o falsedades</t>
  </si>
  <si>
    <t>Actas de liquidación suscritas</t>
  </si>
  <si>
    <t>por pérdida de competencia para liquidar por vencimiento del plazo legal, con saldos a favor de la entidad</t>
  </si>
  <si>
    <t>Contratos finalizados en los que se contemplaba o requería liquidación.</t>
  </si>
  <si>
    <t xml:space="preserve">por suscripción de acta de liquidación sin relacionar las sanciones impuestas al contratistas </t>
  </si>
  <si>
    <t>por suscripción de acta de liquidación con imprecisiones de fondo</t>
  </si>
  <si>
    <t xml:space="preserve">Actas de liquidación suscritas </t>
  </si>
  <si>
    <t>por pago de comisiones a éxito sin debida justificación</t>
  </si>
  <si>
    <t xml:space="preserve">Pagos por concepto de comisión a éxito </t>
  </si>
  <si>
    <t xml:space="preserve">por inadecuada deducción de impuestos, tasas o contribuciones al contratista </t>
  </si>
  <si>
    <t xml:space="preserve">Pagos efectuados a contratistas </t>
  </si>
  <si>
    <t>por bienes, servicios u obras inconclusas y/o que no brindan utilidad o beneficio</t>
  </si>
  <si>
    <t xml:space="preserve">Contratos finalizados </t>
  </si>
  <si>
    <t>por infuncionalidad de lo ejecutado</t>
  </si>
  <si>
    <t xml:space="preserve">Actas de recibo final a satisfacción firmadas </t>
  </si>
  <si>
    <t>por ejecución de un alcance inferior al contratado y pago total del contrato</t>
  </si>
  <si>
    <t>Pagos finales efectuados a contratistas</t>
  </si>
  <si>
    <t>por colapso o fallas en la estabilidad de la obra</t>
  </si>
  <si>
    <t xml:space="preserve">Obras recibidas a satisfacción </t>
  </si>
  <si>
    <t xml:space="preserve">por cuantificación errada de multa o clausula penal </t>
  </si>
  <si>
    <t xml:space="preserve">Actos administrativos sancionatorios contractuales emitidos y ejecutoriados </t>
  </si>
  <si>
    <t>por mayores cantidades reconocidas y pagadas con valores unitarios superiores al pactado en el contrato</t>
  </si>
  <si>
    <t>Firma de adiciones de ítems, actividades o productos inicialmente previstos (adiciones)</t>
  </si>
  <si>
    <t>por adición de ítem, actividad o producto no previsto sin estudio de mercado y/o con sobrecosto</t>
  </si>
  <si>
    <t>Firma de adiciones de ítems, actividades o productos no previstos (contratos adicionales)</t>
  </si>
  <si>
    <t>por errores o imprecisiones en las actas de recibo parcial o final</t>
  </si>
  <si>
    <t xml:space="preserve">Firma de actas contractuales de recibo parcial o final </t>
  </si>
  <si>
    <t>en reconocimiento y pago de desequilibrio contractual por causa imputable a la entidad</t>
  </si>
  <si>
    <t>Reconocimiento y pago de desequilibrio contractual</t>
  </si>
  <si>
    <t>por rendimientos financieros de recursos de anticipo o de cualquier recurso público no devueltos al tesoro público</t>
  </si>
  <si>
    <t>Giros efectuados por concepto de anticipo contractual</t>
  </si>
  <si>
    <t>por mal manejo o fallas en la legalización de anticipos, no amortización del anticipo</t>
  </si>
  <si>
    <t xml:space="preserve">Giros efectuados por concepto de anticipo contractual </t>
  </si>
  <si>
    <t>por modificaciones contractuales cuyas causas son imputables al contratista total o parcialmente y cuyos costos colaterales asume la entidad contratante</t>
  </si>
  <si>
    <t xml:space="preserve"> Modificaciones contractuales firmadas </t>
  </si>
  <si>
    <t>por bienes, servicios u obras inconclusos, infuncionales y/o que no brindan utilidad o beneficio</t>
  </si>
  <si>
    <t xml:space="preserve">Constancias de recibo a satisfacción de bienes, servicios u obras, firmadas por supervisor o interventor </t>
  </si>
  <si>
    <t xml:space="preserve">por pagar bienes, servicios u obras a pesar de no cumplir las condiciones de calidad. </t>
  </si>
  <si>
    <t xml:space="preserve">por exigir garantía única de cumplimiento contractual con un cubrimiento inferior al exigido por la ley </t>
  </si>
  <si>
    <t xml:space="preserve">Suscripción de contratos respecto de los cuales la ley establece un cubrimiento mínimo en los amparos de la garantía única de cumplimiento </t>
  </si>
  <si>
    <t xml:space="preserve">por no exigir garantía única de cumplimiento contractual </t>
  </si>
  <si>
    <t>Suscripción de contratos</t>
  </si>
  <si>
    <t xml:space="preserve">por no incluir en el contrato de seguros -amparo de bienes de la entidad- todos los bienes muebles e inmuebles de la entidad </t>
  </si>
  <si>
    <t xml:space="preserve">por pagos efectuados a causa de riesgos previsibles que debieron ser asignados al contratista en la matriz de riesgos previsibles y no se le asignaron    </t>
  </si>
  <si>
    <t xml:space="preserve">por sobrecostos en precios contractuales </t>
  </si>
  <si>
    <t>por estudios y diseños con amparo de calidad vencido al momento de contratar la obra y/o al momento de la ocurrencia</t>
  </si>
  <si>
    <t>Suscripción de contratos de estudios y diseños</t>
  </si>
  <si>
    <t>por estudios y diseños recibidos y pagados y que no cumplen condiciones de calidad</t>
  </si>
  <si>
    <t xml:space="preserve">Contratación de estudios y diseños </t>
  </si>
  <si>
    <t>por compra o inversión en bienes innecesarios o suntuosos</t>
  </si>
  <si>
    <t xml:space="preserve">Contratación de bienes </t>
  </si>
  <si>
    <t xml:space="preserve">por contratación de bienes y servicios no relacionados con las funciones de la entidad y que no generan utilidad </t>
  </si>
  <si>
    <t xml:space="preserve">Contratación de bienes o servicios </t>
  </si>
  <si>
    <t xml:space="preserve">por omisión en la obligación de impulsar acción judicial para cobrar clausula penal u otros perjuicios </t>
  </si>
  <si>
    <t xml:space="preserve">Informe que acredite o anuncie la existencia de perjuicios generados a la entidad </t>
  </si>
  <si>
    <t>por caducidad de la acción de repetición o falencias en el ejercicio de esta acción, generando la imposibilidad de recuperar los recursos pagados por el estado</t>
  </si>
  <si>
    <t xml:space="preserve">Instrucción del Comité de Conciliación para iniciar acción de repetición </t>
  </si>
  <si>
    <t>en intereses moratorios por pago tardío de sentencias y conciliaciones</t>
  </si>
  <si>
    <t xml:space="preserve">Pago de sentencias y conciliaciones </t>
  </si>
  <si>
    <t>en valor pagado por concepto de honorarios de apoderado cuando ocurre vencimiento de términos en los procesos judiciales o cualquier otra omisión del apoderado</t>
  </si>
  <si>
    <t xml:space="preserve">Suscripción de contratos cuyo objeto es o incluye la representación judicial o extrajudicial de la entidad  </t>
  </si>
  <si>
    <t>por daño en bienes muebles de propiedad de la entidad</t>
  </si>
  <si>
    <t>Custodiar de los bienes muebles de la entidad</t>
  </si>
  <si>
    <t>por error en los avalúos, afectando el valor de venta y/o negociación de un bien público</t>
  </si>
  <si>
    <t xml:space="preserve">Avalúos a bienes inmuebles de la entidad </t>
  </si>
  <si>
    <t>por pérdida, extravío, hurto, robo o declaratoria de bienes faltantes pertenecientes a la entidad</t>
  </si>
  <si>
    <t>por saldos o recursos a favor no cobrados</t>
  </si>
  <si>
    <t xml:space="preserve">Operaciones, actas o actos en los que se reconocen saldos a favor de la entidad </t>
  </si>
  <si>
    <t>por mayor valor pagado por concepto de impuestos</t>
  </si>
  <si>
    <t>Liquidación de impuestos</t>
  </si>
  <si>
    <t>por pago de viáticos, honorarios o gastos de desplazamiento sin justificación o por encima de los valores establecidos normativamente</t>
  </si>
  <si>
    <t xml:space="preserve">Desplazamientos de los funcionarios y de los contratistas a lugares diferentes al domicilio de la entidad.  </t>
  </si>
  <si>
    <t>por pago de intereses moratorios</t>
  </si>
  <si>
    <t xml:space="preserve">Cumplimiento de obligaciones </t>
  </si>
  <si>
    <t>por pago de multas, cláusulas penales o cualquier tipo de sanción</t>
  </si>
  <si>
    <t xml:space="preserve">Cumplimiento de las normas y obligaciones ante autoridades  </t>
  </si>
  <si>
    <r>
      <t xml:space="preserve">Situación </t>
    </r>
    <r>
      <rPr>
        <b/>
        <i/>
        <u/>
        <sz val="10"/>
        <color rgb="FF000000"/>
        <rFont val="Arial Narrow"/>
        <family val="2"/>
      </rPr>
      <t>por la que</t>
    </r>
    <r>
      <rPr>
        <i/>
        <sz val="10"/>
        <color rgb="FF000000"/>
        <rFont val="Arial Narrow"/>
        <family val="2"/>
      </rPr>
      <t xml:space="preserve"> se presenta el riesgo</t>
    </r>
  </si>
  <si>
    <t>Actividad en la que potencialmente se origina el riesgo fiscal</t>
  </si>
  <si>
    <t>Circunstancia Inmediata</t>
  </si>
  <si>
    <t>Puntos de Riesgo Fiscal</t>
  </si>
  <si>
    <t>Id Referencia</t>
  </si>
  <si>
    <t>MAPA DE RIESGO FISCAL</t>
  </si>
  <si>
    <t>DEST-F-006</t>
  </si>
  <si>
    <t>bienes públicos</t>
  </si>
  <si>
    <t>recursos públicos</t>
  </si>
  <si>
    <t>intereses patrimoniales de naturaleza pública</t>
  </si>
  <si>
    <t>Dirección de Asuntos Étnicos</t>
  </si>
  <si>
    <t>Inadecuada gestión para la adquisición de predios de la DAE</t>
  </si>
  <si>
    <t>a que se incumple con el procedimiento de compra de la DAE en temas de saneamiento jurídico, novedades técnicas y sobrecostos por falta de verificación en control de avalúos</t>
  </si>
  <si>
    <t>Plan de Acción Institucional</t>
  </si>
  <si>
    <t>Fortalecimiento de la materialización de los derechos territoriales de los Pueblos y Comunidades Indígenas  Nacional
Fortalecimiento de la materialización de derechos territoriales de las Comunidades Negras, Afrocolombianas, Raizales y Palenqueras a nivel Nacional</t>
  </si>
  <si>
    <t>La DIRECCIÓN DE ASUNTOS ÉTNICOS</t>
  </si>
  <si>
    <t>verifica en un análisis técnico, que no sea un predio urbano y que cumpla con las disposiciones ambientales, agrarias y ecológicas</t>
  </si>
  <si>
    <t>diligenciamiento de la forma ACCTI-F-125 Forma de visita técnica para compra de predios destinado a comunidades étnicas ejecutandose cada vez que se va adquirir predios y/o mejoras</t>
  </si>
  <si>
    <t>valida la información y documentación recibida con los elementos suficientes (requisitos) para identificar el predio</t>
  </si>
  <si>
    <t>de la forma ACCTI-F-021 OFERTA VOLUNTARIA DE PREDIOS cada vez que se reciba una oferta de venta</t>
  </si>
  <si>
    <t>solicita la resolución de contrato de compraventa</t>
  </si>
  <si>
    <t>de un acta conciliación extrajudicial con el propietario del predio, subsanando las novedades presentadas. En caso que el propietario no la acepte, se procede a una acción judicial</t>
  </si>
  <si>
    <t>DIRECCION DE ASUNTOS ÉTNICOS</t>
  </si>
  <si>
    <t xml:space="preserve">ACCTI-P-021 COMPRA DIRECTA DE PREDIOS Y/O MEJORAS CON DESTINO A LAS COMUNIDADES ÉTNICAS V7 publicado </t>
  </si>
  <si>
    <t>Inadecuada gestión de los recursos para iniciativas comunitarias</t>
  </si>
  <si>
    <t>al incumplimiento de las obligaciones pactadas en los contratos suscritos con los beneficiarios, que impide la ejecución técnica y financiera de la Iniciativa Comunitaria</t>
  </si>
  <si>
    <t>Fortalecimiento de la materialización de los derechos territoriales de los Pueblos y Comunidades Indígenas  Nacional 
Fortalecimiento de la materialización de derechos territoriales de las Comunidades Negras, Afrocolombianas, Raizales y Palenqueras a nivel Nacional</t>
  </si>
  <si>
    <t>La DIRECCIÓN DE ASUNTOS ÉTNICOS - EQUIPO INICIATIVAS COMUNITARIAS</t>
  </si>
  <si>
    <t>valida el cumplimiento de los requisitos de acuerdo con lo establecido en el procedimiento ACCTI-P-009 V4 IMPLEMENTACIÓN DE INICIATIVAS COMUNITARIAS CON ENFOQUE DIFERENCIAL ÉTNICO Y ENFOQUE DE GENERO</t>
  </si>
  <si>
    <t>la forma ACCTI-F-100 LISTA DE CHEQUEO INCIIATIVAS COMUNITARIAS cuando se solicite la creación de una inciativa comunitaria para una comunidad étnica</t>
  </si>
  <si>
    <t>evalua las cotizaciones presentadas y selecciona la mejor alternativa de gasto en cumplimiento del procedimeinto ACCTI-P-009 V4 IMPLEMENTACIÓN DE INICIATIVAS COMUNITARIAS CON ENFOQUE DIFERENCIAL ÉTNICO Y ENFOQUE DE GENERO</t>
  </si>
  <si>
    <t>la forma INTI-F-008 FORMA ACTA DE REUNIÓN denominada "SELEECIÓN DE LA MEJOR ALTERNATIVA DE GASTO" cada vez que se solicitan cotizaciones, donde se presentan las novedades y observaciones para el cumplimiento por parte de los proveedores hacia la comunidad</t>
  </si>
  <si>
    <t>solicita el reintegro del pago inmediato del desemebolso para la iniciativa comunitaria</t>
  </si>
  <si>
    <t>un acto administrativo donde indica el porque del reintegro del desemebolso a la ANT comunicandosele al o los beneficiarios según la tipología (Fallecimiento de los beneficiarios, Retiro Voluntario o Indebida utilización de los insumos agropecuarios, herramientas e insumos de ferretería, equipos y material vegetal)</t>
  </si>
  <si>
    <t>Formatos habilitantes y de evaluación firmados, por cada Comité de Compras realizado, diligenciando las siguientes formas: 
1, ACCTI-F-111 CRITERIOS DE EVALUACIÓN DE PROVEEDORES DE INICIATIVAS COMUNITARIAS v2
2, ACCTI-F-112  CRITERIOS HABILITANTES PARA SELECCIÓN DE PROVEEDORES DE INICIATIVAS
3, ACCTI-F-128 CUADRO COMPARATIVO COTIZACIONES PARA LA SELECCIÓN DE PROVEEDORES</t>
  </si>
  <si>
    <t>Monitorear las pólizas de cumplimiento de los proveedores</t>
  </si>
  <si>
    <t>Dirección de Acceso a Tierras</t>
  </si>
  <si>
    <t>Inadecuada asignación y gestión de subsidios.</t>
  </si>
  <si>
    <t>a la no aplicación de los procedimientos e instructivos relacionados con Subsidios que se encuentren vigentes en el Sistema Integrado de Gestión institucional, incluyendo la normativa que debe estar relacionada en ellos</t>
  </si>
  <si>
    <t>Fortalecimiento del programa de reforma agraria y reforma rural integral nacional</t>
  </si>
  <si>
    <t>La SUBDIRECCIÓN DE ACCESO A TIERRAS EN ZONAS FOCALIZADAS</t>
  </si>
  <si>
    <t>verifica que el aspirante se encuentre incluido en el Registro de Sujeto de Ordenamiento Social - RESO</t>
  </si>
  <si>
    <t>la resolución de inclusión al RESO para otorgar un nuevo subsidio SIAT, conforme al Decreto Ley 902/2017 por cada solicitud</t>
  </si>
  <si>
    <t>verifica trimestralmente los requisitos jurídicos, técnicos y ambientales para los predios con postulaciones activas</t>
  </si>
  <si>
    <t>la forma ACCTI-F-010 VALORACIÓN INTEGRAL DEL PREDIO y sus anexos, de acuerdo con lo descrito en el procedimiento ACCTI-P-016-MATERIALIZACIÓN DEL SUBSIDIO – ADQUISICIÓN DEL PREDIO</t>
  </si>
  <si>
    <t>valida trimestralmente la implementación de los proyectos productivos</t>
  </si>
  <si>
    <t>la forma ACCTI-F-018 VALORACIÓN DE LA ESTRUCTURA DEL PROYECTO PRODUCTIVO, de acuerdo con las condiciones del predio con lo descrito en el procedimiento ACCTI-P-017 MATERIALIZACIÓN DEL SUBSIDIO – PROYECTOS PRODUCTIVOS</t>
  </si>
  <si>
    <t>revoca el acto administrativo</t>
  </si>
  <si>
    <t>una resolución de revocatoria o de pérdida de fuerza ejecutoria total del acto administrativo que materializó el subsidio en un predio que no cumplía con los requisitos de la materialización y se solicita el reintegro de los valores al tesoro nacional</t>
  </si>
  <si>
    <t xml:space="preserve">Socialización de los procedimientos relacionados con Subsidios que se encuentren vigentes en el Sistema Integrado de Gestión dentro de la Subdirección de Acceso a Tierras en Zonas Focalizadas - SATZF </t>
  </si>
  <si>
    <t>Procedimiento ACCTI-P-016 Materialización del subsidio - Adquisición del predio actualizado con sus documentos asociados</t>
  </si>
  <si>
    <t>Actualización del instructivo "ACCTI-P-016 Materialización del subsidio - Adquisición del predio" y sus documentos asociados</t>
  </si>
  <si>
    <t>Inadecuada gestión para adquisición de predios de la DAT</t>
  </si>
  <si>
    <t>a la falta del seguimiento y aplicación de los controles y normativa establecidos en el procedimiento y sin la disponibilidad presupuestal para adelantar la compra de predios</t>
  </si>
  <si>
    <t>La DIRECCIÓN DE ACCESO A TIERRAS</t>
  </si>
  <si>
    <t>decide si la oferta que se presenta a la entidad para la adquisición del predio es viable</t>
  </si>
  <si>
    <t>diligenciamiento de la forma ACCTI-F-144 CONTROL DE CALIDAD DEL AVALÚO reduciendo la posibilidad de avanzar en procesos de compra dirigidos a predios cuyas ofertas no sean favorables para la entidad, revisando permanentemente que los avalúos hechos a los predios destinados para la compra cumple con los requisitos</t>
  </si>
  <si>
    <t>se realiza la reversión del negocio de compra venta</t>
  </si>
  <si>
    <t>la anulación de la escritura publica de compraventa y registro de instrumentos públicos - ORIP</t>
  </si>
  <si>
    <t>Realizar capacitación a profesionales de Compra Directa sobre el procedimiento ACCTI-P-010 Compra Directa de Predios con énfasis en las tareas críticas y de control señaladas en él</t>
  </si>
  <si>
    <t>Oficina Jurídica</t>
  </si>
  <si>
    <t>Generación de intereses moratorios por deficiencias en la gestión oportuna de la ordenación del gasto derivado del pago de sentencias y conciliaciones.</t>
  </si>
  <si>
    <t>a retrasos o deficiencias en la gestión, trámite y ordenación oportuna del gasto por parte de la Oficina Jurídica frente a obligaciones derivadas de sentencias judiciales y conciliaciones</t>
  </si>
  <si>
    <t>Fortalecimiento del desempeño del modelo integrado de planeación y gestión de la ANT nacional</t>
  </si>
  <si>
    <t>La OFiCINA JURIDICA</t>
  </si>
  <si>
    <t>su documentación, aprobación e implementación en el Sistema Integrado de Gestión (SIG)</t>
  </si>
  <si>
    <t>verificación mensual del estado de cada obligación y de los tiempos de trámite asociados, identificando retrasos o desviaciones que puedan generar intereses moratorios</t>
  </si>
  <si>
    <t>emite la ordenación del gasto inmedita</t>
  </si>
  <si>
    <t>un memorando por ORFEO dirigido a Secretaría General y Subdirección Admisnitrativa y Financiera solicitando el pago inmediato de la sentencia o  concilicación incluyendo los interes moratorios al corte del pago</t>
  </si>
  <si>
    <t>establece y formaliza el procedimiento para la gestión, trámite y ordenación del pago de sentencias judiciales y conciliaciones en el Sistema Integrado de Gestión</t>
  </si>
  <si>
    <t>realiza seguimiento y control a la gestión, trámite y ordenación oportuna del gasto de las obligaciones derivadas de sentencias judiciales y conciliaciones</t>
  </si>
  <si>
    <t>OFICINA JURIDICA</t>
  </si>
  <si>
    <t>Programar y priorizar oportunamente la gestión, trámite y ordenación del gasto de las obligaciones derivadas de sentencias judiciales y conciliaciones, a través de la elaboración y actualización mensual de un cronograma de pagos (matriz de seguimiento) con fechas límite definidas, verificando su cumplimiento e identificando posibles desviaciones o riesgos de retraso.</t>
  </si>
  <si>
    <t>Cronograma de pagos (matriz de seguimiento) actualizado, con registro de fechas límite, estado de las obligaciones, responsables, alertas de vencimiento y soportes de seguimiento periódico.</t>
  </si>
  <si>
    <t>SG - EQ INFR</t>
  </si>
  <si>
    <t>Secretaría General - EQ INFR</t>
  </si>
  <si>
    <t>Posibilidad de detrimento patrimonial por desarrollos de software que no cumplen con los requerimientos técnicos y funcionales.</t>
  </si>
  <si>
    <t>Posibilidad de detrimento patrimonial por uso ineficiente o pérdida de recursos públicos asociados a la infraestructura tecnológica y servicios TIC.</t>
  </si>
  <si>
    <t>por pagar bienes, servicios u obras a pesar de no cumplir las condiciones de calidad</t>
  </si>
  <si>
    <t>a la falta de definición, gestión y control de los requisitos y entregables de los contratistas durante el ciclo de vida de las soluciones de software, asociadas a la falta de lineamientos técnicos, metodológicos y de aseguramiento de calidad.</t>
  </si>
  <si>
    <t>a la falta de planificación, monitoreo y control hacia los contratistas que operan de la infraestructura tecnológica, bases de datos y servicios TIC, asociadas a la ausencia o insuficiente implementación de lineamientos, controles y buenas prácticas de gestión y seguridad de la información.</t>
  </si>
  <si>
    <t xml:space="preserve">Fortalecimiento del desempeño del modelo integrado de planeación y gestión de la ANT nacional
Fortalecimiento de las soluciones tecnológicas para la transformación digital de los procesos institucionales a nivel nacional
</t>
  </si>
  <si>
    <t xml:space="preserve">Plan Estratégico de Tecnologías de la Información y las Comunicaciones PETI
</t>
  </si>
  <si>
    <t>valida la entrega a satisfacción o no de las soluciones</t>
  </si>
  <si>
    <t>formato o correo electrónico cada vez que se presente su entrega</t>
  </si>
  <si>
    <t>ejecuta  las pólizas de cumplimiento y calidad</t>
  </si>
  <si>
    <t xml:space="preserve">la notificación para la subsanación de las inconsistencias hasta tanto se garantice el cumplimiento a satisfacción. 
</t>
  </si>
  <si>
    <t>verifica el funcionamiento de la infraestructura tecnológica, incidentes y niveles de servicio, aplicando controles de seguridad de la información</t>
  </si>
  <si>
    <t>respaldos y pruebas de recuperación periódicas conforme a lineamientos definidos, con el fin de asegurar la disponibilidad, integridad y eficiencia en el uso de los recursos tecnológicos.</t>
  </si>
  <si>
    <t>El EQUIPO DE INFRAESTRUTURA Y SOPORTE TECNOLÓGICO - SG</t>
  </si>
  <si>
    <t>Capacitación sobre las entregas a satisfacción o insatisfechas</t>
  </si>
  <si>
    <t>Capacitación, listado de asistencia, presentación</t>
  </si>
  <si>
    <t>Informe de seguimiento sobre el funcionamiento de la infraestructura tecnológica e incidentes y niveles de servicio</t>
  </si>
  <si>
    <t>Seguimiento permanente de la infraestructura tecnológica e incidentes y niveles de servicio</t>
  </si>
  <si>
    <t>SAF</t>
  </si>
  <si>
    <t>Secretaría General - SAF</t>
  </si>
  <si>
    <t>Inadecuado manejo de inventario de la entidad</t>
  </si>
  <si>
    <t>Inadecuada gestión de legalización de comisiones o viáticos</t>
  </si>
  <si>
    <t>a la falta de control y lineamientos en el manejo de los bienes de la Entidad</t>
  </si>
  <si>
    <t>a la falta de criterios aplicables a la autorización, legalización y pago de desplazamientos, incluyendo la desactualización de la tabla de Viáticos en el sistema SIIF - Nación</t>
  </si>
  <si>
    <t>Fortalecimiento del ordenamiento social de la propiedad rural nacional
Fortalecimiento de las soluciones tecnológicas para la transformación digital de los procesos institucionales a nivel nacional
Incremento de la formalización de predios privados rurales y procesos agrarios a nivel nacional
Apoyo integral a proyectos productivos sostenibles para la participación en la Reforma Agraria Nacional
Fortalecimiento del desempeño del modelo integrado de planeación y gestión de la ANT nacional
Fortalecimiento del sistema integral de gestión y administración documental de la ANT nacional
Fortalecimiento de la materialización de derechos territoriales de las Comunidades Negras, Afrocolombianas, Raizales y Palenqueras a nivel Nacional
Fortalecimiento de la materialización de los derechos territoriales de los Pueblos y Comunidades Indígenas  Nacional
Fortalecimiento del programa de reforma agraria y reforma rural integral nacional</t>
  </si>
  <si>
    <t>La SUBDIRECCIÓN ADMINISTRATIVA Y FINANCIERA - ALMACÉN</t>
  </si>
  <si>
    <t>verifica la existencia de los bienes de la entidad</t>
  </si>
  <si>
    <t xml:space="preserve">los formatos ADMBS-F-032 forma salida individual de elementos y ADMBS-F-084 reintegro individual de bienes y/o elementos se registran y se controla la salida y el ingreso de los bienes, se realizan las tomas físicas a nivel nacional, local con la implementación para vigencia 2025 de buenas prácticas (actas y soportes) permitiendo establecer sobrantes, faltantes adelantando todas las actividades que conlleven a subsanar las diferencias encontradas, finalizando con el registro en aplicativo APOTEOSYS permitiendo registrar información actualizada, brindando información clara en la ubicación de los inventarios por funcionario y centro de utilidad. </t>
  </si>
  <si>
    <t xml:space="preserve">informa a la Subdirección Administrativa y Financiera la perdida o el daño del bien </t>
  </si>
  <si>
    <t>los formatos ADMBS-F-032 FORMA SALIDA INDIVIDUAL DE ELEMENTOS y ADMBS-F-084 REINTEGRO INDIVIDUAL DE BIENES Y/O ELEMENTOS. Informe por el funcionario relatando lo acontecido por el no reintegro del bien, anexando documentos que se requieran para respaldar lo informado (denuncia ante las autoridades competentes) para continuar con el área administrativa para la afectación a la póliza y/o acciones que dieran lugar.</t>
  </si>
  <si>
    <t>La SUBDIRECCIÓN ADMINISTRATIVA Y FINANCIERA</t>
  </si>
  <si>
    <t>verifica el cumplimiento de las aprobaciones realizadas por el Jefe directo o supervisor de contrato del solicitante y ordenador de gasto</t>
  </si>
  <si>
    <t>del aplicativo KLIC las solicitudes de comisión o viáticos que están cargadas para la generar la legalización de estas</t>
  </si>
  <si>
    <t>La CENTRAL DE CUENTAS - SAF</t>
  </si>
  <si>
    <t>rechaza automáticamente liquidaciones que no cumplan con los parámetros establecidos en el procedimiento.</t>
  </si>
  <si>
    <t>la consignación del valor no ejecutado o pagado indebidamente a las cuentas bancarias autorizadas</t>
  </si>
  <si>
    <t>SUBDIRECCIÓN ADMINISTRATIVA Y FINANCIERA - ALMACÉN</t>
  </si>
  <si>
    <t>SUBDIRECCIÓN ADMINISTRATIVA Y FINANCIERA - ADMINISTRATIVA</t>
  </si>
  <si>
    <t>SG - SAF</t>
  </si>
  <si>
    <t>Deficiencia en la planeación para la ejecución de pagos</t>
  </si>
  <si>
    <t>Presentación irreal de los estados financieros de la entidad</t>
  </si>
  <si>
    <t>Inadecuada gestión de las declaraciones tributarias de la enitdad</t>
  </si>
  <si>
    <t>a la falta de verificación en los requisitos de los supervisores y/o área técnica que solicita el trámite y/o deficiencia en la planeación para la ejecución de pagos frente a los tiempos requeridos en el trámite financiero por parte de las áreas ejecutoras</t>
  </si>
  <si>
    <t>al resultado de las auditorias financieras realizadas por entes de control externos y por la posible afectación en los estados financieros, que no reflejen fielmente la realidad económica de la entidad</t>
  </si>
  <si>
    <t>por pago de multas, cláusulas penales o cualquier tipo de sanción de las unidades Administradoras de impuestos Nacionales, Municipales y Distritales</t>
  </si>
  <si>
    <t>a la presentación extemporanea de las declaraciones tributarias</t>
  </si>
  <si>
    <t>La SUBDIRECCIÓN ADMINISTRATIVA Y FINANCIERA - TESORERIA</t>
  </si>
  <si>
    <t>verifica el cumplimiento de requisitos para el pago</t>
  </si>
  <si>
    <t>las listas de chequeo del formato GFIN-F-005 actualizadas y publicadas en la Intranet donde valida la información para registrar el gasto y generar los pagos en la plataforma de SIIF-Nación</t>
  </si>
  <si>
    <t>valida el cumplimiento de las listas de chequeo para realizar el pago</t>
  </si>
  <si>
    <t>un correo electrónico a la dependencia que presenta la novedad donde se explica el porque de la observación y el rechazo para el pago</t>
  </si>
  <si>
    <t>devuelve el registro del pago</t>
  </si>
  <si>
    <t>un correo electrónico a la dependencia que presenta la novedad donde se explica el porque de la observación y el rechazo de la plataforma de SIIF-Nación</t>
  </si>
  <si>
    <t>La SUBDIRECCIÓN ADMINISTRATIVA Y FINANCIERA - CONTABILIDAD</t>
  </si>
  <si>
    <t>verifica los Estados Financieros</t>
  </si>
  <si>
    <t>documento elaborado (Estados Financieros) donde revisa la razonabilidad de la información en Estado de Situación Financiera, Estado de resultado, Nota Financieras y Cambio en el Patrimonio</t>
  </si>
  <si>
    <t>concilia la razonabilidad de la información contable</t>
  </si>
  <si>
    <t>reporte de la cuenta Consulta Saldos y Movimientos en la plataforma de SIIF-Nación donde valida que la medición y cálculos contables en el momento de elaborar los Estados Financieros (Estado de Situación Financiera, Estado de resultado, Nota Financieras y Cambio en el Patrimonio) ya no presenten novedades</t>
  </si>
  <si>
    <t>previo a las fechas de presentación de las declaraciones tributarias, se validan las Unidades Administradoras de Impuestos Nacionales, Municipales y/o Distritales, a las cuales se deben presentar las respectivas declaraciones</t>
  </si>
  <si>
    <t>las obligaciones registradas en el Sistema Integrado  de Información Financiera SIIF-NACIÓN II con las deducciones  aplicadas</t>
  </si>
  <si>
    <t>consolida la información y simultaneamente identifica posibles faltantes en declaraciones que por volumen no se hayan presentado</t>
  </si>
  <si>
    <t>la verificacion de bases de datos con tabla de conciliaciones con el equipo de Tesoreria</t>
  </si>
  <si>
    <t>SUBDIRECCIÓN ADMINISTRATIVA Y FINANCIERA- PRESUPUESTO</t>
  </si>
  <si>
    <t>SUBDIRECCIÓN ADMINISTRATIVA Y FINANCIERA- CONTABILIDAD</t>
  </si>
  <si>
    <t xml:space="preserve">Estados Financieros intermedios Estados Financieros intermedios </t>
  </si>
  <si>
    <t>Cantidad de controles</t>
  </si>
  <si>
    <t>Cantidad de Acciones preventivas</t>
  </si>
  <si>
    <t>Bienes públicos</t>
  </si>
  <si>
    <t>Recursos públicos</t>
  </si>
  <si>
    <t>Intereses patrimoniales de naturaleza pública</t>
  </si>
  <si>
    <r>
      <t xml:space="preserve">IMPACTO DEL RIESGO 
</t>
    </r>
    <r>
      <rPr>
        <sz val="10"/>
        <color theme="0"/>
        <rFont val="Arial Narrow"/>
        <family val="2"/>
      </rPr>
      <t xml:space="preserve">
¿Qué pasa?</t>
    </r>
    <r>
      <rPr>
        <b/>
        <sz val="10"/>
        <color theme="0"/>
        <rFont val="Arial Narrow"/>
        <family val="2"/>
      </rPr>
      <t xml:space="preserve">
Se escoge entre:
bienes públicos 
recursos públicos 
intereses patrimoniales de naturaleza pública</t>
    </r>
  </si>
  <si>
    <r>
      <t xml:space="preserve">¿CÓMO SUCEDE EL IMPACTO? - CONSECUENCIA
</t>
    </r>
    <r>
      <rPr>
        <sz val="10"/>
        <color theme="0"/>
        <rFont val="Arial Narrow"/>
        <family val="2"/>
      </rPr>
      <t xml:space="preserve">
¿qué consecuencia tiene?; Causa inmediata: circunstancia o situación más evidente sobre las cuales se presenta el riesgo, la misma no constituyen la causa principal o base para que se presente el riesgo.</t>
    </r>
  </si>
  <si>
    <r>
      <t xml:space="preserve">¿PORQUÉ OCURRE? - CAUSA RAÍZ
</t>
    </r>
    <r>
      <rPr>
        <sz val="10"/>
        <color theme="0"/>
        <rFont val="Arial Narrow"/>
        <family val="2"/>
      </rPr>
      <t xml:space="preserve">
Causa raíz: es la causa principal o básica, corresponde a las razón (es) por la cual se puede presentar el riesgo, es la base para la definición de los controles en la etapa de valoración del riesgo.</t>
    </r>
  </si>
  <si>
    <r>
      <t xml:space="preserve">TIPO DE RIESGO
</t>
    </r>
    <r>
      <rPr>
        <sz val="10"/>
        <color theme="0"/>
        <rFont val="Arial Narrow"/>
        <family val="2"/>
      </rPr>
      <t xml:space="preserve">
Se escoge el tipo de riesgo determinado con la metodología anterior, en caso de ser un nuevo riesgo, escoger el tipo con base a las descripciones presentadas a continuación:
1. Estratégicos: Posibilidad de ocurrencia de eventos que afecten los objetivos estratégicos de la organización pública y por tanto impactan toda la entidad
2. Gerenciales: Posibilidad de ocurrencia de eventos que afecten los procesos gerenciales y/o la alta dirección
3. Operativos: Posibilidad de ocurrencia de eventos que afecten los procesos misionales de la entidad
4. Financieros: Posibilidad de ocurrencia de eventos que afecten los estados financieros y todas aquellas áreas involucradas con el proceso financiero como presupuesto, tesorería, contabilidad, cartera, central de cuentas, costos, etc.
5. Tecnológicos: Posibilidad de ocurrencia de eventos que afecten la totalidad o parte de la infraestructura tecnológica (hardware, software, redes, etc.) de una entidad.
6. De Cumplimiento: Posibilidad de ocurrencia de eventos que afecten la situación jurídica o contractual de la organización debido a su incumplimiento o desacato a la normatividad legal y las obligaciones contractuales
7. De imagen: Posibilidad de ocurrencia de un evento que afecte la imagen, buen nombre o reputación de una organización ante sus clientes y partes interesadas
8. Satisfacción del cliente: Posibilidad de ocurrencia de un servicio o producto afecte la integridad, bienestar o seguridad de un cliente o usuario </t>
    </r>
  </si>
  <si>
    <r>
      <t xml:space="preserve">CLASIFICACIÓN DEL RIESGO
</t>
    </r>
    <r>
      <rPr>
        <sz val="10"/>
        <color theme="0"/>
        <rFont val="Arial Narrow"/>
        <family val="2"/>
      </rPr>
      <t xml:space="preserve">
Se escoge la clasificación del riesgo que más incidencia tenga el riesgo identificado:
</t>
    </r>
    <r>
      <rPr>
        <b/>
        <sz val="10"/>
        <color theme="0"/>
        <rFont val="Arial Narrow"/>
        <family val="2"/>
      </rPr>
      <t>Ejecución y administración de procesos</t>
    </r>
    <r>
      <rPr>
        <sz val="10"/>
        <color theme="0"/>
        <rFont val="Arial Narrow"/>
        <family val="2"/>
      </rPr>
      <t xml:space="preserve">: Pérdidas derivadas de errores en la ejecución y administración de procesos.
</t>
    </r>
    <r>
      <rPr>
        <b/>
        <sz val="10"/>
        <color theme="0"/>
        <rFont val="Arial Narrow"/>
        <family val="2"/>
      </rPr>
      <t>Relaciones laborales</t>
    </r>
    <r>
      <rPr>
        <sz val="10"/>
        <color theme="0"/>
        <rFont val="Arial Narrow"/>
        <family val="2"/>
      </rPr>
      <t xml:space="preserve">: Pérdidas que surgen de acciones contrarias a las leyes o acuerdos de empleo, salud o seguridad, del pago de demandas por daños personales o de discriminación.
</t>
    </r>
    <r>
      <rPr>
        <b/>
        <sz val="10"/>
        <color theme="0"/>
        <rFont val="Arial Narrow"/>
        <family val="2"/>
      </rPr>
      <t>Usuarios, productos y prácticas</t>
    </r>
    <r>
      <rPr>
        <sz val="10"/>
        <color theme="0"/>
        <rFont val="Arial Narrow"/>
        <family val="2"/>
      </rPr>
      <t xml:space="preserve">: Fallas negligentes o involuntarias de las obligaciones frente a los usuarios y que impiden satisfacer una obligación profesional frente a éstos.
</t>
    </r>
    <r>
      <rPr>
        <b/>
        <sz val="10"/>
        <color theme="0"/>
        <rFont val="Arial Narrow"/>
        <family val="2"/>
      </rPr>
      <t>Daños a activos fijos/ eventos externos</t>
    </r>
    <r>
      <rPr>
        <sz val="10"/>
        <color theme="0"/>
        <rFont val="Arial Narrow"/>
        <family val="2"/>
      </rPr>
      <t>: Pérdida por daños o extravíos de los activos fijos por desastres naturales u otros riesgos/eventos externos como atentados, vandalismo, orden público.</t>
    </r>
  </si>
  <si>
    <r>
      <t xml:space="preserve">OBJETIVO ESTRATÉGICO RELACIONADO
</t>
    </r>
    <r>
      <rPr>
        <sz val="10"/>
        <color theme="0"/>
        <rFont val="Arial Narrow"/>
        <family val="2"/>
      </rPr>
      <t>Se relaciona el riesgo con el objetivo estratégico del Plan Estratégico Institucional  2023-2026, analizando si el riesgo identificado se puede relacionar con algún de los tres objetivos específicos, si en caso dado, aplica a más de uno, se escoge el que mayor incidencia tenga:
Plan Estratégico Institucional ANT 2023-2026, con los siguientes objetivos específicos:
1. Entregar 1,5 millones de hectáreas a través del fondo de tierras a población rural sin tierra o con tierra insuficiente
2. Formalizar 3,9 millones de hectáreas de tierras de pequeña y mediana propiedad rural
3. Avanzar en el Ordenamiento Social del Territorio para la ejecución de procesos de formalización y acceso a tierras</t>
    </r>
  </si>
  <si>
    <r>
      <t xml:space="preserve">PLAN DE ACCIÓN
Se relaciona el riesgo con el Plan o Planes de Acción del año vigente que tenga incidencia:
</t>
    </r>
    <r>
      <rPr>
        <sz val="10"/>
        <color theme="0"/>
        <rFont val="Arial Narrow"/>
        <family val="2"/>
      </rPr>
      <t>Plan de Acción Institucional
Plan Institucional de Archivo PINAR
Plan Anual de Adquisiciones - PAABS
Plan Anual de Vacantes
Plan de Previsión de Recursos Humanos
Plan Estratégico de Talento Humano
Plan Institucional de Capacitación PIC
Plan de Incentivos institucionales
Plan de Trabajo Anual de Seguridad y Salud en Trabajo SG - SST
Plan Estratégico de Tecnologías de la Información y las Comunicaciones PETI
Plan de Tratamiento de Riesgos de Seguridad y Privacidad de la Información
Plan de Seguridad y Privacidad de la Información
Programa de Transparencia y Ética Pública PTEP</t>
    </r>
  </si>
  <si>
    <r>
      <rPr>
        <b/>
        <sz val="10"/>
        <color theme="0"/>
        <rFont val="Arial Narrow"/>
        <family val="2"/>
      </rPr>
      <t>PROYECTOS DE INVERSIÓN</t>
    </r>
    <r>
      <rPr>
        <sz val="10"/>
        <color theme="0"/>
        <rFont val="Arial Narrow"/>
        <family val="2"/>
      </rPr>
      <t xml:space="preserve">
Se relaciona el riesgo con el o los Proyecto (s) de inversión del año vigente que tenga incidencia:
Fortalecimiento del ordenamiento social de la propiedad rural nacional
Fortalecimiento de las soluciones tecnológicas para la transformación digital de los procesos institucionales a nivel nacional
Incremento de la formalización de predios privados rurales y procesos agrarios a nivel nacional
Apoyo integral a proyectos productivos sostenibles para la participación en la Reforma Agraria Nacional
Fortalecimiento del desempeño del modelo integrado de planeación y gestión de la ANT nacional
Fortalecimiento del sistema integral de gestión y administración documental de la ANT nacional
Fortalecimiento de la materialización de derechos territoriales de las Comunidades Negras, Afrocolombianas, Raizales y Palenqueras a nivel Nacional
Fortalecimiento de la materialización de los derechos territoriales de los Pueblos y Comunidades Indígenas  Nacional
Fortalecimiento del programa de reforma agraria y reforma rural integral nacional</t>
    </r>
  </si>
  <si>
    <r>
      <t xml:space="preserve">Frecuencia con la cual se realiza la acción por año
</t>
    </r>
    <r>
      <rPr>
        <sz val="10"/>
        <color theme="0"/>
        <rFont val="Arial Narrow"/>
        <family val="2"/>
      </rPr>
      <t xml:space="preserve">
Número de veces que se pasa por el punto de riesgo en el periodo de 1 año</t>
    </r>
  </si>
  <si>
    <r>
      <t xml:space="preserve">RESPONSABLE DE LA ACTIVIDAD DE CONTROL
</t>
    </r>
    <r>
      <rPr>
        <sz val="10"/>
        <color theme="0"/>
        <rFont val="Arial Narrow"/>
        <family val="2"/>
      </rPr>
      <t xml:space="preserve">
Identifica el cargo del servidor que ejecuta el control o el nombre de la dependencia, en caso de que sean controles automáticos se identificará el sistema que realiza la actividad.</t>
    </r>
    <r>
      <rPr>
        <b/>
        <sz val="10"/>
        <color theme="0"/>
        <rFont val="Arial Narrow"/>
        <family val="2"/>
      </rPr>
      <t xml:space="preserve">
Debe colocar el o la</t>
    </r>
  </si>
  <si>
    <r>
      <t xml:space="preserve">ACCIÓN DEL CONTROL
</t>
    </r>
    <r>
      <rPr>
        <sz val="10"/>
        <color theme="0"/>
        <rFont val="Arial Narrow"/>
        <family val="2"/>
      </rPr>
      <t>Debe contener la acción de que hace (verbo), que ataca la causa descrita en el riesgo
(se determina mediante verbos que indican la acción que deben realizar como parte del control)</t>
    </r>
  </si>
  <si>
    <r>
      <t xml:space="preserve">COMPLEMENTO DEL CONTROL
</t>
    </r>
    <r>
      <rPr>
        <sz val="10"/>
        <color theme="0"/>
        <rFont val="Arial Narrow"/>
        <family val="2"/>
      </rPr>
      <t>iniciando con " a través de" ; debe contener periocidad y observación o desviación)
corresponde a los detalles que permiten identificar claramente el objeto del control</t>
    </r>
  </si>
  <si>
    <r>
      <t xml:space="preserve">Tipo de Control 
Señale el tipo de control 
</t>
    </r>
    <r>
      <rPr>
        <sz val="10"/>
        <color theme="0"/>
        <rFont val="Arial Narrow"/>
        <family val="2"/>
      </rPr>
      <t xml:space="preserve">
- Mínimo debe existir un control preventivo o detectivo y un control correctivo
Preventivo: peso 25%
Detectivo: peso 15%
Correctivo: peso 10%</t>
    </r>
  </si>
  <si>
    <r>
      <t xml:space="preserve">Implementación
</t>
    </r>
    <r>
      <rPr>
        <sz val="10"/>
        <color theme="0"/>
        <rFont val="Arial Narrow"/>
        <family val="2"/>
      </rPr>
      <t xml:space="preserve">
Automático: peso 25%
Manual: peso 15%</t>
    </r>
  </si>
  <si>
    <r>
      <t xml:space="preserve">Documentación
</t>
    </r>
    <r>
      <rPr>
        <sz val="10"/>
        <color theme="0"/>
        <rFont val="Arial Narrow"/>
        <family val="2"/>
      </rPr>
      <t>° Documentado
° Sin documentar</t>
    </r>
  </si>
  <si>
    <r>
      <t xml:space="preserve">Frecuencia
</t>
    </r>
    <r>
      <rPr>
        <sz val="10"/>
        <color theme="0"/>
        <rFont val="Arial Narrow"/>
        <family val="2"/>
      </rPr>
      <t xml:space="preserve">
Continua: El control se aplica siempre que se realiza la actividad que conlleva el riesgo
Aleatoria: El control se aplica aleatoriamente a la actividad que conlleva el riesgo</t>
    </r>
  </si>
  <si>
    <r>
      <t xml:space="preserve">Evidencia
</t>
    </r>
    <r>
      <rPr>
        <sz val="10"/>
        <color theme="0"/>
        <rFont val="Arial Narrow"/>
        <family val="2"/>
      </rPr>
      <t xml:space="preserve">
° Con registro
° Sin Registro</t>
    </r>
  </si>
  <si>
    <r>
      <t xml:space="preserve">RESPONSABLE DE LA ACCIÓN PREVENTIVA
</t>
    </r>
    <r>
      <rPr>
        <sz val="10"/>
        <color theme="0"/>
        <rFont val="Arial Narrow"/>
        <family val="2"/>
      </rPr>
      <t xml:space="preserve">
Identifica el nombre de la dependencia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</si>
</sst>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1" x14ac:knownFonts="1">
    <font>
      <sz val="11"/>
      <color theme="1"/>
      <name val="Aptos Narrow"/>
      <family val="2"/>
      <scheme val="minor"/>
    </font>
    <font>
      <sz val="8"/>
      <name val="Aptos Narrow"/>
      <family val="2"/>
      <scheme val="minor"/>
    </font>
    <font>
      <sz val="10"/>
      <name val="Arial"/>
      <family val="2"/>
    </font>
    <font>
      <sz val="10"/>
      <name val="Arial Narrow"/>
      <family val="2"/>
    </font>
    <font>
      <sz val="10"/>
      <color theme="0"/>
      <name val="Arial Narrow"/>
      <family val="2"/>
    </font>
    <font>
      <sz val="48"/>
      <color theme="1"/>
      <name val="Arial Narrow"/>
      <family val="2"/>
    </font>
    <font>
      <sz val="10"/>
      <color theme="1"/>
      <name val="Arial Narrow"/>
      <family val="2"/>
    </font>
    <font>
      <b/>
      <sz val="10"/>
      <color theme="1"/>
      <name val="Arial Narrow"/>
      <family val="2"/>
    </font>
    <font>
      <b/>
      <sz val="10"/>
      <color theme="0"/>
      <name val="Arial Narrow"/>
      <family val="2"/>
    </font>
    <font>
      <sz val="10"/>
      <color rgb="FFC00000"/>
      <name val="Arial Narrow"/>
      <family val="2"/>
    </font>
    <font>
      <b/>
      <sz val="10"/>
      <name val="Arial Narrow"/>
      <family val="2"/>
    </font>
    <font>
      <b/>
      <sz val="11"/>
      <color theme="1"/>
      <name val="Aptos Narrow"/>
      <family val="2"/>
      <scheme val="minor"/>
    </font>
    <font>
      <sz val="11"/>
      <name val="Arial Narrow"/>
      <family val="2"/>
    </font>
    <font>
      <sz val="11"/>
      <color theme="1"/>
      <name val="Arial Narrow"/>
      <family val="2"/>
    </font>
    <font>
      <b/>
      <sz val="11"/>
      <color theme="0"/>
      <name val="Arial Narrow"/>
      <family val="2"/>
    </font>
    <font>
      <b/>
      <sz val="11"/>
      <color theme="1"/>
      <name val="Arial Narrow"/>
      <family val="2"/>
    </font>
    <font>
      <b/>
      <sz val="11"/>
      <name val="Arial Narrow"/>
      <family val="2"/>
    </font>
    <font>
      <sz val="11"/>
      <color theme="0"/>
      <name val="Arial Narrow"/>
      <family val="2"/>
    </font>
    <font>
      <b/>
      <sz val="11"/>
      <color theme="0"/>
      <name val="Aptos Narrow"/>
      <family val="2"/>
      <scheme val="minor"/>
    </font>
    <font>
      <b/>
      <sz val="11"/>
      <color rgb="FF002060"/>
      <name val="Aptos Narrow"/>
      <family val="2"/>
      <scheme val="minor"/>
    </font>
    <font>
      <sz val="11"/>
      <color theme="0"/>
      <name val="Aptos Narrow"/>
      <family val="2"/>
      <scheme val="minor"/>
    </font>
    <font>
      <sz val="11"/>
      <color rgb="FF000000"/>
      <name val="Aptos Narrow"/>
      <family val="2"/>
      <scheme val="minor"/>
    </font>
    <font>
      <sz val="11"/>
      <color rgb="FFFFFFFF"/>
      <name val="Aptos Narrow"/>
      <family val="2"/>
      <scheme val="minor"/>
    </font>
    <font>
      <sz val="11"/>
      <name val="Aptos Narrow"/>
      <family val="2"/>
      <scheme val="minor"/>
    </font>
    <font>
      <sz val="11"/>
      <color theme="1"/>
      <name val="Aptos Narrow"/>
      <family val="2"/>
      <scheme val="minor"/>
    </font>
    <font>
      <b/>
      <sz val="10"/>
      <color theme="9" tint="-0.499984740745262"/>
      <name val="Arial Narrow"/>
      <family val="2"/>
    </font>
    <font>
      <b/>
      <sz val="8"/>
      <color theme="1"/>
      <name val="Arial Narrow"/>
      <family val="2"/>
    </font>
    <font>
      <i/>
      <sz val="10"/>
      <color rgb="FF000000"/>
      <name val="Arial Narrow"/>
      <family val="2"/>
    </font>
    <font>
      <b/>
      <i/>
      <u/>
      <sz val="10"/>
      <color rgb="FF000000"/>
      <name val="Arial Narrow"/>
      <family val="2"/>
    </font>
    <font>
      <i/>
      <sz val="10"/>
      <color theme="1"/>
      <name val="Arial Narrow"/>
      <family val="2"/>
    </font>
    <font>
      <sz val="12"/>
      <color theme="1"/>
      <name val="Aptos"/>
      <family val="2"/>
    </font>
  </fonts>
  <fills count="27">
    <fill>
      <patternFill patternType="none"/>
    </fill>
    <fill>
      <patternFill patternType="gray125"/>
    </fill>
    <fill>
      <patternFill patternType="solid">
        <fgColor rgb="FFFF0000"/>
        <bgColor indexed="64"/>
      </patternFill>
    </fill>
    <fill>
      <patternFill patternType="solid">
        <fgColor rgb="FFFFFF00"/>
        <bgColor indexed="64"/>
      </patternFill>
    </fill>
    <fill>
      <patternFill patternType="solid">
        <fgColor rgb="FFFFC000"/>
        <bgColor indexed="64"/>
      </patternFill>
    </fill>
    <fill>
      <patternFill patternType="solid">
        <fgColor theme="9" tint="-0.499984740745262"/>
        <bgColor indexed="64"/>
      </patternFill>
    </fill>
    <fill>
      <patternFill patternType="solid">
        <fgColor rgb="FFD9E1F2"/>
        <bgColor indexed="64"/>
      </patternFill>
    </fill>
    <fill>
      <patternFill patternType="solid">
        <fgColor rgb="FF70AD47"/>
        <bgColor indexed="64"/>
      </patternFill>
    </fill>
    <fill>
      <patternFill patternType="solid">
        <fgColor rgb="FFC6E0B4"/>
        <bgColor indexed="64"/>
      </patternFill>
    </fill>
    <fill>
      <patternFill patternType="solid">
        <fgColor rgb="FFFFD966"/>
        <bgColor indexed="64"/>
      </patternFill>
    </fill>
    <fill>
      <patternFill patternType="solid">
        <fgColor theme="9" tint="0.79998168889431442"/>
        <bgColor indexed="64"/>
      </patternFill>
    </fill>
    <fill>
      <patternFill patternType="solid">
        <fgColor rgb="FF00B050"/>
        <bgColor indexed="64"/>
      </patternFill>
    </fill>
    <fill>
      <patternFill patternType="solid">
        <fgColor rgb="FF305496"/>
        <bgColor indexed="64"/>
      </patternFill>
    </fill>
    <fill>
      <patternFill patternType="solid">
        <fgColor theme="5" tint="0.79998168889431442"/>
        <bgColor indexed="64"/>
      </patternFill>
    </fill>
    <fill>
      <patternFill patternType="solid">
        <fgColor theme="6" tint="-0.249977111117893"/>
        <bgColor indexed="64"/>
      </patternFill>
    </fill>
    <fill>
      <patternFill patternType="solid">
        <fgColor theme="3" tint="0.89999084444715716"/>
        <bgColor indexed="64"/>
      </patternFill>
    </fill>
    <fill>
      <patternFill patternType="solid">
        <fgColor rgb="FFFCC11C"/>
        <bgColor indexed="64"/>
      </patternFill>
    </fill>
    <fill>
      <patternFill patternType="solid">
        <fgColor rgb="FF806000"/>
        <bgColor indexed="64"/>
      </patternFill>
    </fill>
    <fill>
      <patternFill patternType="solid">
        <fgColor rgb="FFFFF2CC"/>
        <bgColor indexed="64"/>
      </patternFill>
    </fill>
    <fill>
      <patternFill patternType="solid">
        <fgColor theme="6"/>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rgb="FFAC7F00"/>
        <bgColor indexed="64"/>
      </patternFill>
    </fill>
    <fill>
      <patternFill patternType="solid">
        <fgColor theme="0"/>
        <bgColor indexed="64"/>
      </patternFill>
    </fill>
    <fill>
      <patternFill patternType="solid">
        <fgColor theme="9" tint="0.39997558519241921"/>
        <bgColor indexed="64"/>
      </patternFill>
    </fill>
    <fill>
      <patternFill patternType="solid">
        <fgColor rgb="FFC00000"/>
        <bgColor indexed="64"/>
      </patternFill>
    </fill>
    <fill>
      <patternFill patternType="solid">
        <fgColor theme="3" tint="0.749992370372631"/>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s>
  <cellStyleXfs count="3">
    <xf numFmtId="0" fontId="0" fillId="0" borderId="0"/>
    <xf numFmtId="0" fontId="2" fillId="0" borderId="0"/>
    <xf numFmtId="9" fontId="24" fillId="0" borderId="0" applyFont="0" applyFill="0" applyBorder="0" applyAlignment="0" applyProtection="0"/>
  </cellStyleXfs>
  <cellXfs count="286">
    <xf numFmtId="0" fontId="0" fillId="0" borderId="0" xfId="0"/>
    <xf numFmtId="0" fontId="0" fillId="0" borderId="0" xfId="0" applyAlignment="1">
      <alignment vertical="center"/>
    </xf>
    <xf numFmtId="0" fontId="6" fillId="0" borderId="0" xfId="0" applyFont="1" applyAlignment="1">
      <alignment vertical="center" wrapText="1"/>
    </xf>
    <xf numFmtId="0" fontId="6" fillId="0" borderId="0" xfId="0" applyFont="1" applyAlignment="1">
      <alignment horizontal="center" vertical="center" wrapText="1"/>
    </xf>
    <xf numFmtId="164" fontId="6" fillId="0" borderId="0" xfId="0" applyNumberFormat="1" applyFont="1" applyAlignment="1">
      <alignment horizontal="center" vertical="center" wrapText="1"/>
    </xf>
    <xf numFmtId="9" fontId="6" fillId="0" borderId="0" xfId="0" applyNumberFormat="1" applyFont="1" applyAlignment="1">
      <alignment horizontal="center" vertical="center" wrapText="1"/>
    </xf>
    <xf numFmtId="1" fontId="6" fillId="0" borderId="0" xfId="0" applyNumberFormat="1" applyFont="1" applyAlignment="1">
      <alignment horizontal="center" vertical="center" wrapText="1"/>
    </xf>
    <xf numFmtId="0" fontId="7" fillId="0" borderId="0" xfId="0" applyFont="1" applyAlignment="1">
      <alignment horizontal="center" vertical="center" wrapText="1"/>
    </xf>
    <xf numFmtId="9" fontId="6" fillId="0" borderId="0" xfId="0" applyNumberFormat="1" applyFont="1" applyAlignment="1">
      <alignment vertical="center" wrapText="1"/>
    </xf>
    <xf numFmtId="0" fontId="8" fillId="0" borderId="0" xfId="0" applyFont="1" applyAlignment="1">
      <alignment horizontal="right" vertical="center" wrapText="1" indent="1"/>
    </xf>
    <xf numFmtId="0" fontId="9" fillId="0" borderId="0" xfId="0" applyFont="1" applyAlignment="1">
      <alignment horizontal="left" vertical="center"/>
    </xf>
    <xf numFmtId="0" fontId="7" fillId="0" borderId="0" xfId="0" applyFont="1" applyAlignment="1">
      <alignment vertical="center" wrapText="1"/>
    </xf>
    <xf numFmtId="0" fontId="8" fillId="12" borderId="1" xfId="0" applyFont="1" applyFill="1" applyBorder="1" applyAlignment="1">
      <alignment horizontal="center" vertical="center" wrapText="1"/>
    </xf>
    <xf numFmtId="9" fontId="8" fillId="12" borderId="1" xfId="0" applyNumberFormat="1" applyFont="1" applyFill="1" applyBorder="1" applyAlignment="1">
      <alignment horizontal="center" vertical="center" wrapText="1"/>
    </xf>
    <xf numFmtId="164" fontId="8" fillId="12" borderId="1" xfId="0" applyNumberFormat="1" applyFont="1" applyFill="1" applyBorder="1" applyAlignment="1">
      <alignment horizontal="center" vertical="center" wrapText="1"/>
    </xf>
    <xf numFmtId="0" fontId="8" fillId="12" borderId="1" xfId="0" applyFont="1" applyFill="1" applyBorder="1" applyAlignment="1">
      <alignment horizontal="center" vertical="center" textRotation="90" wrapText="1"/>
    </xf>
    <xf numFmtId="0" fontId="8" fillId="12" borderId="5" xfId="0" applyFont="1" applyFill="1" applyBorder="1" applyAlignment="1" applyProtection="1">
      <alignment horizontal="center" vertical="center" wrapText="1"/>
      <protection locked="0"/>
    </xf>
    <xf numFmtId="9" fontId="8" fillId="12" borderId="5" xfId="0" applyNumberFormat="1" applyFont="1" applyFill="1" applyBorder="1" applyAlignment="1" applyProtection="1">
      <alignment horizontal="center" vertical="center" wrapText="1"/>
      <protection locked="0"/>
    </xf>
    <xf numFmtId="0" fontId="8" fillId="12" borderId="5" xfId="0" applyFont="1" applyFill="1" applyBorder="1" applyAlignment="1">
      <alignment horizontal="center" vertical="center" wrapText="1"/>
    </xf>
    <xf numFmtId="9" fontId="8" fillId="12" borderId="5"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9" fontId="6" fillId="0" borderId="1" xfId="0" applyNumberFormat="1" applyFont="1" applyBorder="1" applyAlignment="1">
      <alignment horizontal="center" vertical="center" wrapText="1"/>
    </xf>
    <xf numFmtId="0" fontId="6" fillId="0" borderId="1" xfId="0" applyFont="1" applyBorder="1" applyAlignment="1">
      <alignment vertical="center" wrapText="1"/>
    </xf>
    <xf numFmtId="0" fontId="6" fillId="13" borderId="1" xfId="0" applyFont="1" applyFill="1" applyBorder="1" applyAlignment="1">
      <alignment horizontal="center" vertical="center" wrapText="1"/>
    </xf>
    <xf numFmtId="0" fontId="8" fillId="13" borderId="1" xfId="0" applyFont="1" applyFill="1" applyBorder="1" applyAlignment="1">
      <alignment horizontal="center" vertical="center" wrapText="1"/>
    </xf>
    <xf numFmtId="9" fontId="6" fillId="13" borderId="1" xfId="0" applyNumberFormat="1" applyFont="1" applyFill="1" applyBorder="1" applyAlignment="1">
      <alignment horizontal="center" vertical="center" wrapText="1"/>
    </xf>
    <xf numFmtId="0" fontId="6" fillId="0" borderId="0" xfId="0" applyFont="1" applyAlignment="1">
      <alignment horizontal="center" vertical="center"/>
    </xf>
    <xf numFmtId="0" fontId="6" fillId="0" borderId="0" xfId="0" applyFont="1" applyAlignment="1">
      <alignment vertical="center"/>
    </xf>
    <xf numFmtId="0" fontId="8" fillId="14" borderId="1" xfId="0" applyFont="1" applyFill="1" applyBorder="1" applyAlignment="1">
      <alignment horizontal="center" vertical="center" wrapText="1"/>
    </xf>
    <xf numFmtId="9" fontId="6" fillId="0" borderId="0" xfId="0" applyNumberFormat="1" applyFont="1" applyAlignment="1">
      <alignment horizontal="center" vertical="center"/>
    </xf>
    <xf numFmtId="9" fontId="6" fillId="0" borderId="0" xfId="0" applyNumberFormat="1" applyFont="1" applyAlignment="1">
      <alignment vertical="center"/>
    </xf>
    <xf numFmtId="0" fontId="8" fillId="5" borderId="1" xfId="0" applyFont="1" applyFill="1" applyBorder="1" applyAlignment="1">
      <alignment horizontal="center" vertical="center" wrapText="1"/>
    </xf>
    <xf numFmtId="0" fontId="11" fillId="3" borderId="1" xfId="0" applyFont="1" applyFill="1" applyBorder="1" applyAlignment="1">
      <alignment horizontal="center" vertical="center"/>
    </xf>
    <xf numFmtId="0" fontId="6" fillId="0" borderId="1" xfId="0" applyFont="1" applyBorder="1" applyAlignment="1">
      <alignment horizontal="center" vertical="center"/>
    </xf>
    <xf numFmtId="9" fontId="6" fillId="0" borderId="1" xfId="0" applyNumberFormat="1" applyFont="1" applyBorder="1" applyAlignment="1">
      <alignment horizontal="center" vertical="center"/>
    </xf>
    <xf numFmtId="0" fontId="7" fillId="3" borderId="1" xfId="0" applyFont="1" applyFill="1" applyBorder="1" applyAlignment="1">
      <alignment horizontal="center" vertical="center" wrapText="1"/>
    </xf>
    <xf numFmtId="9" fontId="7" fillId="3" borderId="1" xfId="0" applyNumberFormat="1" applyFont="1" applyFill="1" applyBorder="1" applyAlignment="1">
      <alignment horizontal="center" vertical="center" wrapText="1"/>
    </xf>
    <xf numFmtId="0" fontId="6" fillId="10" borderId="1" xfId="0" applyFont="1" applyFill="1" applyBorder="1" applyAlignment="1">
      <alignment horizontal="center" vertical="center" wrapText="1"/>
    </xf>
    <xf numFmtId="0" fontId="6" fillId="10" borderId="1" xfId="0" applyFont="1" applyFill="1" applyBorder="1" applyAlignment="1">
      <alignment vertical="center" wrapText="1"/>
    </xf>
    <xf numFmtId="0" fontId="14" fillId="12" borderId="1" xfId="0" applyFont="1" applyFill="1" applyBorder="1" applyAlignment="1" applyProtection="1">
      <alignment horizontal="center" vertical="center"/>
      <protection locked="0"/>
    </xf>
    <xf numFmtId="0" fontId="14" fillId="12" borderId="1" xfId="1" applyFont="1" applyFill="1" applyBorder="1" applyAlignment="1" applyProtection="1">
      <alignment horizontal="center" vertical="center" wrapText="1"/>
      <protection locked="0"/>
    </xf>
    <xf numFmtId="0" fontId="12" fillId="0" borderId="1" xfId="1" applyFont="1" applyBorder="1" applyAlignment="1" applyProtection="1">
      <alignment horizontal="center" vertical="center" wrapText="1"/>
      <protection locked="0"/>
    </xf>
    <xf numFmtId="0" fontId="15" fillId="0" borderId="0" xfId="1" applyFont="1" applyAlignment="1" applyProtection="1">
      <alignment vertical="center" wrapText="1"/>
      <protection locked="0"/>
    </xf>
    <xf numFmtId="0" fontId="13" fillId="0" borderId="0" xfId="0" applyFont="1" applyAlignment="1">
      <alignment vertical="center"/>
    </xf>
    <xf numFmtId="0" fontId="13" fillId="0" borderId="0" xfId="1" applyFont="1" applyAlignment="1" applyProtection="1">
      <alignment vertical="center" wrapText="1"/>
      <protection locked="0"/>
    </xf>
    <xf numFmtId="14" fontId="12" fillId="0" borderId="1" xfId="1" applyNumberFormat="1" applyFont="1" applyBorder="1" applyAlignment="1" applyProtection="1">
      <alignment horizontal="center" vertical="center" wrapText="1"/>
      <protection locked="0"/>
    </xf>
    <xf numFmtId="0" fontId="14" fillId="19" borderId="1" xfId="0" applyFont="1" applyFill="1" applyBorder="1" applyAlignment="1" applyProtection="1">
      <alignment horizontal="center" vertical="center"/>
      <protection locked="0"/>
    </xf>
    <xf numFmtId="0" fontId="14" fillId="19" borderId="1" xfId="0" applyFont="1" applyFill="1" applyBorder="1" applyAlignment="1" applyProtection="1">
      <alignment horizontal="center" vertical="center" wrapText="1"/>
      <protection locked="0"/>
    </xf>
    <xf numFmtId="0" fontId="13" fillId="10" borderId="1" xfId="0" applyFont="1" applyFill="1" applyBorder="1" applyAlignment="1" applyProtection="1">
      <alignment horizontal="center" vertical="center"/>
      <protection locked="0"/>
    </xf>
    <xf numFmtId="0" fontId="13" fillId="0" borderId="0" xfId="0" applyFont="1" applyAlignment="1">
      <alignment vertical="center" wrapText="1"/>
    </xf>
    <xf numFmtId="0" fontId="16" fillId="21" borderId="5" xfId="0" applyFont="1" applyFill="1" applyBorder="1" applyAlignment="1" applyProtection="1">
      <alignment horizontal="center" vertical="center" wrapText="1"/>
      <protection locked="0"/>
    </xf>
    <xf numFmtId="9" fontId="16" fillId="21" borderId="5" xfId="0" applyNumberFormat="1" applyFont="1" applyFill="1" applyBorder="1" applyAlignment="1" applyProtection="1">
      <alignment horizontal="center" vertical="center" wrapText="1"/>
      <protection locked="0"/>
    </xf>
    <xf numFmtId="0" fontId="16" fillId="21" borderId="5" xfId="0" applyFont="1" applyFill="1" applyBorder="1" applyAlignment="1">
      <alignment horizontal="center" vertical="center" wrapText="1"/>
    </xf>
    <xf numFmtId="9" fontId="16" fillId="21" borderId="5" xfId="0" applyNumberFormat="1" applyFont="1" applyFill="1" applyBorder="1" applyAlignment="1">
      <alignment horizontal="center" vertical="center" wrapText="1"/>
    </xf>
    <xf numFmtId="0" fontId="13" fillId="13" borderId="1" xfId="0" applyFont="1" applyFill="1" applyBorder="1" applyAlignment="1">
      <alignment horizontal="center" vertical="center" wrapText="1"/>
    </xf>
    <xf numFmtId="9" fontId="13" fillId="13" borderId="1" xfId="0" applyNumberFormat="1" applyFont="1" applyFill="1" applyBorder="1" applyAlignment="1">
      <alignment horizontal="center" vertical="center" wrapText="1"/>
    </xf>
    <xf numFmtId="0" fontId="14" fillId="12" borderId="1" xfId="0" applyFont="1" applyFill="1" applyBorder="1" applyAlignment="1">
      <alignment horizontal="center" vertical="center" wrapText="1"/>
    </xf>
    <xf numFmtId="0" fontId="14" fillId="12" borderId="1" xfId="0" applyFont="1" applyFill="1" applyBorder="1" applyAlignment="1">
      <alignment horizontal="center" vertical="center" textRotation="90" wrapText="1"/>
    </xf>
    <xf numFmtId="0" fontId="13" fillId="0" borderId="1" xfId="0" applyFont="1" applyBorder="1" applyAlignment="1">
      <alignment horizontal="center" vertical="center" wrapText="1"/>
    </xf>
    <xf numFmtId="0" fontId="13" fillId="0" borderId="1" xfId="0" applyFont="1" applyBorder="1" applyAlignment="1">
      <alignment vertical="center" wrapText="1"/>
    </xf>
    <xf numFmtId="9" fontId="13" fillId="0" borderId="0" xfId="0" applyNumberFormat="1" applyFont="1" applyAlignment="1">
      <alignment vertical="center"/>
    </xf>
    <xf numFmtId="0" fontId="16" fillId="10" borderId="5" xfId="0" applyFont="1" applyFill="1" applyBorder="1" applyAlignment="1">
      <alignment horizontal="center" vertical="center" wrapText="1"/>
    </xf>
    <xf numFmtId="0" fontId="16" fillId="10" borderId="5" xfId="0" applyFont="1" applyFill="1" applyBorder="1" applyAlignment="1">
      <alignment horizontal="center" vertical="center" textRotation="90" wrapText="1"/>
    </xf>
    <xf numFmtId="0" fontId="16" fillId="20" borderId="5" xfId="0" applyFont="1" applyFill="1" applyBorder="1" applyAlignment="1">
      <alignment horizontal="center" vertical="center" wrapText="1"/>
    </xf>
    <xf numFmtId="9" fontId="16" fillId="20" borderId="5" xfId="0" applyNumberFormat="1" applyFont="1" applyFill="1" applyBorder="1" applyAlignment="1">
      <alignment horizontal="center" vertical="center" wrapText="1"/>
    </xf>
    <xf numFmtId="0" fontId="13" fillId="0" borderId="0" xfId="0" applyFont="1" applyAlignment="1">
      <alignment horizontal="center" vertical="center" wrapText="1"/>
    </xf>
    <xf numFmtId="0" fontId="13" fillId="0" borderId="0" xfId="0" applyFont="1" applyAlignment="1">
      <alignment horizontal="center" vertical="center"/>
    </xf>
    <xf numFmtId="0" fontId="16" fillId="0" borderId="1" xfId="0" applyFont="1" applyBorder="1" applyAlignment="1">
      <alignment horizontal="center" vertical="center" wrapText="1"/>
    </xf>
    <xf numFmtId="9" fontId="16" fillId="0" borderId="1" xfId="0" applyNumberFormat="1" applyFont="1" applyBorder="1" applyAlignment="1">
      <alignment horizontal="center" vertical="center" wrapText="1"/>
    </xf>
    <xf numFmtId="0" fontId="12" fillId="10" borderId="1" xfId="0" applyFont="1" applyFill="1" applyBorder="1" applyAlignment="1" applyProtection="1">
      <alignment horizontal="center" vertical="center"/>
      <protection locked="0"/>
    </xf>
    <xf numFmtId="0" fontId="12" fillId="10" borderId="1" xfId="0" applyFont="1" applyFill="1" applyBorder="1" applyAlignment="1" applyProtection="1">
      <alignment vertical="center" wrapText="1"/>
      <protection locked="0"/>
    </xf>
    <xf numFmtId="0" fontId="12" fillId="18" borderId="1" xfId="0" applyFont="1" applyFill="1" applyBorder="1" applyAlignment="1" applyProtection="1">
      <alignment horizontal="center" vertical="center"/>
      <protection locked="0"/>
    </xf>
    <xf numFmtId="0" fontId="12" fillId="18" borderId="1" xfId="0" applyFont="1" applyFill="1" applyBorder="1" applyAlignment="1" applyProtection="1">
      <alignment horizontal="center" vertical="center" wrapText="1"/>
      <protection locked="0"/>
    </xf>
    <xf numFmtId="0" fontId="12" fillId="13" borderId="1" xfId="0" applyFont="1" applyFill="1" applyBorder="1" applyAlignment="1">
      <alignment horizontal="center" vertical="center"/>
    </xf>
    <xf numFmtId="0" fontId="12" fillId="13" borderId="1" xfId="0" applyFont="1" applyFill="1" applyBorder="1" applyAlignment="1">
      <alignment horizontal="center" vertical="center" wrapText="1"/>
    </xf>
    <xf numFmtId="0" fontId="16" fillId="13" borderId="1" xfId="0" applyFont="1" applyFill="1" applyBorder="1" applyAlignment="1">
      <alignment horizontal="center" vertical="center" wrapText="1"/>
    </xf>
    <xf numFmtId="0" fontId="12" fillId="0" borderId="0" xfId="0" applyFont="1" applyAlignment="1">
      <alignment vertical="center"/>
    </xf>
    <xf numFmtId="0" fontId="12" fillId="0" borderId="0" xfId="0" applyFont="1" applyAlignment="1">
      <alignment vertical="center" wrapText="1"/>
    </xf>
    <xf numFmtId="0" fontId="3" fillId="0" borderId="0" xfId="0" applyFont="1" applyAlignment="1">
      <alignment vertical="center" wrapText="1"/>
    </xf>
    <xf numFmtId="0" fontId="17" fillId="0" borderId="0" xfId="0" applyFont="1" applyAlignment="1" applyProtection="1">
      <alignment vertical="center"/>
      <protection locked="0"/>
    </xf>
    <xf numFmtId="0" fontId="17" fillId="0" borderId="0" xfId="0" applyFont="1" applyAlignment="1">
      <alignment vertical="center"/>
    </xf>
    <xf numFmtId="0" fontId="14" fillId="13" borderId="1" xfId="0" applyFont="1" applyFill="1" applyBorder="1" applyAlignment="1">
      <alignment horizontal="center" vertical="center" wrapText="1"/>
    </xf>
    <xf numFmtId="1" fontId="12" fillId="13" borderId="1" xfId="0" applyNumberFormat="1" applyFont="1" applyFill="1" applyBorder="1" applyAlignment="1">
      <alignment horizontal="center" vertical="center" wrapText="1"/>
    </xf>
    <xf numFmtId="0" fontId="12" fillId="0" borderId="0" xfId="0" applyFont="1" applyAlignment="1">
      <alignment horizontal="center" vertical="center"/>
    </xf>
    <xf numFmtId="0" fontId="3" fillId="15" borderId="5" xfId="0" applyFont="1" applyFill="1" applyBorder="1" applyAlignment="1">
      <alignment horizontal="center" vertical="center"/>
    </xf>
    <xf numFmtId="0" fontId="3" fillId="10" borderId="5" xfId="0" applyFont="1" applyFill="1" applyBorder="1" applyAlignment="1">
      <alignment horizontal="center" vertical="center"/>
    </xf>
    <xf numFmtId="0" fontId="3" fillId="16" borderId="5" xfId="0" applyFont="1" applyFill="1" applyBorder="1" applyAlignment="1">
      <alignment horizontal="center" vertical="center"/>
    </xf>
    <xf numFmtId="0" fontId="4" fillId="17" borderId="5" xfId="0" applyFont="1" applyFill="1" applyBorder="1" applyAlignment="1">
      <alignment horizontal="center" vertical="center"/>
    </xf>
    <xf numFmtId="9" fontId="0" fillId="0" borderId="0" xfId="0" applyNumberFormat="1" applyAlignment="1">
      <alignment vertical="center"/>
    </xf>
    <xf numFmtId="9" fontId="0" fillId="0" borderId="0" xfId="0" applyNumberFormat="1" applyAlignment="1">
      <alignment horizontal="center" vertical="center"/>
    </xf>
    <xf numFmtId="0" fontId="18" fillId="5" borderId="3" xfId="0" applyFont="1" applyFill="1" applyBorder="1" applyAlignment="1" applyProtection="1">
      <alignment vertical="center"/>
      <protection locked="0"/>
    </xf>
    <xf numFmtId="0" fontId="18" fillId="5" borderId="7" xfId="0" applyFont="1" applyFill="1" applyBorder="1" applyAlignment="1" applyProtection="1">
      <alignment vertical="center"/>
      <protection locked="0"/>
    </xf>
    <xf numFmtId="0" fontId="19" fillId="6" borderId="5" xfId="0" applyFont="1" applyFill="1" applyBorder="1" applyAlignment="1">
      <alignment horizontal="center" vertical="center" wrapText="1" readingOrder="1"/>
    </xf>
    <xf numFmtId="0" fontId="19" fillId="6" borderId="5" xfId="0" applyFont="1" applyFill="1" applyBorder="1" applyAlignment="1">
      <alignment vertical="center" wrapText="1" readingOrder="1"/>
    </xf>
    <xf numFmtId="0" fontId="21" fillId="7" borderId="1" xfId="0" applyFont="1" applyFill="1" applyBorder="1" applyAlignment="1">
      <alignment horizontal="left" vertical="center" wrapText="1" readingOrder="1"/>
    </xf>
    <xf numFmtId="0" fontId="21" fillId="0" borderId="1" xfId="0" applyFont="1" applyBorder="1" applyAlignment="1">
      <alignment vertical="center" wrapText="1" readingOrder="1"/>
    </xf>
    <xf numFmtId="0" fontId="21" fillId="8" borderId="1" xfId="0" applyFont="1" applyFill="1" applyBorder="1" applyAlignment="1">
      <alignment horizontal="left" vertical="center" wrapText="1" readingOrder="1"/>
    </xf>
    <xf numFmtId="0" fontId="21" fillId="3" borderId="1" xfId="0" applyFont="1" applyFill="1" applyBorder="1" applyAlignment="1">
      <alignment horizontal="left" vertical="center" wrapText="1" readingOrder="1"/>
    </xf>
    <xf numFmtId="0" fontId="21" fillId="9" borderId="1" xfId="0" applyFont="1" applyFill="1" applyBorder="1" applyAlignment="1">
      <alignment horizontal="left" vertical="center" wrapText="1" readingOrder="1"/>
    </xf>
    <xf numFmtId="0" fontId="22" fillId="2" borderId="1" xfId="0" applyFont="1" applyFill="1" applyBorder="1" applyAlignment="1">
      <alignment horizontal="left" vertical="center" wrapText="1" readingOrder="1"/>
    </xf>
    <xf numFmtId="0" fontId="21" fillId="0" borderId="1" xfId="0" applyFont="1" applyBorder="1" applyAlignment="1">
      <alignment horizontal="left" vertical="center" wrapText="1" readingOrder="1"/>
    </xf>
    <xf numFmtId="0" fontId="18" fillId="5" borderId="1" xfId="0" applyFont="1" applyFill="1" applyBorder="1" applyAlignment="1" applyProtection="1">
      <alignment vertical="center"/>
      <protection locked="0"/>
    </xf>
    <xf numFmtId="0" fontId="19" fillId="6" borderId="1" xfId="0" applyFont="1" applyFill="1" applyBorder="1" applyAlignment="1">
      <alignment vertical="center" wrapText="1" readingOrder="1"/>
    </xf>
    <xf numFmtId="0" fontId="21" fillId="7" borderId="1" xfId="0" applyFont="1" applyFill="1" applyBorder="1" applyAlignment="1">
      <alignment vertical="center" wrapText="1" readingOrder="1"/>
    </xf>
    <xf numFmtId="9" fontId="21" fillId="0" borderId="1" xfId="0" applyNumberFormat="1" applyFont="1" applyBorder="1" applyAlignment="1">
      <alignment horizontal="center" vertical="center" wrapText="1" readingOrder="1"/>
    </xf>
    <xf numFmtId="0" fontId="21" fillId="8" borderId="1" xfId="0" applyFont="1" applyFill="1" applyBorder="1" applyAlignment="1">
      <alignment vertical="center" wrapText="1" readingOrder="1"/>
    </xf>
    <xf numFmtId="0" fontId="21" fillId="3" borderId="1" xfId="0" applyFont="1" applyFill="1" applyBorder="1" applyAlignment="1">
      <alignment vertical="center" wrapText="1" readingOrder="1"/>
    </xf>
    <xf numFmtId="0" fontId="21" fillId="9" borderId="1" xfId="0" applyFont="1" applyFill="1" applyBorder="1" applyAlignment="1">
      <alignment vertical="center" wrapText="1" readingOrder="1"/>
    </xf>
    <xf numFmtId="0" fontId="22" fillId="2" borderId="1" xfId="0" applyFont="1" applyFill="1" applyBorder="1" applyAlignment="1">
      <alignment vertical="center" wrapText="1" readingOrder="1"/>
    </xf>
    <xf numFmtId="0" fontId="23" fillId="0" borderId="0" xfId="0" applyFont="1" applyAlignment="1">
      <alignment horizontal="left" vertical="center"/>
    </xf>
    <xf numFmtId="0" fontId="0" fillId="0" borderId="0" xfId="0" applyAlignment="1">
      <alignment horizontal="left" vertical="center"/>
    </xf>
    <xf numFmtId="0" fontId="11" fillId="0" borderId="0" xfId="0" applyFont="1" applyAlignment="1">
      <alignment vertical="center"/>
    </xf>
    <xf numFmtId="10" fontId="6" fillId="0" borderId="0" xfId="0" applyNumberFormat="1" applyFont="1" applyAlignment="1">
      <alignment vertical="center"/>
    </xf>
    <xf numFmtId="9" fontId="3" fillId="15" borderId="5" xfId="2" applyFont="1" applyFill="1" applyBorder="1" applyAlignment="1">
      <alignment horizontal="center" vertical="center"/>
    </xf>
    <xf numFmtId="9" fontId="3" fillId="10" borderId="5" xfId="2" applyFont="1" applyFill="1" applyBorder="1" applyAlignment="1">
      <alignment horizontal="center" vertical="center"/>
    </xf>
    <xf numFmtId="9" fontId="3" fillId="16" borderId="5" xfId="2" applyFont="1" applyFill="1" applyBorder="1" applyAlignment="1">
      <alignment horizontal="center" vertical="center"/>
    </xf>
    <xf numFmtId="9" fontId="4" fillId="17" borderId="5" xfId="2" applyFont="1" applyFill="1" applyBorder="1" applyAlignment="1">
      <alignment horizontal="center" vertical="center"/>
    </xf>
    <xf numFmtId="0" fontId="15" fillId="0" borderId="0" xfId="0" applyFont="1" applyAlignment="1">
      <alignment vertical="center" wrapText="1"/>
    </xf>
    <xf numFmtId="0" fontId="9" fillId="0" borderId="0" xfId="0" applyFont="1" applyAlignment="1">
      <alignment horizontal="center" vertical="center"/>
    </xf>
    <xf numFmtId="0" fontId="11" fillId="0" borderId="0" xfId="0" applyFont="1" applyAlignment="1">
      <alignment horizontal="left" vertical="center"/>
    </xf>
    <xf numFmtId="0" fontId="0" fillId="0" borderId="0" xfId="0" applyAlignment="1">
      <alignment horizontal="left" vertical="center" wrapText="1"/>
    </xf>
    <xf numFmtId="0" fontId="13" fillId="0" borderId="0" xfId="0" applyFont="1" applyAlignment="1">
      <alignment horizontal="left" vertical="center"/>
    </xf>
    <xf numFmtId="9" fontId="6" fillId="0" borderId="0" xfId="0" applyNumberFormat="1" applyFont="1" applyAlignment="1">
      <alignment horizontal="left" vertical="center" wrapText="1" indent="1"/>
    </xf>
    <xf numFmtId="0" fontId="6" fillId="0" borderId="0" xfId="0" applyFont="1" applyAlignment="1">
      <alignment horizontal="left" vertical="center" wrapText="1" indent="1"/>
    </xf>
    <xf numFmtId="0" fontId="6" fillId="23" borderId="1" xfId="0" applyFont="1" applyFill="1" applyBorder="1" applyAlignment="1">
      <alignment vertical="center" wrapText="1"/>
    </xf>
    <xf numFmtId="0" fontId="6" fillId="23" borderId="1" xfId="0" applyFont="1" applyFill="1" applyBorder="1" applyAlignment="1">
      <alignment horizontal="center" vertical="center" wrapText="1"/>
    </xf>
    <xf numFmtId="0" fontId="13" fillId="0" borderId="0" xfId="0" applyFont="1" applyAlignment="1">
      <alignment horizontal="left" vertical="center" wrapText="1" indent="1"/>
    </xf>
    <xf numFmtId="0" fontId="9" fillId="0" borderId="0" xfId="0" applyFont="1" applyAlignment="1">
      <alignment horizontal="left" vertical="center" indent="1"/>
    </xf>
    <xf numFmtId="0" fontId="8" fillId="25" borderId="1" xfId="0" applyFont="1" applyFill="1" applyBorder="1" applyAlignment="1">
      <alignment horizontal="center" vertical="center"/>
    </xf>
    <xf numFmtId="0" fontId="7" fillId="4" borderId="1" xfId="0" applyFont="1" applyFill="1" applyBorder="1" applyAlignment="1">
      <alignment horizontal="center" vertical="center"/>
    </xf>
    <xf numFmtId="0" fontId="7" fillId="3" borderId="1" xfId="0" applyFont="1" applyFill="1" applyBorder="1" applyAlignment="1">
      <alignment horizontal="center" vertical="center"/>
    </xf>
    <xf numFmtId="0" fontId="7" fillId="20" borderId="1" xfId="0" applyFont="1" applyFill="1" applyBorder="1" applyAlignment="1">
      <alignment horizontal="center" vertical="center"/>
    </xf>
    <xf numFmtId="0" fontId="7" fillId="0" borderId="1" xfId="0" applyFont="1" applyBorder="1" applyAlignment="1">
      <alignment horizontal="center" vertical="center"/>
    </xf>
    <xf numFmtId="0" fontId="18" fillId="25" borderId="1" xfId="0" applyFont="1" applyFill="1" applyBorder="1" applyAlignment="1">
      <alignment horizontal="center" vertical="center"/>
    </xf>
    <xf numFmtId="0" fontId="11" fillId="16" borderId="1" xfId="0" applyFont="1" applyFill="1" applyBorder="1" applyAlignment="1">
      <alignment horizontal="center" vertical="center"/>
    </xf>
    <xf numFmtId="0" fontId="11" fillId="20" borderId="1" xfId="0" applyFont="1" applyFill="1" applyBorder="1" applyAlignment="1">
      <alignment horizontal="center" vertical="center"/>
    </xf>
    <xf numFmtId="0" fontId="18" fillId="12" borderId="1" xfId="0" applyFont="1" applyFill="1" applyBorder="1" applyAlignment="1">
      <alignment horizontal="center" vertical="center"/>
    </xf>
    <xf numFmtId="0" fontId="6" fillId="0" borderId="1" xfId="0" applyFont="1" applyBorder="1" applyAlignment="1">
      <alignment horizontal="left" vertical="center" wrapText="1"/>
    </xf>
    <xf numFmtId="0" fontId="6" fillId="0" borderId="1" xfId="0" applyFont="1" applyBorder="1" applyAlignment="1">
      <alignment vertical="top" wrapText="1"/>
    </xf>
    <xf numFmtId="0" fontId="3" fillId="0" borderId="1" xfId="0" applyFont="1" applyBorder="1" applyAlignment="1">
      <alignment horizontal="left" vertical="center" wrapText="1"/>
    </xf>
    <xf numFmtId="0" fontId="25" fillId="1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8" fillId="5" borderId="1" xfId="0" applyFont="1" applyFill="1" applyBorder="1" applyAlignment="1">
      <alignment horizontal="center" vertical="center"/>
    </xf>
    <xf numFmtId="9" fontId="8" fillId="5" borderId="1" xfId="0" applyNumberFormat="1" applyFont="1" applyFill="1" applyBorder="1" applyAlignment="1">
      <alignment horizontal="center" vertical="center"/>
    </xf>
    <xf numFmtId="0" fontId="10" fillId="15" borderId="5" xfId="0" applyFont="1" applyFill="1" applyBorder="1" applyAlignment="1">
      <alignment vertical="center"/>
    </xf>
    <xf numFmtId="0" fontId="10" fillId="10" borderId="5" xfId="0" applyFont="1" applyFill="1" applyBorder="1" applyAlignment="1">
      <alignment vertical="center"/>
    </xf>
    <xf numFmtId="0" fontId="10" fillId="16" borderId="5" xfId="0" applyFont="1" applyFill="1" applyBorder="1" applyAlignment="1">
      <alignment vertical="center"/>
    </xf>
    <xf numFmtId="0" fontId="8" fillId="17" borderId="5" xfId="0" applyFont="1" applyFill="1" applyBorder="1" applyAlignment="1">
      <alignment vertical="center"/>
    </xf>
    <xf numFmtId="0" fontId="3" fillId="13" borderId="1" xfId="0" applyFont="1" applyFill="1" applyBorder="1" applyAlignment="1">
      <alignment horizontal="center" vertical="center" wrapText="1"/>
    </xf>
    <xf numFmtId="0" fontId="26" fillId="0" borderId="0" xfId="0" applyFont="1" applyAlignment="1">
      <alignment horizontal="center" vertical="center"/>
    </xf>
    <xf numFmtId="0" fontId="26" fillId="0" borderId="0" xfId="0" applyFont="1" applyAlignment="1">
      <alignment horizontal="center" vertical="center" textRotation="90"/>
    </xf>
    <xf numFmtId="0" fontId="26" fillId="0" borderId="0" xfId="0" applyFont="1" applyAlignment="1">
      <alignment horizontal="center" vertical="center" wrapText="1"/>
    </xf>
    <xf numFmtId="0" fontId="3" fillId="0" borderId="6" xfId="0" applyFont="1" applyBorder="1" applyAlignment="1">
      <alignment horizontal="center" vertical="center" wrapText="1"/>
    </xf>
    <xf numFmtId="0" fontId="3" fillId="0" borderId="1" xfId="0" applyFont="1" applyBorder="1" applyAlignment="1">
      <alignment horizontal="center" vertical="center" wrapText="1"/>
    </xf>
    <xf numFmtId="0" fontId="10" fillId="0" borderId="0" xfId="0" applyFont="1" applyAlignment="1">
      <alignment vertical="center" wrapText="1"/>
    </xf>
    <xf numFmtId="0" fontId="3" fillId="0" borderId="0" xfId="0" applyFont="1" applyAlignment="1">
      <alignment horizontal="center" vertical="center" wrapText="1"/>
    </xf>
    <xf numFmtId="164" fontId="3" fillId="0" borderId="0" xfId="0" applyNumberFormat="1" applyFont="1" applyAlignment="1">
      <alignment horizontal="center" vertical="center" wrapText="1"/>
    </xf>
    <xf numFmtId="0" fontId="0" fillId="0" borderId="0" xfId="0" applyAlignment="1">
      <alignment horizontal="center"/>
    </xf>
    <xf numFmtId="0" fontId="29" fillId="3" borderId="1" xfId="0" applyFont="1" applyFill="1" applyBorder="1" applyAlignment="1">
      <alignment horizontal="center" vertical="center"/>
    </xf>
    <xf numFmtId="0" fontId="27" fillId="3" borderId="1" xfId="0" applyFont="1" applyFill="1" applyBorder="1" applyAlignment="1">
      <alignment horizontal="center" vertical="center"/>
    </xf>
    <xf numFmtId="0" fontId="6" fillId="0" borderId="1" xfId="0" applyFont="1" applyBorder="1" applyAlignment="1">
      <alignment vertical="center"/>
    </xf>
    <xf numFmtId="0" fontId="6" fillId="0" borderId="1" xfId="0" applyFont="1" applyBorder="1" applyAlignment="1">
      <alignment horizontal="justify" vertical="center"/>
    </xf>
    <xf numFmtId="0" fontId="30" fillId="0" borderId="0" xfId="0" applyFont="1" applyAlignment="1">
      <alignment vertical="center"/>
    </xf>
    <xf numFmtId="0" fontId="7" fillId="0" borderId="0" xfId="0" applyFont="1" applyAlignment="1">
      <alignment vertical="center"/>
    </xf>
    <xf numFmtId="0" fontId="7" fillId="0" borderId="0" xfId="0" applyFont="1" applyAlignment="1">
      <alignment horizontal="center" vertical="center"/>
    </xf>
    <xf numFmtId="0" fontId="7" fillId="0" borderId="1" xfId="0" applyFont="1" applyBorder="1" applyAlignment="1">
      <alignment vertical="center" wrapText="1"/>
    </xf>
    <xf numFmtId="0" fontId="7" fillId="0" borderId="1" xfId="0" applyFont="1" applyBorder="1" applyAlignment="1">
      <alignment vertical="center"/>
    </xf>
    <xf numFmtId="9" fontId="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6" fillId="0" borderId="6" xfId="0" applyFont="1" applyBorder="1" applyAlignment="1">
      <alignment horizontal="center" vertical="center" wrapText="1"/>
    </xf>
    <xf numFmtId="0" fontId="6" fillId="0" borderId="9" xfId="0" applyFont="1" applyBorder="1" applyAlignment="1">
      <alignment horizontal="center" vertical="center" wrapText="1"/>
    </xf>
    <xf numFmtId="0" fontId="6"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9" xfId="0" applyFont="1" applyBorder="1" applyAlignment="1">
      <alignment horizontal="center" vertical="center" wrapText="1"/>
    </xf>
    <xf numFmtId="0" fontId="7" fillId="0" borderId="5" xfId="0" applyFont="1" applyBorder="1" applyAlignment="1">
      <alignment horizontal="center" vertical="center" wrapText="1"/>
    </xf>
    <xf numFmtId="9" fontId="6" fillId="10" borderId="6" xfId="0" applyNumberFormat="1" applyFont="1" applyFill="1" applyBorder="1" applyAlignment="1">
      <alignment horizontal="center" vertical="center" wrapText="1"/>
    </xf>
    <xf numFmtId="9" fontId="6" fillId="10" borderId="9" xfId="0" applyNumberFormat="1" applyFont="1" applyFill="1" applyBorder="1" applyAlignment="1">
      <alignment horizontal="center" vertical="center" wrapText="1"/>
    </xf>
    <xf numFmtId="9" fontId="6" fillId="10" borderId="5" xfId="0" applyNumberFormat="1" applyFont="1" applyFill="1" applyBorder="1" applyAlignment="1">
      <alignment horizontal="center" vertical="center" wrapText="1"/>
    </xf>
    <xf numFmtId="1" fontId="6" fillId="13" borderId="6" xfId="0" applyNumberFormat="1" applyFont="1" applyFill="1" applyBorder="1" applyAlignment="1">
      <alignment horizontal="center" vertical="center" wrapText="1"/>
    </xf>
    <xf numFmtId="1" fontId="6" fillId="13" borderId="9" xfId="0" applyNumberFormat="1" applyFont="1" applyFill="1" applyBorder="1" applyAlignment="1">
      <alignment horizontal="center" vertical="center" wrapText="1"/>
    </xf>
    <xf numFmtId="1" fontId="6" fillId="13" borderId="5" xfId="0" applyNumberFormat="1" applyFont="1" applyFill="1" applyBorder="1" applyAlignment="1">
      <alignment horizontal="center" vertical="center" wrapText="1"/>
    </xf>
    <xf numFmtId="0" fontId="6" fillId="0" borderId="1" xfId="0" applyFont="1" applyBorder="1" applyAlignment="1">
      <alignment horizontal="left" vertical="center" wrapText="1"/>
    </xf>
    <xf numFmtId="0" fontId="6" fillId="0" borderId="1" xfId="0" applyFont="1" applyBorder="1" applyAlignment="1">
      <alignment horizontal="left" vertical="center" wrapText="1" indent="1"/>
    </xf>
    <xf numFmtId="0" fontId="6" fillId="0" borderId="6" xfId="0" applyFont="1" applyBorder="1" applyAlignment="1">
      <alignment horizontal="left" vertical="center" wrapText="1" indent="1"/>
    </xf>
    <xf numFmtId="0" fontId="6" fillId="0" borderId="9" xfId="0" applyFont="1" applyBorder="1" applyAlignment="1">
      <alignment horizontal="left" vertical="center" wrapText="1" indent="1"/>
    </xf>
    <xf numFmtId="0" fontId="6" fillId="0" borderId="5" xfId="0" applyFont="1" applyBorder="1" applyAlignment="1">
      <alignment horizontal="left" vertical="center" wrapText="1" indent="1"/>
    </xf>
    <xf numFmtId="1" fontId="6" fillId="0" borderId="1" xfId="0" applyNumberFormat="1" applyFont="1" applyBorder="1" applyAlignment="1">
      <alignment horizontal="center" vertical="center" wrapText="1"/>
    </xf>
    <xf numFmtId="0" fontId="10" fillId="16" borderId="6" xfId="0" applyFont="1" applyFill="1" applyBorder="1" applyAlignment="1">
      <alignment horizontal="center" vertical="center" wrapText="1"/>
    </xf>
    <xf numFmtId="0" fontId="10" fillId="16" borderId="9" xfId="0" applyFont="1" applyFill="1" applyBorder="1" applyAlignment="1">
      <alignment horizontal="center" vertical="center" wrapText="1"/>
    </xf>
    <xf numFmtId="0" fontId="10" fillId="16" borderId="5" xfId="0" applyFont="1" applyFill="1" applyBorder="1" applyAlignment="1">
      <alignment horizontal="center" vertical="center" wrapText="1"/>
    </xf>
    <xf numFmtId="0" fontId="3" fillId="0" borderId="6" xfId="0" applyFont="1" applyBorder="1" applyAlignment="1">
      <alignment horizontal="left" vertical="center" wrapText="1"/>
    </xf>
    <xf numFmtId="0" fontId="3" fillId="0" borderId="9" xfId="0" applyFont="1" applyBorder="1" applyAlignment="1">
      <alignment horizontal="left" vertic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indent="1"/>
    </xf>
    <xf numFmtId="0" fontId="3" fillId="0" borderId="9" xfId="0" applyFont="1" applyBorder="1" applyAlignment="1">
      <alignment horizontal="left" vertical="center" wrapText="1" indent="1"/>
    </xf>
    <xf numFmtId="0" fontId="3" fillId="0" borderId="5" xfId="0" applyFont="1" applyBorder="1" applyAlignment="1">
      <alignment horizontal="left" vertical="center" wrapText="1" indent="1"/>
    </xf>
    <xf numFmtId="0" fontId="3" fillId="0" borderId="1" xfId="0" applyFont="1" applyBorder="1" applyAlignment="1">
      <alignment horizontal="center" vertical="center" wrapText="1"/>
    </xf>
    <xf numFmtId="164" fontId="6" fillId="0" borderId="1"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5" fillId="0" borderId="9"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9" fontId="6" fillId="0" borderId="6" xfId="0" applyNumberFormat="1" applyFont="1" applyBorder="1" applyAlignment="1">
      <alignment horizontal="left" vertical="center" wrapText="1" indent="1"/>
    </xf>
    <xf numFmtId="9" fontId="6" fillId="0" borderId="9" xfId="0" applyNumberFormat="1" applyFont="1" applyBorder="1" applyAlignment="1">
      <alignment horizontal="left" vertical="center" wrapText="1" indent="1"/>
    </xf>
    <xf numFmtId="9" fontId="6" fillId="0" borderId="5" xfId="0" applyNumberFormat="1" applyFont="1" applyBorder="1" applyAlignment="1">
      <alignment horizontal="left" vertical="center" wrapText="1" indent="1"/>
    </xf>
    <xf numFmtId="164" fontId="6" fillId="0" borderId="6" xfId="0" applyNumberFormat="1" applyFont="1" applyBorder="1" applyAlignment="1">
      <alignment horizontal="center" vertical="center" wrapText="1"/>
    </xf>
    <xf numFmtId="164" fontId="6" fillId="0" borderId="9" xfId="0" applyNumberFormat="1" applyFont="1" applyBorder="1" applyAlignment="1">
      <alignment horizontal="center" vertical="center" wrapText="1"/>
    </xf>
    <xf numFmtId="164" fontId="6" fillId="0" borderId="5" xfId="0" applyNumberFormat="1" applyFont="1" applyBorder="1" applyAlignment="1">
      <alignment horizontal="center" vertical="center" wrapText="1"/>
    </xf>
    <xf numFmtId="9" fontId="6" fillId="0" borderId="6" xfId="0" applyNumberFormat="1" applyFont="1" applyBorder="1" applyAlignment="1">
      <alignment horizontal="center" vertical="center" wrapText="1"/>
    </xf>
    <xf numFmtId="9" fontId="6" fillId="0" borderId="9" xfId="0" applyNumberFormat="1" applyFont="1" applyBorder="1" applyAlignment="1">
      <alignment horizontal="center" vertical="center" wrapText="1"/>
    </xf>
    <xf numFmtId="9" fontId="6" fillId="0" borderId="5" xfId="0" applyNumberFormat="1" applyFont="1" applyBorder="1" applyAlignment="1">
      <alignment horizontal="center" vertical="center" wrapText="1"/>
    </xf>
    <xf numFmtId="0" fontId="6" fillId="0" borderId="6" xfId="0" applyFont="1" applyBorder="1" applyAlignment="1">
      <alignment horizontal="left" vertical="center" wrapText="1"/>
    </xf>
    <xf numFmtId="0" fontId="6" fillId="0" borderId="9" xfId="0" applyFont="1" applyBorder="1" applyAlignment="1">
      <alignment horizontal="left" vertical="center" wrapText="1"/>
    </xf>
    <xf numFmtId="0" fontId="6" fillId="0" borderId="5" xfId="0" applyFont="1" applyBorder="1" applyAlignment="1">
      <alignment horizontal="left" vertical="center" wrapText="1"/>
    </xf>
    <xf numFmtId="0" fontId="10" fillId="0" borderId="6"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5" xfId="0" applyFont="1" applyBorder="1" applyAlignment="1">
      <alignment horizontal="center" vertical="center" wrapText="1"/>
    </xf>
    <xf numFmtId="1" fontId="6" fillId="0" borderId="6" xfId="0" applyNumberFormat="1" applyFont="1" applyBorder="1" applyAlignment="1">
      <alignment horizontal="center" vertical="center" wrapText="1"/>
    </xf>
    <xf numFmtId="1" fontId="6" fillId="0" borderId="9" xfId="0" applyNumberFormat="1" applyFont="1" applyBorder="1" applyAlignment="1">
      <alignment horizontal="center" vertical="center" wrapText="1"/>
    </xf>
    <xf numFmtId="1" fontId="6" fillId="0" borderId="5" xfId="0" applyNumberFormat="1" applyFont="1" applyBorder="1" applyAlignment="1">
      <alignment horizontal="center" vertical="center" wrapText="1"/>
    </xf>
    <xf numFmtId="0" fontId="3" fillId="0" borderId="6" xfId="0" applyFont="1" applyBorder="1" applyAlignment="1">
      <alignment horizontal="center"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wrapText="1"/>
    </xf>
    <xf numFmtId="0" fontId="8" fillId="5" borderId="6" xfId="0" applyFont="1" applyFill="1" applyBorder="1" applyAlignment="1">
      <alignment horizontal="center" vertical="center" wrapText="1"/>
    </xf>
    <xf numFmtId="0" fontId="8" fillId="5" borderId="9"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10" fillId="4" borderId="6" xfId="0" applyFont="1" applyFill="1" applyBorder="1" applyAlignment="1">
      <alignment horizontal="center" vertical="center" wrapText="1"/>
    </xf>
    <xf numFmtId="0" fontId="10" fillId="4" borderId="9" xfId="0" applyFont="1" applyFill="1" applyBorder="1" applyAlignment="1">
      <alignment horizontal="center" vertical="center" wrapText="1"/>
    </xf>
    <xf numFmtId="0" fontId="10" fillId="4" borderId="5" xfId="0" applyFont="1" applyFill="1" applyBorder="1" applyAlignment="1">
      <alignment horizontal="center" vertical="center" wrapText="1"/>
    </xf>
    <xf numFmtId="0" fontId="8" fillId="12" borderId="8" xfId="0" applyFont="1" applyFill="1" applyBorder="1" applyAlignment="1">
      <alignment horizontal="center" vertical="center" wrapText="1"/>
    </xf>
    <xf numFmtId="0" fontId="15" fillId="0" borderId="6" xfId="0" applyFont="1" applyBorder="1" applyAlignment="1">
      <alignment horizontal="center" vertical="center"/>
    </xf>
    <xf numFmtId="0" fontId="15" fillId="0" borderId="9" xfId="0" applyFont="1" applyBorder="1" applyAlignment="1">
      <alignment horizontal="center" vertical="center"/>
    </xf>
    <xf numFmtId="0" fontId="15" fillId="0" borderId="5" xfId="0" applyFont="1" applyBorder="1" applyAlignment="1">
      <alignment horizontal="center" vertical="center"/>
    </xf>
    <xf numFmtId="0" fontId="15" fillId="0" borderId="1" xfId="1" applyFont="1" applyBorder="1" applyAlignment="1" applyProtection="1">
      <alignment horizontal="center" vertical="center" wrapText="1"/>
      <protection locked="0"/>
    </xf>
    <xf numFmtId="0" fontId="13" fillId="0" borderId="1" xfId="1" applyFont="1" applyBorder="1" applyAlignment="1" applyProtection="1">
      <alignment horizontal="center" vertical="center" wrapText="1"/>
      <protection locked="0"/>
    </xf>
    <xf numFmtId="0" fontId="7" fillId="13" borderId="3" xfId="0" applyFont="1" applyFill="1" applyBorder="1" applyAlignment="1">
      <alignment horizontal="center" vertical="center"/>
    </xf>
    <xf numFmtId="0" fontId="7" fillId="13" borderId="7" xfId="0" applyFont="1" applyFill="1" applyBorder="1" applyAlignment="1">
      <alignment horizontal="center" vertical="center"/>
    </xf>
    <xf numFmtId="0" fontId="7" fillId="13" borderId="2" xfId="0" applyFont="1" applyFill="1" applyBorder="1" applyAlignment="1">
      <alignment horizontal="center" vertical="center"/>
    </xf>
    <xf numFmtId="0" fontId="7" fillId="10" borderId="3" xfId="0" applyFont="1" applyFill="1" applyBorder="1" applyAlignment="1">
      <alignment horizontal="center" vertical="center" wrapText="1"/>
    </xf>
    <xf numFmtId="0" fontId="7" fillId="10" borderId="7"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8" fillId="12" borderId="3" xfId="0" applyFont="1" applyFill="1" applyBorder="1" applyAlignment="1">
      <alignment horizontal="center" vertical="center" wrapText="1"/>
    </xf>
    <xf numFmtId="0" fontId="8" fillId="12" borderId="7" xfId="0" applyFont="1" applyFill="1" applyBorder="1" applyAlignment="1">
      <alignment horizontal="center" vertical="center" wrapText="1"/>
    </xf>
    <xf numFmtId="0" fontId="8" fillId="12" borderId="2" xfId="0" applyFont="1" applyFill="1" applyBorder="1" applyAlignment="1">
      <alignment horizontal="center" vertical="center" wrapText="1"/>
    </xf>
    <xf numFmtId="0" fontId="8" fillId="12" borderId="4" xfId="0" applyFont="1" applyFill="1" applyBorder="1" applyAlignment="1">
      <alignment horizontal="center" vertical="center" wrapText="1"/>
    </xf>
    <xf numFmtId="0" fontId="0" fillId="10" borderId="3" xfId="0" applyFill="1" applyBorder="1" applyAlignment="1" applyProtection="1">
      <alignment horizontal="center" vertical="center"/>
      <protection locked="0"/>
    </xf>
    <xf numFmtId="0" fontId="0" fillId="10" borderId="2" xfId="0" applyFill="1" applyBorder="1" applyAlignment="1" applyProtection="1">
      <alignment horizontal="center" vertical="center"/>
      <protection locked="0"/>
    </xf>
    <xf numFmtId="0" fontId="0" fillId="10" borderId="1" xfId="0" applyFill="1" applyBorder="1" applyAlignment="1" applyProtection="1">
      <alignment horizontal="center" vertical="center"/>
      <protection locked="0"/>
    </xf>
    <xf numFmtId="0" fontId="20" fillId="2" borderId="1" xfId="0" applyFont="1" applyFill="1"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18" fillId="5" borderId="1" xfId="0" applyFont="1" applyFill="1" applyBorder="1" applyAlignment="1" applyProtection="1">
      <alignment horizontal="center" vertical="center"/>
      <protection locked="0"/>
    </xf>
    <xf numFmtId="0" fontId="0" fillId="3" borderId="1" xfId="0" applyFill="1" applyBorder="1" applyAlignment="1" applyProtection="1">
      <alignment horizontal="center" vertical="center"/>
      <protection locked="0"/>
    </xf>
    <xf numFmtId="0" fontId="0" fillId="11" borderId="1" xfId="0" applyFill="1" applyBorder="1" applyAlignment="1" applyProtection="1">
      <alignment horizontal="center" vertical="center"/>
      <protection locked="0"/>
    </xf>
    <xf numFmtId="0" fontId="7" fillId="3" borderId="1" xfId="0" applyFont="1" applyFill="1" applyBorder="1" applyAlignment="1">
      <alignment horizontal="center" vertical="center"/>
    </xf>
    <xf numFmtId="0" fontId="15" fillId="0" borderId="1" xfId="0" applyFont="1" applyBorder="1" applyAlignment="1">
      <alignment horizontal="center" vertical="center"/>
    </xf>
    <xf numFmtId="0" fontId="13" fillId="0" borderId="1" xfId="0" applyFont="1" applyBorder="1" applyAlignment="1">
      <alignment horizontal="center" vertical="center"/>
    </xf>
    <xf numFmtId="0" fontId="15" fillId="0" borderId="3" xfId="1" applyFont="1" applyBorder="1" applyAlignment="1" applyProtection="1">
      <alignment horizontal="center" vertical="center" wrapText="1"/>
      <protection locked="0"/>
    </xf>
    <xf numFmtId="0" fontId="15" fillId="0" borderId="2" xfId="1" applyFont="1" applyBorder="1" applyAlignment="1" applyProtection="1">
      <alignment horizontal="center" vertical="center" wrapText="1"/>
      <protection locked="0"/>
    </xf>
    <xf numFmtId="0" fontId="13" fillId="0" borderId="3" xfId="1" applyFont="1" applyBorder="1" applyAlignment="1" applyProtection="1">
      <alignment horizontal="center" vertical="center" wrapText="1"/>
      <protection locked="0"/>
    </xf>
    <xf numFmtId="0" fontId="13" fillId="0" borderId="2" xfId="1" applyFont="1" applyBorder="1" applyAlignment="1" applyProtection="1">
      <alignment horizontal="center" vertical="center" wrapText="1"/>
      <protection locked="0"/>
    </xf>
    <xf numFmtId="0" fontId="15" fillId="13" borderId="3" xfId="0" applyFont="1" applyFill="1" applyBorder="1" applyAlignment="1">
      <alignment horizontal="center" vertical="center"/>
    </xf>
    <xf numFmtId="0" fontId="15" fillId="13" borderId="7" xfId="0" applyFont="1" applyFill="1" applyBorder="1" applyAlignment="1">
      <alignment horizontal="center" vertical="center"/>
    </xf>
    <xf numFmtId="0" fontId="15" fillId="13" borderId="2" xfId="0" applyFont="1" applyFill="1" applyBorder="1" applyAlignment="1">
      <alignment horizontal="center" vertical="center"/>
    </xf>
    <xf numFmtId="0" fontId="14" fillId="12" borderId="1" xfId="0" applyFont="1" applyFill="1" applyBorder="1" applyAlignment="1">
      <alignment horizontal="center" vertical="center" wrapText="1"/>
    </xf>
    <xf numFmtId="0" fontId="14" fillId="12" borderId="1" xfId="1" applyFont="1" applyFill="1" applyBorder="1" applyAlignment="1" applyProtection="1">
      <alignment horizontal="center" vertical="center" wrapText="1"/>
      <protection locked="0"/>
    </xf>
    <xf numFmtId="14" fontId="12" fillId="0" borderId="1" xfId="1" applyNumberFormat="1" applyFont="1" applyBorder="1" applyAlignment="1" applyProtection="1">
      <alignment horizontal="center" vertical="center" wrapText="1"/>
      <protection locked="0"/>
    </xf>
    <xf numFmtId="0" fontId="12" fillId="0" borderId="1" xfId="1" applyFont="1" applyBorder="1" applyAlignment="1" applyProtection="1">
      <alignment horizontal="center" vertical="center" wrapText="1"/>
      <protection locked="0"/>
    </xf>
    <xf numFmtId="0" fontId="13" fillId="10" borderId="7" xfId="0" applyFont="1" applyFill="1" applyBorder="1" applyAlignment="1">
      <alignment horizontal="center" vertical="center" wrapText="1"/>
    </xf>
    <xf numFmtId="0" fontId="13" fillId="10" borderId="2" xfId="0" applyFont="1" applyFill="1" applyBorder="1" applyAlignment="1">
      <alignment horizontal="center" vertical="center" wrapText="1"/>
    </xf>
    <xf numFmtId="0" fontId="7" fillId="26" borderId="6" xfId="0" applyFont="1" applyFill="1" applyBorder="1" applyAlignment="1">
      <alignment horizontal="center" vertical="center" wrapText="1"/>
    </xf>
    <xf numFmtId="0" fontId="7" fillId="26" borderId="9" xfId="0" applyFont="1" applyFill="1" applyBorder="1" applyAlignment="1">
      <alignment horizontal="center" vertical="center" wrapText="1"/>
    </xf>
    <xf numFmtId="0" fontId="7" fillId="26" borderId="5" xfId="0" applyFont="1" applyFill="1" applyBorder="1" applyAlignment="1">
      <alignment horizontal="center" vertical="center" wrapText="1"/>
    </xf>
    <xf numFmtId="0" fontId="15" fillId="10" borderId="3" xfId="0" applyFont="1" applyFill="1" applyBorder="1" applyAlignment="1">
      <alignment horizontal="center" vertical="center" wrapText="1"/>
    </xf>
    <xf numFmtId="0" fontId="15" fillId="10" borderId="7" xfId="0" applyFont="1" applyFill="1" applyBorder="1" applyAlignment="1">
      <alignment horizontal="center" vertical="center" wrapText="1"/>
    </xf>
    <xf numFmtId="0" fontId="7" fillId="24" borderId="6" xfId="0" applyFont="1" applyFill="1" applyBorder="1" applyAlignment="1">
      <alignment horizontal="center" vertical="center" wrapText="1"/>
    </xf>
    <xf numFmtId="0" fontId="7" fillId="24" borderId="9" xfId="0" applyFont="1" applyFill="1" applyBorder="1" applyAlignment="1">
      <alignment horizontal="center" vertical="center" wrapText="1"/>
    </xf>
    <xf numFmtId="0" fontId="7" fillId="24" borderId="5" xfId="0" applyFont="1" applyFill="1" applyBorder="1" applyAlignment="1">
      <alignment horizontal="center" vertical="center" wrapText="1"/>
    </xf>
    <xf numFmtId="0" fontId="7" fillId="16" borderId="6" xfId="0" applyFont="1" applyFill="1" applyBorder="1" applyAlignment="1">
      <alignment horizontal="center" vertical="center" wrapText="1"/>
    </xf>
    <xf numFmtId="0" fontId="7" fillId="16" borderId="9" xfId="0" applyFont="1" applyFill="1" applyBorder="1" applyAlignment="1">
      <alignment horizontal="center" vertical="center" wrapText="1"/>
    </xf>
    <xf numFmtId="0" fontId="7" fillId="16" borderId="5" xfId="0" applyFont="1" applyFill="1" applyBorder="1" applyAlignment="1">
      <alignment horizontal="center" vertical="center" wrapText="1"/>
    </xf>
    <xf numFmtId="0" fontId="8" fillId="22" borderId="6" xfId="0" applyFont="1" applyFill="1" applyBorder="1" applyAlignment="1">
      <alignment horizontal="center" vertical="center" wrapText="1"/>
    </xf>
    <xf numFmtId="0" fontId="8" fillId="22" borderId="9" xfId="0" applyFont="1" applyFill="1" applyBorder="1" applyAlignment="1">
      <alignment horizontal="center" vertical="center" wrapText="1"/>
    </xf>
    <xf numFmtId="0" fontId="8" fillId="22" borderId="5" xfId="0" applyFont="1" applyFill="1" applyBorder="1" applyAlignment="1">
      <alignment horizontal="center" vertical="center" wrapText="1"/>
    </xf>
    <xf numFmtId="0" fontId="8" fillId="12" borderId="1" xfId="0" applyFont="1" applyFill="1" applyBorder="1" applyAlignment="1">
      <alignment vertical="center" wrapText="1"/>
    </xf>
    <xf numFmtId="0" fontId="4" fillId="12" borderId="1" xfId="0" applyFont="1" applyFill="1" applyBorder="1" applyAlignment="1">
      <alignment vertical="center" wrapText="1"/>
    </xf>
    <xf numFmtId="1" fontId="8" fillId="12" borderId="1" xfId="0" applyNumberFormat="1" applyFont="1" applyFill="1" applyBorder="1" applyAlignment="1">
      <alignment horizontal="center" vertical="center" wrapText="1"/>
    </xf>
  </cellXfs>
  <cellStyles count="3">
    <cellStyle name="Normal" xfId="0" builtinId="0"/>
    <cellStyle name="Normal 2" xfId="1" xr:uid="{A40C7D2B-9C97-4383-BDAF-829E1EF2F506}"/>
    <cellStyle name="Porcentaje" xfId="2" builtinId="5"/>
  </cellStyles>
  <dxfs count="515">
    <dxf>
      <font>
        <b/>
        <i val="0"/>
        <color theme="0"/>
      </font>
      <fill>
        <patternFill>
          <bgColor rgb="FF0070C0"/>
        </patternFill>
      </fill>
    </dxf>
    <dxf>
      <font>
        <b/>
        <i val="0"/>
      </font>
      <fill>
        <patternFill>
          <bgColor theme="9" tint="0.79998168889431442"/>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ill>
        <patternFill>
          <bgColor rgb="FFC00000"/>
        </patternFill>
      </fill>
    </dxf>
    <dxf>
      <font>
        <b/>
        <i/>
        <color theme="0"/>
      </font>
      <fill>
        <patternFill>
          <bgColor rgb="FFC00000"/>
        </patternFill>
      </fill>
    </dxf>
    <dxf>
      <font>
        <b/>
        <i/>
      </font>
      <fill>
        <patternFill>
          <bgColor rgb="FFFFC000"/>
        </patternFill>
      </fill>
    </dxf>
    <dxf>
      <font>
        <b/>
        <i/>
      </font>
      <fill>
        <patternFill>
          <bgColor rgb="FFFFFF00"/>
        </patternFill>
      </fill>
    </dxf>
    <dxf>
      <font>
        <b/>
        <i/>
      </font>
      <fill>
        <patternFill>
          <bgColor theme="9" tint="0.79998168889431442"/>
        </patternFill>
      </fill>
    </dxf>
    <dxf>
      <font>
        <color theme="0"/>
      </font>
      <fill>
        <patternFill>
          <bgColor rgb="FFC00000"/>
        </patternFill>
      </fill>
    </dxf>
    <dxf>
      <fill>
        <patternFill>
          <bgColor rgb="FFC00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rgb="FFFFFF00"/>
        </patternFill>
      </fill>
    </dxf>
    <dxf>
      <fill>
        <patternFill>
          <bgColor rgb="FFFFC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ill>
        <patternFill>
          <bgColor theme="9" tint="0.39994506668294322"/>
        </patternFill>
      </fill>
    </dxf>
    <dxf>
      <font>
        <color theme="0"/>
      </font>
      <fill>
        <patternFill>
          <bgColor rgb="FFC00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rgb="FFFFFF00"/>
        </patternFill>
      </fill>
    </dxf>
    <dxf>
      <fill>
        <patternFill>
          <bgColor theme="9" tint="0.39994506668294322"/>
        </patternFill>
      </fill>
    </dxf>
    <dxf>
      <fill>
        <patternFill>
          <bgColor rgb="FFFFC000"/>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rgb="FFFFFF00"/>
        </patternFill>
      </fill>
    </dxf>
    <dxf>
      <fill>
        <patternFill>
          <bgColor theme="9" tint="0.39994506668294322"/>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theme="9" tint="0.39994506668294322"/>
        </patternFill>
      </fill>
    </dxf>
    <dxf>
      <fill>
        <patternFill>
          <bgColor rgb="FFFFFF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theme="9" tint="0.39994506668294322"/>
        </patternFill>
      </fill>
    </dxf>
    <dxf>
      <fill>
        <patternFill>
          <bgColor rgb="FFFFC000"/>
        </patternFill>
      </fill>
    </dxf>
    <dxf>
      <fill>
        <patternFill>
          <bgColor rgb="FFFFFF00"/>
        </patternFill>
      </fill>
    </dxf>
    <dxf>
      <font>
        <color theme="0"/>
      </font>
      <fill>
        <patternFill>
          <bgColor rgb="FFC00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theme="9" tint="0.39994506668294322"/>
        </patternFill>
      </fill>
    </dxf>
    <dxf>
      <fill>
        <patternFill>
          <bgColor rgb="FFFFFF00"/>
        </patternFill>
      </fill>
    </dxf>
    <dxf>
      <fill>
        <patternFill>
          <bgColor rgb="FFFFC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rgb="FFFFC000"/>
        </patternFill>
      </fill>
    </dxf>
    <dxf>
      <font>
        <color theme="0"/>
      </font>
      <fill>
        <patternFill>
          <bgColor rgb="FFC00000"/>
        </patternFill>
      </fill>
    </dxf>
    <dxf>
      <fill>
        <patternFill>
          <bgColor rgb="FFFFFF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theme="9" tint="0.39994506668294322"/>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ill>
        <patternFill>
          <bgColor theme="9" tint="0.39994506668294322"/>
        </patternFill>
      </fill>
    </dxf>
    <dxf>
      <fill>
        <patternFill>
          <bgColor rgb="FFFFC000"/>
        </patternFill>
      </fill>
    </dxf>
    <dxf>
      <font>
        <color theme="0"/>
      </font>
      <fill>
        <patternFill>
          <bgColor rgb="FFC00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rgb="FFFFC000"/>
        </patternFill>
      </fill>
    </dxf>
    <dxf>
      <fill>
        <patternFill>
          <bgColor rgb="FFFFFF00"/>
        </patternFill>
      </fill>
    </dxf>
    <dxf>
      <fill>
        <patternFill>
          <bgColor rgb="FFFFC000"/>
        </patternFill>
      </fill>
    </dxf>
    <dxf>
      <font>
        <color theme="0"/>
      </font>
      <fill>
        <patternFill>
          <bgColor rgb="FFC00000"/>
        </patternFill>
      </fill>
    </dxf>
    <dxf>
      <fill>
        <patternFill>
          <bgColor rgb="FFFFFF00"/>
        </patternFill>
      </fill>
    </dxf>
    <dxf>
      <fill>
        <patternFill>
          <bgColor theme="9" tint="0.39994506668294322"/>
        </patternFill>
      </fill>
    </dxf>
    <dxf>
      <fill>
        <patternFill>
          <bgColor rgb="FFFFFF00"/>
        </patternFill>
      </fill>
    </dxf>
    <dxf>
      <fill>
        <patternFill>
          <bgColor theme="9" tint="0.39994506668294322"/>
        </patternFill>
      </fill>
    </dxf>
    <dxf>
      <font>
        <color theme="0"/>
      </font>
      <fill>
        <patternFill>
          <bgColor rgb="FFC00000"/>
        </patternFill>
      </fill>
    </dxf>
    <dxf>
      <fill>
        <patternFill>
          <bgColor rgb="FFFFC000"/>
        </patternFill>
      </fill>
    </dxf>
    <dxf>
      <fill>
        <patternFill>
          <bgColor theme="9" tint="0.39994506668294322"/>
        </patternFill>
      </fill>
    </dxf>
    <dxf>
      <fill>
        <patternFill>
          <bgColor rgb="FFFFFF00"/>
        </patternFill>
      </fill>
    </dxf>
    <dxf>
      <font>
        <color theme="0"/>
      </font>
      <fill>
        <patternFill>
          <bgColor rgb="FFC00000"/>
        </patternFill>
      </fill>
    </dxf>
    <dxf>
      <fill>
        <patternFill>
          <bgColor rgb="FFFFC000"/>
        </patternFill>
      </fill>
    </dxf>
    <dxf>
      <fill>
        <patternFill>
          <bgColor rgb="FFFFC000"/>
        </patternFill>
      </fill>
    </dxf>
    <dxf>
      <fill>
        <patternFill>
          <bgColor rgb="FFFFFF00"/>
        </patternFill>
      </fill>
    </dxf>
    <dxf>
      <font>
        <color theme="0"/>
      </font>
      <fill>
        <patternFill>
          <bgColor rgb="FFC00000"/>
        </patternFill>
      </fill>
    </dxf>
    <dxf>
      <fill>
        <patternFill>
          <bgColor theme="9" tint="0.39994506668294322"/>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ill>
        <patternFill>
          <bgColor rgb="FFFFC000"/>
        </patternFill>
      </fill>
    </dxf>
    <dxf>
      <fill>
        <patternFill>
          <bgColor theme="9" tint="0.39994506668294322"/>
        </patternFill>
      </fill>
    </dxf>
    <dxf>
      <font>
        <color theme="0"/>
      </font>
      <fill>
        <patternFill>
          <bgColor rgb="FFC00000"/>
        </patternFill>
      </fill>
    </dxf>
    <dxf>
      <fill>
        <patternFill>
          <bgColor rgb="FFFFFF00"/>
        </patternFill>
      </fill>
    </dxf>
    <dxf>
      <fill>
        <patternFill>
          <bgColor theme="9" tint="0.39994506668294322"/>
        </patternFill>
      </fill>
    </dxf>
    <dxf>
      <fill>
        <patternFill>
          <bgColor rgb="FFFFC000"/>
        </patternFill>
      </fill>
    </dxf>
    <dxf>
      <fill>
        <patternFill>
          <bgColor rgb="FFFFFF00"/>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ill>
        <patternFill>
          <bgColor rgb="FFFFFF00"/>
        </patternFill>
      </fill>
    </dxf>
    <dxf>
      <fill>
        <patternFill>
          <bgColor theme="9" tint="0.39994506668294322"/>
        </patternFill>
      </fill>
    </dxf>
    <dxf>
      <fill>
        <patternFill>
          <bgColor theme="9" tint="0.39994506668294322"/>
        </patternFill>
      </fill>
    </dxf>
    <dxf>
      <fill>
        <patternFill>
          <bgColor rgb="FFFFFF00"/>
        </patternFill>
      </fill>
    </dxf>
    <dxf>
      <fill>
        <patternFill>
          <bgColor rgb="FFFFC000"/>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theme="9" tint="0.39994506668294322"/>
        </patternFill>
      </fill>
    </dxf>
    <dxf>
      <fill>
        <patternFill>
          <bgColor rgb="FFFFFF00"/>
        </patternFill>
      </fill>
    </dxf>
    <dxf>
      <fill>
        <patternFill>
          <bgColor rgb="FFFFFF00"/>
        </patternFill>
      </fill>
    </dxf>
    <dxf>
      <font>
        <color theme="0"/>
      </font>
      <fill>
        <patternFill>
          <bgColor rgb="FFC00000"/>
        </patternFill>
      </fill>
    </dxf>
    <dxf>
      <fill>
        <patternFill>
          <bgColor theme="9" tint="0.39994506668294322"/>
        </patternFill>
      </fill>
    </dxf>
    <dxf>
      <fill>
        <patternFill>
          <bgColor rgb="FFFFC000"/>
        </patternFill>
      </fill>
    </dxf>
    <dxf>
      <fill>
        <patternFill>
          <bgColor theme="9" tint="0.39994506668294322"/>
        </patternFill>
      </fill>
    </dxf>
    <dxf>
      <fill>
        <patternFill>
          <bgColor rgb="FFFFFF00"/>
        </patternFill>
      </fill>
    </dxf>
    <dxf>
      <font>
        <color theme="0"/>
      </font>
      <fill>
        <patternFill>
          <bgColor rgb="FFC00000"/>
        </patternFill>
      </fill>
    </dxf>
    <dxf>
      <fill>
        <patternFill>
          <bgColor rgb="FFFFC000"/>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rgb="FFFFC000"/>
        </patternFill>
      </fill>
    </dxf>
    <dxf>
      <fill>
        <patternFill>
          <bgColor theme="9" tint="0.39994506668294322"/>
        </patternFill>
      </fill>
    </dxf>
    <dxf>
      <fill>
        <patternFill>
          <bgColor rgb="FFFFFF00"/>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theme="9" tint="0.39994506668294322"/>
        </patternFill>
      </fill>
    </dxf>
    <dxf>
      <fill>
        <patternFill>
          <bgColor rgb="FFFFFF00"/>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theme="9" tint="0.39994506668294322"/>
        </patternFill>
      </fill>
    </dxf>
    <dxf>
      <fill>
        <patternFill>
          <bgColor rgb="FFFFFF00"/>
        </patternFill>
      </fill>
    </dxf>
    <dxf>
      <fill>
        <patternFill>
          <bgColor rgb="FFFFC000"/>
        </patternFill>
      </fill>
    </dxf>
    <dxf>
      <fill>
        <patternFill>
          <bgColor rgb="FFFFFF00"/>
        </patternFill>
      </fill>
    </dxf>
    <dxf>
      <fill>
        <patternFill>
          <bgColor rgb="FFFFC000"/>
        </patternFill>
      </fill>
    </dxf>
    <dxf>
      <fill>
        <patternFill>
          <bgColor theme="9" tint="0.39994506668294322"/>
        </patternFill>
      </fill>
    </dxf>
    <dxf>
      <font>
        <color theme="0"/>
      </font>
      <fill>
        <patternFill>
          <bgColor rgb="FFC00000"/>
        </patternFill>
      </fill>
    </dxf>
    <dxf>
      <fill>
        <patternFill>
          <bgColor rgb="FFFFC000"/>
        </patternFill>
      </fill>
    </dxf>
    <dxf>
      <fill>
        <patternFill>
          <bgColor theme="9" tint="0.39994506668294322"/>
        </patternFill>
      </fill>
    </dxf>
    <dxf>
      <fill>
        <patternFill>
          <bgColor rgb="FFFFFF00"/>
        </patternFill>
      </fill>
    </dxf>
    <dxf>
      <font>
        <color theme="0"/>
      </font>
      <fill>
        <patternFill>
          <bgColor rgb="FFC00000"/>
        </patternFill>
      </fill>
    </dxf>
    <dxf>
      <fill>
        <patternFill>
          <bgColor theme="9" tint="0.39994506668294322"/>
        </patternFill>
      </fill>
    </dxf>
    <dxf>
      <fill>
        <patternFill>
          <bgColor rgb="FFFFC000"/>
        </patternFill>
      </fill>
    </dxf>
    <dxf>
      <font>
        <color theme="0"/>
      </font>
      <fill>
        <patternFill>
          <bgColor rgb="FFC00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rgb="FFFFC000"/>
        </patternFill>
      </fill>
    </dxf>
    <dxf>
      <fill>
        <patternFill>
          <bgColor rgb="FFFFFF00"/>
        </patternFill>
      </fill>
    </dxf>
    <dxf>
      <fill>
        <patternFill>
          <bgColor rgb="FFFFC000"/>
        </patternFill>
      </fill>
    </dxf>
    <dxf>
      <fill>
        <patternFill>
          <bgColor rgb="FFFFFF00"/>
        </patternFill>
      </fill>
    </dxf>
    <dxf>
      <fill>
        <patternFill>
          <bgColor theme="9" tint="0.39994506668294322"/>
        </patternFill>
      </fill>
    </dxf>
    <dxf>
      <font>
        <color theme="0"/>
      </font>
      <fill>
        <patternFill>
          <bgColor rgb="FFC00000"/>
        </patternFill>
      </fill>
    </dxf>
    <dxf>
      <fill>
        <patternFill>
          <bgColor rgb="FFFFC000"/>
        </patternFill>
      </fill>
    </dxf>
    <dxf>
      <fill>
        <patternFill>
          <bgColor theme="9" tint="0.39994506668294322"/>
        </patternFill>
      </fill>
    </dxf>
    <dxf>
      <font>
        <color theme="0"/>
      </font>
      <fill>
        <patternFill>
          <bgColor rgb="FFC00000"/>
        </patternFill>
      </fill>
    </dxf>
    <dxf>
      <fill>
        <patternFill>
          <bgColor rgb="FFFFFF00"/>
        </patternFill>
      </fill>
    </dxf>
    <dxf>
      <fill>
        <patternFill>
          <bgColor rgb="FFFFFF00"/>
        </patternFill>
      </fill>
    </dxf>
    <dxf>
      <fill>
        <patternFill>
          <bgColor rgb="FFFFC000"/>
        </patternFill>
      </fill>
    </dxf>
    <dxf>
      <fill>
        <patternFill>
          <bgColor theme="9" tint="0.39994506668294322"/>
        </patternFill>
      </fill>
    </dxf>
    <dxf>
      <font>
        <color theme="0"/>
      </font>
      <fill>
        <patternFill>
          <bgColor rgb="FFC00000"/>
        </patternFill>
      </fill>
    </dxf>
    <dxf>
      <font>
        <color theme="0"/>
      </font>
      <fill>
        <patternFill>
          <bgColor rgb="FFC00000"/>
        </patternFill>
      </fill>
    </dxf>
    <dxf>
      <fill>
        <patternFill>
          <bgColor rgb="FFFFC000"/>
        </patternFill>
      </fill>
    </dxf>
    <dxf>
      <fill>
        <patternFill>
          <bgColor rgb="FFFFFF00"/>
        </patternFill>
      </fill>
    </dxf>
    <dxf>
      <fill>
        <patternFill>
          <bgColor theme="9" tint="0.39994506668294322"/>
        </patternFill>
      </fill>
    </dxf>
    <dxf>
      <fill>
        <patternFill>
          <bgColor theme="9" tint="0.39994506668294322"/>
        </patternFill>
      </fill>
    </dxf>
    <dxf>
      <fill>
        <patternFill>
          <bgColor rgb="FFFFC000"/>
        </patternFill>
      </fill>
    </dxf>
    <dxf>
      <font>
        <color theme="0"/>
      </font>
      <fill>
        <patternFill>
          <bgColor rgb="FFC00000"/>
        </patternFill>
      </fill>
    </dxf>
    <dxf>
      <fill>
        <patternFill>
          <bgColor rgb="FFFFFF00"/>
        </patternFill>
      </fill>
    </dxf>
    <dxf>
      <fill>
        <patternFill>
          <bgColor rgb="FFFFFF00"/>
        </patternFill>
      </fill>
    </dxf>
    <dxf>
      <fill>
        <patternFill>
          <bgColor theme="9" tint="0.39994506668294322"/>
        </patternFill>
      </fill>
    </dxf>
    <dxf>
      <fill>
        <patternFill>
          <bgColor rgb="FFFFC000"/>
        </patternFill>
      </fill>
    </dxf>
    <dxf>
      <font>
        <color theme="0"/>
      </font>
      <fill>
        <patternFill>
          <bgColor rgb="FFC00000"/>
        </patternFill>
      </fill>
    </dxf>
    <dxf>
      <fill>
        <patternFill>
          <bgColor rgb="FFFFFF00"/>
        </patternFill>
      </fill>
    </dxf>
    <dxf>
      <fill>
        <patternFill>
          <bgColor theme="9" tint="0.39994506668294322"/>
        </patternFill>
      </fill>
    </dxf>
    <dxf>
      <fill>
        <patternFill>
          <bgColor rgb="FFFFC000"/>
        </patternFill>
      </fill>
    </dxf>
    <dxf>
      <font>
        <color theme="0"/>
      </font>
      <fill>
        <patternFill>
          <bgColor rgb="FFC00000"/>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ill>
        <patternFill>
          <bgColor theme="9"/>
        </patternFill>
      </fill>
    </dxf>
    <dxf>
      <fill>
        <patternFill>
          <bgColor rgb="FFFFFF00"/>
        </patternFill>
      </fill>
    </dxf>
    <dxf>
      <font>
        <color theme="0"/>
      </font>
      <fill>
        <patternFill>
          <bgColor rgb="FFC00000"/>
        </patternFill>
      </fill>
    </dxf>
    <dxf>
      <fill>
        <patternFill>
          <bgColor rgb="FFFFC000"/>
        </patternFill>
      </fill>
    </dxf>
    <dxf>
      <fill>
        <patternFill>
          <bgColor theme="9" tint="0.59996337778862885"/>
        </patternFill>
      </fill>
    </dxf>
    <dxf>
      <font>
        <color theme="0"/>
      </font>
    </dxf>
    <dxf>
      <font>
        <color theme="0"/>
      </font>
    </dxf>
    <dxf>
      <font>
        <b/>
        <i val="0"/>
      </font>
      <fill>
        <patternFill>
          <bgColor theme="9" tint="0.79998168889431442"/>
        </patternFill>
      </fill>
    </dxf>
    <dxf>
      <font>
        <b/>
        <i val="0"/>
        <color theme="0"/>
      </font>
      <fill>
        <patternFill>
          <bgColor rgb="FF0070C0"/>
        </patternFill>
      </fill>
    </dxf>
    <dxf>
      <font>
        <color theme="0"/>
      </font>
      <fill>
        <patternFill>
          <bgColor rgb="FFC00000"/>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auto="1"/>
      </font>
      <fill>
        <patternFill>
          <bgColor theme="9"/>
        </patternFill>
      </fill>
    </dxf>
    <dxf>
      <font>
        <color auto="1"/>
      </font>
      <fill>
        <patternFill>
          <bgColor theme="9" tint="0.59996337778862885"/>
        </patternFill>
      </fill>
    </dxf>
    <dxf>
      <font>
        <color theme="0"/>
      </font>
      <fill>
        <patternFill>
          <bgColor theme="9"/>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theme="9" tint="-0.24994659260841701"/>
        </patternFill>
      </fill>
    </dxf>
    <dxf>
      <font>
        <color auto="1"/>
      </font>
      <fill>
        <patternFill>
          <bgColor rgb="FFFFC000"/>
        </patternFill>
      </fill>
    </dxf>
    <dxf>
      <font>
        <color auto="1"/>
      </font>
      <fill>
        <patternFill>
          <bgColor rgb="FFFFFF00"/>
        </patternFill>
      </fill>
    </dxf>
    <dxf>
      <font>
        <color theme="0"/>
      </font>
      <fill>
        <patternFill>
          <bgColor rgb="FFC00000"/>
        </patternFill>
      </fill>
    </dxf>
    <dxf>
      <font>
        <color theme="0"/>
      </font>
      <fill>
        <patternFill>
          <bgColor theme="9" tint="-0.24994659260841701"/>
        </patternFill>
      </fill>
    </dxf>
    <dxf>
      <font>
        <color theme="0"/>
      </font>
      <fill>
        <patternFill>
          <bgColor theme="9"/>
        </patternFill>
      </fill>
    </dxf>
    <dxf>
      <font>
        <color auto="1"/>
      </font>
      <fill>
        <patternFill>
          <bgColor rgb="FFFFC000"/>
        </patternFill>
      </fill>
    </dxf>
    <dxf>
      <font>
        <color theme="0"/>
      </font>
      <fill>
        <patternFill>
          <bgColor rgb="FFC00000"/>
        </patternFill>
      </fill>
    </dxf>
    <dxf>
      <font>
        <color auto="1"/>
      </font>
      <fill>
        <patternFill>
          <bgColor rgb="FFFFFF00"/>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auto="1"/>
      </font>
      <fill>
        <patternFill>
          <bgColor rgb="FFFFC000"/>
        </patternFill>
      </fill>
    </dxf>
    <dxf>
      <font>
        <color auto="1"/>
      </font>
      <fill>
        <patternFill>
          <bgColor rgb="FFFFFF00"/>
        </patternFill>
      </fill>
    </dxf>
    <dxf>
      <font>
        <color theme="0"/>
      </font>
      <fill>
        <patternFill>
          <bgColor theme="9"/>
        </patternFill>
      </fill>
    </dxf>
    <dxf>
      <font>
        <color theme="0"/>
      </font>
      <fill>
        <patternFill>
          <bgColor theme="9" tint="-0.24994659260841701"/>
        </patternFill>
      </fill>
    </dxf>
    <dxf>
      <font>
        <color theme="0"/>
      </font>
      <fill>
        <patternFill>
          <bgColor rgb="FFC00000"/>
        </patternFill>
      </fill>
    </dxf>
    <dxf>
      <font>
        <color theme="0"/>
      </font>
      <fill>
        <patternFill>
          <bgColor theme="9" tint="-0.24994659260841701"/>
        </patternFill>
      </fill>
    </dxf>
    <dxf>
      <font>
        <color theme="0"/>
      </font>
      <fill>
        <patternFill>
          <bgColor theme="9"/>
        </patternFill>
      </fill>
    </dxf>
    <dxf>
      <font>
        <color auto="1"/>
      </font>
      <fill>
        <patternFill>
          <bgColor rgb="FFFFC000"/>
        </patternFill>
      </fill>
    </dxf>
    <dxf>
      <font>
        <color auto="1"/>
      </font>
      <fill>
        <patternFill>
          <bgColor rgb="FFFFFF00"/>
        </patternFill>
      </fill>
    </dxf>
    <dxf>
      <font>
        <color theme="0"/>
      </font>
      <fill>
        <patternFill>
          <bgColor rgb="FFC00000"/>
        </patternFill>
      </fill>
    </dxf>
    <dxf>
      <font>
        <color theme="0"/>
      </font>
      <fill>
        <patternFill>
          <bgColor theme="9"/>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theme="9" tint="-0.24994659260841701"/>
        </patternFill>
      </fill>
    </dxf>
    <dxf>
      <font>
        <color theme="0"/>
      </font>
      <fill>
        <patternFill>
          <bgColor rgb="FFC00000"/>
        </patternFill>
      </fill>
    </dxf>
    <dxf>
      <font>
        <color theme="0"/>
      </font>
      <fill>
        <patternFill>
          <bgColor theme="9"/>
        </patternFill>
      </fill>
    </dxf>
    <dxf>
      <font>
        <color auto="1"/>
      </font>
      <fill>
        <patternFill>
          <bgColor rgb="FFFFFF00"/>
        </patternFill>
      </fill>
    </dxf>
    <dxf>
      <font>
        <color auto="1"/>
      </font>
      <fill>
        <patternFill>
          <bgColor rgb="FFFFC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rgb="FFC00000"/>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theme="9" tint="-0.24994659260841701"/>
        </patternFill>
      </fill>
    </dxf>
    <dxf>
      <font>
        <color theme="0"/>
      </font>
      <fill>
        <patternFill>
          <bgColor theme="9"/>
        </patternFill>
      </fill>
    </dxf>
    <dxf>
      <font>
        <color auto="1"/>
      </font>
      <fill>
        <patternFill>
          <bgColor rgb="FFFFFF00"/>
        </patternFill>
      </fill>
    </dxf>
    <dxf>
      <font>
        <color theme="0"/>
      </font>
      <fill>
        <patternFill>
          <bgColor rgb="FFC00000"/>
        </patternFill>
      </fill>
    </dxf>
    <dxf>
      <font>
        <color auto="1"/>
      </font>
      <fill>
        <patternFill>
          <bgColor rgb="FFFFC000"/>
        </patternFill>
      </fill>
    </dxf>
    <dxf>
      <font>
        <color theme="0"/>
      </font>
      <fill>
        <patternFill>
          <bgColor theme="9"/>
        </patternFill>
      </fill>
    </dxf>
    <dxf>
      <font>
        <color auto="1"/>
      </font>
      <fill>
        <patternFill>
          <bgColor rgb="FFFFC000"/>
        </patternFill>
      </fill>
    </dxf>
    <dxf>
      <font>
        <color auto="1"/>
      </font>
      <fill>
        <patternFill>
          <bgColor rgb="FFFFFF00"/>
        </patternFill>
      </fill>
    </dxf>
    <dxf>
      <font>
        <color theme="0"/>
      </font>
      <fill>
        <patternFill>
          <bgColor rgb="FFC00000"/>
        </patternFill>
      </fill>
    </dxf>
    <dxf>
      <font>
        <color theme="0"/>
      </font>
      <fill>
        <patternFill>
          <bgColor theme="9" tint="-0.24994659260841701"/>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theme="9"/>
        </patternFill>
      </fill>
    </dxf>
    <dxf>
      <font>
        <color theme="0"/>
      </font>
      <fill>
        <patternFill>
          <bgColor theme="9" tint="-0.24994659260841701"/>
        </patternFill>
      </fill>
    </dxf>
    <dxf>
      <font>
        <color auto="1"/>
      </font>
      <fill>
        <patternFill>
          <bgColor rgb="FFFFC000"/>
        </patternFill>
      </fill>
    </dxf>
    <dxf>
      <font>
        <color auto="1"/>
      </font>
      <fill>
        <patternFill>
          <bgColor rgb="FFFFFF00"/>
        </patternFill>
      </fill>
    </dxf>
    <dxf>
      <font>
        <color theme="0"/>
      </font>
      <fill>
        <patternFill>
          <bgColor rgb="FFC00000"/>
        </patternFill>
      </fill>
    </dxf>
    <dxf>
      <font>
        <color theme="0"/>
      </font>
      <fill>
        <patternFill>
          <bgColor rgb="FFC00000"/>
        </patternFill>
      </fill>
    </dxf>
    <dxf>
      <font>
        <color theme="0"/>
      </font>
      <fill>
        <patternFill>
          <bgColor theme="9" tint="-0.24994659260841701"/>
        </patternFill>
      </fill>
    </dxf>
    <dxf>
      <font>
        <color auto="1"/>
      </font>
      <fill>
        <patternFill>
          <bgColor rgb="FFFFC000"/>
        </patternFill>
      </fill>
    </dxf>
    <dxf>
      <font>
        <color auto="1"/>
      </font>
      <fill>
        <patternFill>
          <bgColor rgb="FFFFFF00"/>
        </patternFill>
      </fill>
    </dxf>
    <dxf>
      <font>
        <color theme="0"/>
      </font>
      <fill>
        <patternFill>
          <bgColor theme="9"/>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rgb="FFC00000"/>
        </patternFill>
      </fill>
    </dxf>
    <dxf>
      <font>
        <color theme="0"/>
      </font>
      <fill>
        <patternFill>
          <bgColor theme="9"/>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auto="1"/>
      </font>
      <fill>
        <patternFill>
          <bgColor rgb="FFFFC000"/>
        </patternFill>
      </fill>
    </dxf>
    <dxf>
      <font>
        <color theme="0"/>
      </font>
      <fill>
        <patternFill>
          <bgColor rgb="FFC00000"/>
        </patternFill>
      </fill>
    </dxf>
    <dxf>
      <font>
        <color theme="0"/>
      </font>
      <fill>
        <patternFill>
          <bgColor theme="9" tint="-0.24994659260841701"/>
        </patternFill>
      </fill>
    </dxf>
    <dxf>
      <font>
        <color theme="0"/>
      </font>
      <fill>
        <patternFill>
          <bgColor theme="9"/>
        </patternFill>
      </fill>
    </dxf>
    <dxf>
      <font>
        <color auto="1"/>
      </font>
      <fill>
        <patternFill>
          <bgColor rgb="FFFFFF00"/>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auto="1"/>
      </font>
      <fill>
        <patternFill>
          <bgColor rgb="FFFFC000"/>
        </patternFill>
      </fill>
    </dxf>
    <dxf>
      <font>
        <color theme="0"/>
      </font>
      <fill>
        <patternFill>
          <bgColor rgb="FFC00000"/>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theme="9"/>
        </patternFill>
      </fill>
    </dxf>
    <dxf>
      <font>
        <color theme="0"/>
      </font>
      <fill>
        <patternFill>
          <bgColor rgb="FFC00000"/>
        </patternFill>
      </fill>
    </dxf>
    <dxf>
      <font>
        <color auto="1"/>
      </font>
      <fill>
        <patternFill>
          <bgColor rgb="FFFFFF00"/>
        </patternFill>
      </fill>
    </dxf>
    <dxf>
      <font>
        <color theme="0"/>
      </font>
      <fill>
        <patternFill>
          <bgColor theme="9" tint="-0.24994659260841701"/>
        </patternFill>
      </fill>
    </dxf>
    <dxf>
      <font>
        <color auto="1"/>
      </font>
      <fill>
        <patternFill>
          <bgColor rgb="FFFFC000"/>
        </patternFill>
      </fill>
    </dxf>
    <dxf>
      <font>
        <color theme="0"/>
      </font>
      <fill>
        <patternFill>
          <bgColor theme="9"/>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theme="9"/>
        </patternFill>
      </fill>
    </dxf>
    <dxf>
      <font>
        <color theme="0"/>
      </font>
      <fill>
        <patternFill>
          <bgColor theme="9" tint="-0.24994659260841701"/>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auto="1"/>
      </font>
      <fill>
        <patternFill>
          <bgColor rgb="FFFFC000"/>
        </patternFill>
      </fill>
    </dxf>
    <dxf>
      <font>
        <color theme="0"/>
      </font>
      <fill>
        <patternFill>
          <bgColor rgb="FFC00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rgb="FFC00000"/>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rgb="FFC00000"/>
        </patternFill>
      </fill>
    </dxf>
    <dxf>
      <font>
        <color auto="1"/>
      </font>
      <fill>
        <patternFill>
          <bgColor rgb="FFFFC000"/>
        </patternFill>
      </fill>
    </dxf>
    <dxf>
      <font>
        <color theme="0"/>
      </font>
      <fill>
        <patternFill>
          <bgColor theme="9" tint="-0.24994659260841701"/>
        </patternFill>
      </fill>
    </dxf>
    <dxf>
      <font>
        <color theme="0"/>
      </font>
      <fill>
        <patternFill>
          <bgColor theme="9"/>
        </patternFill>
      </fill>
    </dxf>
    <dxf>
      <font>
        <color auto="1"/>
      </font>
      <fill>
        <patternFill>
          <bgColor rgb="FFFFFF00"/>
        </patternFill>
      </fill>
    </dxf>
    <dxf>
      <font>
        <color theme="0"/>
      </font>
      <fill>
        <patternFill>
          <bgColor theme="9"/>
        </patternFill>
      </fill>
    </dxf>
    <dxf>
      <font>
        <color auto="1"/>
      </font>
      <fill>
        <patternFill>
          <bgColor rgb="FFFFC000"/>
        </patternFill>
      </fill>
    </dxf>
    <dxf>
      <font>
        <color theme="0"/>
      </font>
      <fill>
        <patternFill>
          <bgColor rgb="FFC00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theme="9" tint="-0.24994659260841701"/>
        </patternFill>
      </fill>
    </dxf>
    <dxf>
      <font>
        <color auto="1"/>
      </font>
      <fill>
        <patternFill>
          <bgColor rgb="FFFFC000"/>
        </patternFill>
      </fill>
    </dxf>
    <dxf>
      <font>
        <color theme="0"/>
      </font>
      <fill>
        <patternFill>
          <bgColor rgb="FFC00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rgb="FFC00000"/>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theme="9" tint="-0.24994659260841701"/>
        </patternFill>
      </fill>
    </dxf>
    <dxf>
      <font>
        <color theme="0"/>
      </font>
      <fill>
        <patternFill>
          <bgColor rgb="FFC00000"/>
        </patternFill>
      </fill>
    </dxf>
    <dxf>
      <font>
        <color auto="1"/>
      </font>
      <fill>
        <patternFill>
          <bgColor rgb="FFFFFF00"/>
        </patternFill>
      </fill>
    </dxf>
    <dxf>
      <font>
        <color auto="1"/>
      </font>
      <fill>
        <patternFill>
          <bgColor rgb="FFFFC000"/>
        </patternFill>
      </fill>
    </dxf>
    <dxf>
      <font>
        <color theme="0"/>
      </font>
      <fill>
        <patternFill>
          <bgColor theme="9"/>
        </patternFill>
      </fill>
    </dxf>
    <dxf>
      <font>
        <color auto="1"/>
      </font>
      <fill>
        <patternFill>
          <bgColor rgb="FFFFC000"/>
        </patternFill>
      </fill>
    </dxf>
    <dxf>
      <font>
        <color theme="0"/>
      </font>
      <fill>
        <patternFill>
          <bgColor rgb="FFC00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auto="1"/>
      </font>
      <fill>
        <patternFill>
          <bgColor rgb="FFFFC000"/>
        </patternFill>
      </fill>
    </dxf>
    <dxf>
      <font>
        <color theme="0"/>
      </font>
      <fill>
        <patternFill>
          <bgColor theme="9"/>
        </patternFill>
      </fill>
    </dxf>
    <dxf>
      <font>
        <color theme="0"/>
      </font>
      <fill>
        <patternFill>
          <bgColor theme="9" tint="-0.24994659260841701"/>
        </patternFill>
      </fill>
    </dxf>
    <dxf>
      <font>
        <color theme="0"/>
      </font>
      <fill>
        <patternFill>
          <bgColor rgb="FFC00000"/>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theme="9"/>
        </patternFill>
      </fill>
    </dxf>
    <dxf>
      <font>
        <color theme="0"/>
      </font>
      <fill>
        <patternFill>
          <bgColor theme="9" tint="-0.24994659260841701"/>
        </patternFill>
      </fill>
    </dxf>
    <dxf>
      <font>
        <color auto="1"/>
      </font>
      <fill>
        <patternFill>
          <bgColor rgb="FFFFFF00"/>
        </patternFill>
      </fill>
    </dxf>
    <dxf>
      <font>
        <color theme="0"/>
      </font>
      <fill>
        <patternFill>
          <bgColor rgb="FFC00000"/>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theme="9"/>
        </patternFill>
      </fill>
    </dxf>
    <dxf>
      <font>
        <color theme="0"/>
      </font>
      <fill>
        <patternFill>
          <bgColor rgb="FFC00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auto="1"/>
      </font>
      <fill>
        <patternFill>
          <bgColor rgb="FFFFC000"/>
        </patternFill>
      </fill>
    </dxf>
    <dxf>
      <font>
        <color auto="1"/>
      </font>
      <fill>
        <patternFill>
          <bgColor rgb="FFFFC000"/>
        </patternFill>
      </fill>
    </dxf>
    <dxf>
      <font>
        <color auto="1"/>
      </font>
      <fill>
        <patternFill>
          <bgColor rgb="FFFFFF00"/>
        </patternFill>
      </fill>
    </dxf>
    <dxf>
      <font>
        <color theme="0"/>
      </font>
      <fill>
        <patternFill>
          <bgColor theme="9"/>
        </patternFill>
      </fill>
    </dxf>
    <dxf>
      <font>
        <color theme="0"/>
      </font>
      <fill>
        <patternFill>
          <bgColor theme="9" tint="-0.24994659260841701"/>
        </patternFill>
      </fill>
    </dxf>
    <dxf>
      <font>
        <color theme="0"/>
      </font>
      <fill>
        <patternFill>
          <bgColor rgb="FFC00000"/>
        </patternFill>
      </fill>
    </dxf>
    <dxf>
      <font>
        <color theme="0"/>
      </font>
      <fill>
        <patternFill>
          <bgColor rgb="FFC00000"/>
        </patternFill>
      </fill>
    </dxf>
    <dxf>
      <font>
        <color auto="1"/>
      </font>
      <fill>
        <patternFill>
          <bgColor rgb="FFFFFF00"/>
        </patternFill>
      </fill>
    </dxf>
    <dxf>
      <font>
        <color theme="0"/>
      </font>
      <fill>
        <patternFill>
          <bgColor theme="9" tint="-0.24994659260841701"/>
        </patternFill>
      </fill>
    </dxf>
    <dxf>
      <font>
        <color theme="0"/>
      </font>
      <fill>
        <patternFill>
          <bgColor theme="9"/>
        </patternFill>
      </fill>
    </dxf>
    <dxf>
      <font>
        <color auto="1"/>
      </font>
      <fill>
        <patternFill>
          <bgColor rgb="FFFFC000"/>
        </patternFill>
      </fill>
    </dxf>
    <dxf>
      <font>
        <color theme="0"/>
      </font>
      <fill>
        <patternFill>
          <bgColor theme="9" tint="-0.24994659260841701"/>
        </patternFill>
      </fill>
    </dxf>
    <dxf>
      <font>
        <color auto="1"/>
      </font>
      <fill>
        <patternFill>
          <bgColor rgb="FFFFFF00"/>
        </patternFill>
      </fill>
    </dxf>
    <dxf>
      <font>
        <color auto="1"/>
      </font>
      <fill>
        <patternFill>
          <bgColor rgb="FFFFC000"/>
        </patternFill>
      </fill>
    </dxf>
    <dxf>
      <font>
        <color theme="0"/>
      </font>
      <fill>
        <patternFill>
          <bgColor theme="9"/>
        </patternFill>
      </fill>
    </dxf>
    <dxf>
      <font>
        <color theme="0"/>
      </font>
      <fill>
        <patternFill>
          <bgColor rgb="FFC00000"/>
        </patternFill>
      </fill>
    </dxf>
    <dxf>
      <font>
        <color theme="0"/>
      </font>
      <fill>
        <patternFill>
          <bgColor theme="9"/>
        </patternFill>
      </fill>
    </dxf>
    <dxf>
      <font>
        <color auto="1"/>
      </font>
      <fill>
        <patternFill>
          <bgColor rgb="FFFFFF00"/>
        </patternFill>
      </fill>
    </dxf>
    <dxf>
      <font>
        <color auto="1"/>
      </font>
      <fill>
        <patternFill>
          <bgColor rgb="FFFFC000"/>
        </patternFill>
      </fill>
    </dxf>
    <dxf>
      <font>
        <color theme="0"/>
      </font>
      <fill>
        <patternFill>
          <bgColor rgb="FFC00000"/>
        </patternFill>
      </fill>
    </dxf>
    <dxf>
      <font>
        <color theme="0"/>
      </font>
      <fill>
        <patternFill>
          <bgColor theme="9" tint="-0.24994659260841701"/>
        </patternFill>
      </fill>
    </dxf>
    <dxf>
      <font>
        <color auto="1"/>
      </font>
      <fill>
        <patternFill>
          <bgColor rgb="FFFFC000"/>
        </patternFill>
      </fill>
    </dxf>
    <dxf>
      <font>
        <color auto="1"/>
      </font>
      <fill>
        <patternFill>
          <bgColor rgb="FFFFFF00"/>
        </patternFill>
      </fill>
    </dxf>
    <dxf>
      <font>
        <color theme="0"/>
      </font>
      <fill>
        <patternFill>
          <bgColor rgb="FFC00000"/>
        </patternFill>
      </fill>
    </dxf>
    <dxf>
      <font>
        <color theme="0"/>
      </font>
      <fill>
        <patternFill>
          <bgColor theme="9" tint="-0.24994659260841701"/>
        </patternFill>
      </fill>
    </dxf>
    <dxf>
      <font>
        <color theme="0"/>
      </font>
      <fill>
        <patternFill>
          <bgColor theme="9"/>
        </patternFill>
      </fill>
    </dxf>
    <dxf>
      <font>
        <color auto="1"/>
      </font>
      <fill>
        <patternFill>
          <bgColor rgb="FFFFC000"/>
        </patternFill>
      </fill>
    </dxf>
    <dxf>
      <font>
        <color auto="1"/>
      </font>
      <fill>
        <patternFill>
          <bgColor rgb="FFFFFF00"/>
        </patternFill>
      </fill>
    </dxf>
    <dxf>
      <font>
        <color theme="0"/>
      </font>
      <fill>
        <patternFill>
          <bgColor rgb="FFC00000"/>
        </patternFill>
      </fill>
    </dxf>
    <dxf>
      <font>
        <color theme="0"/>
      </font>
      <fill>
        <patternFill>
          <bgColor theme="9" tint="-0.24994659260841701"/>
        </patternFill>
      </fill>
    </dxf>
    <dxf>
      <font>
        <color theme="0"/>
      </font>
      <fill>
        <patternFill>
          <bgColor theme="9"/>
        </patternFill>
      </fill>
    </dxf>
    <dxf>
      <font>
        <color theme="0"/>
      </font>
      <fill>
        <patternFill>
          <bgColor rgb="FFC00000"/>
        </patternFill>
      </fill>
    </dxf>
    <dxf>
      <font>
        <color theme="0"/>
      </font>
      <fill>
        <patternFill>
          <bgColor theme="9"/>
        </patternFill>
      </fill>
    </dxf>
    <dxf>
      <font>
        <color auto="1"/>
      </font>
      <fill>
        <patternFill>
          <bgColor rgb="FFFFC000"/>
        </patternFill>
      </fill>
    </dxf>
    <dxf>
      <font>
        <color theme="0"/>
      </font>
      <fill>
        <patternFill>
          <bgColor theme="9" tint="-0.24994659260841701"/>
        </patternFill>
      </fill>
    </dxf>
    <dxf>
      <font>
        <color auto="1"/>
      </font>
      <fill>
        <patternFill>
          <bgColor rgb="FFFFFF00"/>
        </patternFill>
      </fill>
    </dxf>
    <dxf>
      <font>
        <color auto="1"/>
      </font>
      <fill>
        <patternFill>
          <bgColor rgb="FFFFFF00"/>
        </patternFill>
      </fill>
    </dxf>
    <dxf>
      <font>
        <color theme="0"/>
      </font>
      <fill>
        <patternFill>
          <bgColor theme="9"/>
        </patternFill>
      </fill>
    </dxf>
    <dxf>
      <font>
        <color theme="0"/>
      </font>
      <fill>
        <patternFill>
          <bgColor theme="9" tint="-0.24994659260841701"/>
        </patternFill>
      </fill>
    </dxf>
    <dxf>
      <font>
        <color theme="0"/>
      </font>
      <fill>
        <patternFill>
          <bgColor rgb="FFC00000"/>
        </patternFill>
      </fill>
    </dxf>
    <dxf>
      <font>
        <color auto="1"/>
      </font>
      <fill>
        <patternFill>
          <bgColor rgb="FFFFC000"/>
        </patternFill>
      </fill>
    </dxf>
    <dxf>
      <font>
        <color theme="0"/>
      </font>
      <fill>
        <patternFill>
          <bgColor theme="9"/>
        </patternFill>
      </fill>
    </dxf>
    <dxf>
      <font>
        <color theme="0"/>
      </font>
      <fill>
        <patternFill>
          <bgColor theme="9" tint="-0.24994659260841701"/>
        </patternFill>
      </fill>
    </dxf>
    <dxf>
      <font>
        <color theme="0"/>
      </font>
      <fill>
        <patternFill>
          <bgColor rgb="FFC00000"/>
        </patternFill>
      </fill>
    </dxf>
    <dxf>
      <font>
        <color auto="1"/>
      </font>
      <fill>
        <patternFill>
          <bgColor rgb="FFFFC000"/>
        </patternFill>
      </fill>
    </dxf>
    <dxf>
      <font>
        <color auto="1"/>
      </font>
      <fill>
        <patternFill>
          <bgColor rgb="FFFFFF00"/>
        </patternFill>
      </fill>
    </dxf>
    <dxf>
      <fill>
        <patternFill>
          <bgColor rgb="FFFFC000"/>
        </patternFill>
      </fill>
    </dxf>
    <dxf>
      <font>
        <color theme="0"/>
      </font>
      <fill>
        <patternFill>
          <bgColor rgb="FFC00000"/>
        </patternFill>
      </fill>
    </dxf>
    <dxf>
      <fill>
        <patternFill>
          <bgColor rgb="FFFFFF00"/>
        </patternFill>
      </fill>
    </dxf>
    <dxf>
      <fill>
        <patternFill>
          <bgColor theme="9" tint="0.39994506668294322"/>
        </patternFill>
      </fill>
    </dxf>
    <dxf>
      <font>
        <color auto="1"/>
      </font>
      <fill>
        <patternFill>
          <bgColor rgb="FFFFC000"/>
        </patternFill>
      </fill>
    </dxf>
    <dxf>
      <font>
        <color auto="1"/>
      </font>
      <fill>
        <patternFill>
          <bgColor theme="9" tint="0.59996337778862885"/>
        </patternFill>
      </fill>
    </dxf>
    <dxf>
      <font>
        <color auto="1"/>
      </font>
      <fill>
        <patternFill>
          <bgColor theme="9"/>
        </patternFill>
      </fill>
    </dxf>
    <dxf>
      <font>
        <color auto="1"/>
      </font>
      <fill>
        <patternFill>
          <bgColor rgb="FFFFFF00"/>
        </patternFill>
      </fill>
    </dxf>
    <dxf>
      <font>
        <b/>
        <i/>
        <color theme="0"/>
      </font>
      <fill>
        <patternFill>
          <bgColor theme="9"/>
        </patternFill>
      </fill>
    </dxf>
  </dxfs>
  <tableStyles count="0" defaultTableStyle="TableStyleMedium2" defaultPivotStyle="PivotStyleLight16"/>
  <colors>
    <mruColors>
      <color rgb="FF305496"/>
      <color rgb="FFFCC11C"/>
      <color rgb="FF3C7D22"/>
      <color rgb="FFAC7F00"/>
      <color rgb="FFFFB9D5"/>
      <color rgb="FFFEECB8"/>
      <color rgb="FF806000"/>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87</xdr:col>
      <xdr:colOff>228443</xdr:colOff>
      <xdr:row>6</xdr:row>
      <xdr:rowOff>892629</xdr:rowOff>
    </xdr:from>
    <xdr:to>
      <xdr:col>88</xdr:col>
      <xdr:colOff>336402</xdr:colOff>
      <xdr:row>6</xdr:row>
      <xdr:rowOff>1418090</xdr:rowOff>
    </xdr:to>
    <xdr:pic>
      <xdr:nvPicPr>
        <xdr:cNvPr id="2" name="Imagen 1">
          <a:extLst>
            <a:ext uri="{FF2B5EF4-FFF2-40B4-BE49-F238E27FC236}">
              <a16:creationId xmlns:a16="http://schemas.microsoft.com/office/drawing/2014/main" id="{D0A98711-4FFB-4F7A-A726-8862594A763D}"/>
            </a:ext>
          </a:extLst>
        </xdr:cNvPr>
        <xdr:cNvPicPr>
          <a:picLocks noChangeAspect="1"/>
        </xdr:cNvPicPr>
      </xdr:nvPicPr>
      <xdr:blipFill>
        <a:blip xmlns:r="http://schemas.openxmlformats.org/officeDocument/2006/relationships" r:embed="rId1">
          <a:biLevel thresh="25000"/>
        </a:blip>
        <a:stretch>
          <a:fillRect/>
        </a:stretch>
      </xdr:blipFill>
      <xdr:spPr>
        <a:xfrm>
          <a:off x="171668918" y="2426154"/>
          <a:ext cx="1580024" cy="525967"/>
        </a:xfrm>
        <a:prstGeom prst="rect">
          <a:avLst/>
        </a:prstGeom>
      </xdr:spPr>
    </xdr:pic>
    <xdr:clientData/>
  </xdr:twoCellAnchor>
  <xdr:twoCellAnchor editAs="oneCell">
    <xdr:from>
      <xdr:col>1</xdr:col>
      <xdr:colOff>123825</xdr:colOff>
      <xdr:row>1</xdr:row>
      <xdr:rowOff>86747</xdr:rowOff>
    </xdr:from>
    <xdr:to>
      <xdr:col>1</xdr:col>
      <xdr:colOff>1303661</xdr:colOff>
      <xdr:row>3</xdr:row>
      <xdr:rowOff>182588</xdr:rowOff>
    </xdr:to>
    <xdr:pic>
      <xdr:nvPicPr>
        <xdr:cNvPr id="3" name="Imagen 2">
          <a:extLst>
            <a:ext uri="{FF2B5EF4-FFF2-40B4-BE49-F238E27FC236}">
              <a16:creationId xmlns:a16="http://schemas.microsoft.com/office/drawing/2014/main" id="{EB2D7766-F82C-49F6-90D4-D2D6FDB2B8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3875" y="343922"/>
          <a:ext cx="1180337" cy="586908"/>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751115</xdr:colOff>
      <xdr:row>0</xdr:row>
      <xdr:rowOff>92528</xdr:rowOff>
    </xdr:from>
    <xdr:to>
      <xdr:col>2</xdr:col>
      <xdr:colOff>2200180</xdr:colOff>
      <xdr:row>2</xdr:row>
      <xdr:rowOff>114299</xdr:rowOff>
    </xdr:to>
    <xdr:pic>
      <xdr:nvPicPr>
        <xdr:cNvPr id="3" name="Imagen 2">
          <a:extLst>
            <a:ext uri="{FF2B5EF4-FFF2-40B4-BE49-F238E27FC236}">
              <a16:creationId xmlns:a16="http://schemas.microsoft.com/office/drawing/2014/main" id="{F5ECCEDC-EF29-4322-B30B-B363B87D811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41740" y="92528"/>
          <a:ext cx="1447704" cy="536121"/>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629854</xdr:colOff>
      <xdr:row>5</xdr:row>
      <xdr:rowOff>674915</xdr:rowOff>
    </xdr:from>
    <xdr:to>
      <xdr:col>5</xdr:col>
      <xdr:colOff>2208437</xdr:colOff>
      <xdr:row>5</xdr:row>
      <xdr:rowOff>1198105</xdr:rowOff>
    </xdr:to>
    <xdr:pic>
      <xdr:nvPicPr>
        <xdr:cNvPr id="2" name="Imagen 1">
          <a:extLst>
            <a:ext uri="{FF2B5EF4-FFF2-40B4-BE49-F238E27FC236}">
              <a16:creationId xmlns:a16="http://schemas.microsoft.com/office/drawing/2014/main" id="{F8BFDE9F-C386-4DEA-94E8-D125CD0ACC35}"/>
            </a:ext>
          </a:extLst>
        </xdr:cNvPr>
        <xdr:cNvPicPr>
          <a:picLocks noChangeAspect="1"/>
        </xdr:cNvPicPr>
      </xdr:nvPicPr>
      <xdr:blipFill>
        <a:blip xmlns:r="http://schemas.openxmlformats.org/officeDocument/2006/relationships" r:embed="rId1">
          <a:biLevel thresh="75000"/>
        </a:blip>
        <a:stretch>
          <a:fillRect/>
        </a:stretch>
      </xdr:blipFill>
      <xdr:spPr>
        <a:xfrm>
          <a:off x="10107229" y="1960790"/>
          <a:ext cx="1578583" cy="523190"/>
        </a:xfrm>
        <a:prstGeom prst="rect">
          <a:avLst/>
        </a:prstGeom>
      </xdr:spPr>
    </xdr:pic>
    <xdr:clientData/>
  </xdr:twoCellAnchor>
  <xdr:twoCellAnchor editAs="oneCell">
    <xdr:from>
      <xdr:col>1</xdr:col>
      <xdr:colOff>1428750</xdr:colOff>
      <xdr:row>0</xdr:row>
      <xdr:rowOff>38100</xdr:rowOff>
    </xdr:from>
    <xdr:to>
      <xdr:col>2</xdr:col>
      <xdr:colOff>706113</xdr:colOff>
      <xdr:row>2</xdr:row>
      <xdr:rowOff>130629</xdr:rowOff>
    </xdr:to>
    <xdr:pic>
      <xdr:nvPicPr>
        <xdr:cNvPr id="5" name="Imagen 4">
          <a:extLst>
            <a:ext uri="{FF2B5EF4-FFF2-40B4-BE49-F238E27FC236}">
              <a16:creationId xmlns:a16="http://schemas.microsoft.com/office/drawing/2014/main" id="{B4ED4B79-1015-493C-9AB4-F74292D0360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828800" y="38100"/>
          <a:ext cx="1449063" cy="60687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1094014</xdr:colOff>
      <xdr:row>0</xdr:row>
      <xdr:rowOff>54429</xdr:rowOff>
    </xdr:from>
    <xdr:to>
      <xdr:col>2</xdr:col>
      <xdr:colOff>1074866</xdr:colOff>
      <xdr:row>2</xdr:row>
      <xdr:rowOff>246289</xdr:rowOff>
    </xdr:to>
    <xdr:pic>
      <xdr:nvPicPr>
        <xdr:cNvPr id="3" name="Imagen 2">
          <a:extLst>
            <a:ext uri="{FF2B5EF4-FFF2-40B4-BE49-F238E27FC236}">
              <a16:creationId xmlns:a16="http://schemas.microsoft.com/office/drawing/2014/main" id="{C649E245-1916-43B4-8ADC-5BDD0340DD6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84589" y="54429"/>
          <a:ext cx="1449063" cy="708931"/>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903515</xdr:colOff>
      <xdr:row>0</xdr:row>
      <xdr:rowOff>46264</xdr:rowOff>
    </xdr:from>
    <xdr:to>
      <xdr:col>2</xdr:col>
      <xdr:colOff>179549</xdr:colOff>
      <xdr:row>2</xdr:row>
      <xdr:rowOff>114300</xdr:rowOff>
    </xdr:to>
    <xdr:pic>
      <xdr:nvPicPr>
        <xdr:cNvPr id="3" name="Imagen 2">
          <a:extLst>
            <a:ext uri="{FF2B5EF4-FFF2-40B4-BE49-F238E27FC236}">
              <a16:creationId xmlns:a16="http://schemas.microsoft.com/office/drawing/2014/main" id="{D9EC2C4B-38F2-3DC5-5E2D-0FDA3F5901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03565" y="46264"/>
          <a:ext cx="1451788" cy="582386"/>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754871-2802-4E9F-8090-72950369398E}">
  <sheetPr>
    <tabColor rgb="FFFFFF00"/>
  </sheetPr>
  <dimension ref="B1:K80"/>
  <sheetViews>
    <sheetView showGridLines="0" topLeftCell="D32" workbookViewId="0">
      <selection activeCell="F38" sqref="F38:F40"/>
    </sheetView>
  </sheetViews>
  <sheetFormatPr baseColWidth="10" defaultColWidth="11.1796875" defaultRowHeight="20.149999999999999" customHeight="1" x14ac:dyDescent="0.35"/>
  <cols>
    <col min="1" max="1" width="11.1796875" style="1"/>
    <col min="2" max="2" width="64.90625" style="1" customWidth="1"/>
    <col min="3" max="3" width="29.26953125" style="1" customWidth="1"/>
    <col min="4" max="4" width="126.1796875" style="1" bestFit="1" customWidth="1"/>
    <col min="5" max="16384" width="11.1796875" style="1"/>
  </cols>
  <sheetData>
    <row r="1" spans="2:11" ht="20.149999999999999" customHeight="1" x14ac:dyDescent="0.35">
      <c r="B1" s="1" t="s">
        <v>0</v>
      </c>
      <c r="D1" s="1" t="s">
        <v>1</v>
      </c>
      <c r="E1" s="1" t="s">
        <v>2</v>
      </c>
      <c r="F1" s="1" t="s">
        <v>3</v>
      </c>
    </row>
    <row r="2" spans="2:11" ht="20.149999999999999" customHeight="1" x14ac:dyDescent="0.35">
      <c r="D2" s="1" t="s">
        <v>4</v>
      </c>
      <c r="E2" s="1" t="s">
        <v>5</v>
      </c>
      <c r="F2" s="1" t="s">
        <v>6</v>
      </c>
    </row>
    <row r="4" spans="2:11" ht="20.149999999999999" customHeight="1" x14ac:dyDescent="0.35">
      <c r="B4" s="90" t="s">
        <v>7</v>
      </c>
      <c r="C4" s="91"/>
      <c r="F4" s="250" t="s">
        <v>8</v>
      </c>
      <c r="G4" s="250"/>
      <c r="H4" s="250" t="s">
        <v>9</v>
      </c>
      <c r="I4" s="250"/>
      <c r="J4" s="250" t="s">
        <v>10</v>
      </c>
      <c r="K4" s="250"/>
    </row>
    <row r="5" spans="2:11" ht="20.149999999999999" customHeight="1" x14ac:dyDescent="0.35">
      <c r="B5" s="92" t="s">
        <v>11</v>
      </c>
      <c r="C5" s="93" t="s">
        <v>12</v>
      </c>
      <c r="F5" s="247" t="s">
        <v>13</v>
      </c>
      <c r="G5" s="247"/>
      <c r="H5" s="247" t="s">
        <v>14</v>
      </c>
      <c r="I5" s="247"/>
      <c r="J5" s="248" t="s">
        <v>15</v>
      </c>
      <c r="K5" s="248"/>
    </row>
    <row r="6" spans="2:11" ht="20.149999999999999" customHeight="1" x14ac:dyDescent="0.35">
      <c r="B6" s="94" t="s">
        <v>16</v>
      </c>
      <c r="C6" s="95" t="s">
        <v>17</v>
      </c>
      <c r="F6" s="247" t="s">
        <v>13</v>
      </c>
      <c r="G6" s="247"/>
      <c r="H6" s="247" t="s">
        <v>18</v>
      </c>
      <c r="I6" s="247"/>
      <c r="J6" s="248" t="s">
        <v>15</v>
      </c>
      <c r="K6" s="248"/>
    </row>
    <row r="7" spans="2:11" ht="20.149999999999999" customHeight="1" x14ac:dyDescent="0.35">
      <c r="B7" s="96" t="s">
        <v>19</v>
      </c>
      <c r="C7" s="95" t="s">
        <v>20</v>
      </c>
      <c r="F7" s="247" t="s">
        <v>13</v>
      </c>
      <c r="G7" s="247"/>
      <c r="H7" s="247" t="s">
        <v>21</v>
      </c>
      <c r="I7" s="247"/>
      <c r="J7" s="248" t="s">
        <v>15</v>
      </c>
      <c r="K7" s="248"/>
    </row>
    <row r="8" spans="2:11" ht="20.149999999999999" customHeight="1" x14ac:dyDescent="0.35">
      <c r="B8" s="97" t="s">
        <v>22</v>
      </c>
      <c r="C8" s="95" t="s">
        <v>23</v>
      </c>
      <c r="F8" s="247" t="s">
        <v>13</v>
      </c>
      <c r="G8" s="247"/>
      <c r="H8" s="247" t="s">
        <v>24</v>
      </c>
      <c r="I8" s="247"/>
      <c r="J8" s="248" t="s">
        <v>15</v>
      </c>
      <c r="K8" s="248"/>
    </row>
    <row r="9" spans="2:11" ht="20.149999999999999" customHeight="1" x14ac:dyDescent="0.35">
      <c r="B9" s="98" t="s">
        <v>25</v>
      </c>
      <c r="C9" s="95" t="s">
        <v>26</v>
      </c>
      <c r="F9" s="247" t="s">
        <v>13</v>
      </c>
      <c r="G9" s="247"/>
      <c r="H9" s="247" t="s">
        <v>27</v>
      </c>
      <c r="I9" s="247"/>
      <c r="J9" s="248" t="s">
        <v>15</v>
      </c>
      <c r="K9" s="248"/>
    </row>
    <row r="10" spans="2:11" ht="20.149999999999999" customHeight="1" x14ac:dyDescent="0.35">
      <c r="B10" s="99" t="s">
        <v>13</v>
      </c>
      <c r="C10" s="100" t="s">
        <v>28</v>
      </c>
      <c r="F10" s="247" t="s">
        <v>25</v>
      </c>
      <c r="G10" s="247"/>
      <c r="H10" s="247" t="s">
        <v>14</v>
      </c>
      <c r="I10" s="247"/>
      <c r="J10" s="249" t="s">
        <v>29</v>
      </c>
      <c r="K10" s="249"/>
    </row>
    <row r="11" spans="2:11" ht="20.149999999999999" customHeight="1" x14ac:dyDescent="0.35">
      <c r="F11" s="247" t="s">
        <v>25</v>
      </c>
      <c r="G11" s="247"/>
      <c r="H11" s="247" t="s">
        <v>18</v>
      </c>
      <c r="I11" s="247"/>
      <c r="J11" s="249" t="s">
        <v>29</v>
      </c>
      <c r="K11" s="249"/>
    </row>
    <row r="12" spans="2:11" ht="20.149999999999999" customHeight="1" x14ac:dyDescent="0.35">
      <c r="B12" s="101" t="s">
        <v>30</v>
      </c>
      <c r="C12" s="101"/>
      <c r="D12" s="101"/>
      <c r="F12" s="245" t="s">
        <v>25</v>
      </c>
      <c r="G12" s="246"/>
      <c r="H12" s="247" t="s">
        <v>21</v>
      </c>
      <c r="I12" s="247"/>
      <c r="J12" s="249" t="s">
        <v>29</v>
      </c>
      <c r="K12" s="249"/>
    </row>
    <row r="13" spans="2:11" ht="20.149999999999999" customHeight="1" x14ac:dyDescent="0.35">
      <c r="B13" s="102" t="s">
        <v>11</v>
      </c>
      <c r="C13" s="102" t="s">
        <v>31</v>
      </c>
      <c r="D13" s="102" t="s">
        <v>32</v>
      </c>
      <c r="F13" s="245" t="s">
        <v>25</v>
      </c>
      <c r="G13" s="246"/>
      <c r="H13" s="247" t="s">
        <v>24</v>
      </c>
      <c r="I13" s="247"/>
      <c r="J13" s="249" t="s">
        <v>29</v>
      </c>
      <c r="K13" s="249"/>
    </row>
    <row r="14" spans="2:11" ht="20.149999999999999" customHeight="1" x14ac:dyDescent="0.35">
      <c r="B14" s="103" t="s">
        <v>33</v>
      </c>
      <c r="C14" s="104">
        <v>0.2</v>
      </c>
      <c r="D14" s="95" t="s">
        <v>34</v>
      </c>
      <c r="F14" s="245" t="s">
        <v>25</v>
      </c>
      <c r="G14" s="246"/>
      <c r="H14" s="247" t="s">
        <v>27</v>
      </c>
      <c r="I14" s="247"/>
      <c r="J14" s="249" t="s">
        <v>29</v>
      </c>
      <c r="K14" s="249"/>
    </row>
    <row r="15" spans="2:11" ht="20.149999999999999" customHeight="1" x14ac:dyDescent="0.35">
      <c r="B15" s="105" t="s">
        <v>35</v>
      </c>
      <c r="C15" s="104">
        <v>0.4</v>
      </c>
      <c r="D15" s="95" t="s">
        <v>36</v>
      </c>
      <c r="F15" s="245" t="s">
        <v>22</v>
      </c>
      <c r="G15" s="246"/>
      <c r="H15" s="247" t="s">
        <v>14</v>
      </c>
      <c r="I15" s="247"/>
      <c r="J15" s="249" t="s">
        <v>29</v>
      </c>
      <c r="K15" s="249"/>
    </row>
    <row r="16" spans="2:11" ht="20.149999999999999" customHeight="1" x14ac:dyDescent="0.35">
      <c r="B16" s="106" t="s">
        <v>37</v>
      </c>
      <c r="C16" s="104">
        <v>0.6</v>
      </c>
      <c r="D16" s="95" t="s">
        <v>38</v>
      </c>
      <c r="F16" s="245" t="s">
        <v>22</v>
      </c>
      <c r="G16" s="246"/>
      <c r="H16" s="247" t="s">
        <v>18</v>
      </c>
      <c r="I16" s="247"/>
      <c r="J16" s="249" t="s">
        <v>29</v>
      </c>
      <c r="K16" s="249"/>
    </row>
    <row r="17" spans="2:11" ht="20.149999999999999" customHeight="1" x14ac:dyDescent="0.35">
      <c r="B17" s="107" t="s">
        <v>39</v>
      </c>
      <c r="C17" s="104">
        <v>0.8</v>
      </c>
      <c r="D17" s="95" t="s">
        <v>40</v>
      </c>
      <c r="F17" s="245" t="s">
        <v>22</v>
      </c>
      <c r="G17" s="246"/>
      <c r="H17" s="247" t="s">
        <v>21</v>
      </c>
      <c r="I17" s="247"/>
      <c r="J17" s="251" t="s">
        <v>41</v>
      </c>
      <c r="K17" s="251"/>
    </row>
    <row r="18" spans="2:11" ht="20.149999999999999" customHeight="1" x14ac:dyDescent="0.35">
      <c r="B18" s="108" t="s">
        <v>42</v>
      </c>
      <c r="C18" s="104">
        <v>1</v>
      </c>
      <c r="D18" s="95" t="s">
        <v>43</v>
      </c>
      <c r="F18" s="245" t="s">
        <v>22</v>
      </c>
      <c r="G18" s="246"/>
      <c r="H18" s="247" t="s">
        <v>24</v>
      </c>
      <c r="I18" s="247"/>
      <c r="J18" s="251" t="s">
        <v>41</v>
      </c>
      <c r="K18" s="251"/>
    </row>
    <row r="19" spans="2:11" ht="20.149999999999999" customHeight="1" x14ac:dyDescent="0.35">
      <c r="F19" s="247" t="s">
        <v>22</v>
      </c>
      <c r="G19" s="247"/>
      <c r="H19" s="247" t="s">
        <v>27</v>
      </c>
      <c r="I19" s="247"/>
      <c r="J19" s="251" t="s">
        <v>41</v>
      </c>
      <c r="K19" s="251"/>
    </row>
    <row r="20" spans="2:11" ht="20.149999999999999" customHeight="1" x14ac:dyDescent="0.35">
      <c r="B20" s="1" t="s">
        <v>44</v>
      </c>
      <c r="D20" s="88"/>
      <c r="F20" s="247" t="s">
        <v>19</v>
      </c>
      <c r="G20" s="247"/>
      <c r="H20" s="247" t="s">
        <v>14</v>
      </c>
      <c r="I20" s="247"/>
      <c r="J20" s="249" t="s">
        <v>29</v>
      </c>
      <c r="K20" s="249"/>
    </row>
    <row r="21" spans="2:11" ht="20.149999999999999" customHeight="1" x14ac:dyDescent="0.35">
      <c r="B21" s="109" t="s">
        <v>17</v>
      </c>
      <c r="C21" s="89">
        <v>0.2</v>
      </c>
      <c r="F21" s="247" t="s">
        <v>19</v>
      </c>
      <c r="G21" s="247"/>
      <c r="H21" s="247" t="s">
        <v>18</v>
      </c>
      <c r="I21" s="247"/>
      <c r="J21" s="251" t="s">
        <v>41</v>
      </c>
      <c r="K21" s="251"/>
    </row>
    <row r="22" spans="2:11" ht="20.149999999999999" customHeight="1" x14ac:dyDescent="0.35">
      <c r="B22" s="109" t="s">
        <v>20</v>
      </c>
      <c r="C22" s="89">
        <v>0.4</v>
      </c>
      <c r="F22" s="247" t="s">
        <v>19</v>
      </c>
      <c r="G22" s="247"/>
      <c r="H22" s="247" t="s">
        <v>21</v>
      </c>
      <c r="I22" s="247"/>
      <c r="J22" s="251" t="s">
        <v>41</v>
      </c>
      <c r="K22" s="251"/>
    </row>
    <row r="23" spans="2:11" ht="20.149999999999999" customHeight="1" x14ac:dyDescent="0.35">
      <c r="B23" s="110" t="s">
        <v>23</v>
      </c>
      <c r="C23" s="89">
        <v>0.6</v>
      </c>
      <c r="F23" s="247" t="s">
        <v>19</v>
      </c>
      <c r="G23" s="247"/>
      <c r="H23" s="247" t="s">
        <v>24</v>
      </c>
      <c r="I23" s="247"/>
      <c r="J23" s="251" t="s">
        <v>41</v>
      </c>
      <c r="K23" s="251"/>
    </row>
    <row r="24" spans="2:11" ht="20.149999999999999" customHeight="1" x14ac:dyDescent="0.35">
      <c r="B24" s="110" t="s">
        <v>26</v>
      </c>
      <c r="C24" s="89">
        <v>0.8</v>
      </c>
      <c r="F24" s="247" t="s">
        <v>19</v>
      </c>
      <c r="G24" s="247"/>
      <c r="H24" s="247" t="s">
        <v>27</v>
      </c>
      <c r="I24" s="247"/>
      <c r="J24" s="252" t="s">
        <v>45</v>
      </c>
      <c r="K24" s="252"/>
    </row>
    <row r="25" spans="2:11" ht="20.149999999999999" customHeight="1" x14ac:dyDescent="0.35">
      <c r="B25" s="110" t="s">
        <v>28</v>
      </c>
      <c r="C25" s="89">
        <v>1</v>
      </c>
      <c r="F25" s="247" t="s">
        <v>16</v>
      </c>
      <c r="G25" s="247"/>
      <c r="H25" s="247" t="s">
        <v>14</v>
      </c>
      <c r="I25" s="247"/>
      <c r="J25" s="249" t="s">
        <v>29</v>
      </c>
      <c r="K25" s="249"/>
    </row>
    <row r="26" spans="2:11" ht="20.149999999999999" customHeight="1" x14ac:dyDescent="0.35">
      <c r="F26" s="247" t="s">
        <v>16</v>
      </c>
      <c r="G26" s="247"/>
      <c r="H26" s="247" t="s">
        <v>18</v>
      </c>
      <c r="I26" s="247"/>
      <c r="J26" s="251" t="s">
        <v>41</v>
      </c>
      <c r="K26" s="251"/>
    </row>
    <row r="27" spans="2:11" ht="20.149999999999999" customHeight="1" x14ac:dyDescent="0.35">
      <c r="F27" s="247" t="s">
        <v>16</v>
      </c>
      <c r="G27" s="247"/>
      <c r="H27" s="247" t="s">
        <v>21</v>
      </c>
      <c r="I27" s="247"/>
      <c r="J27" s="251" t="s">
        <v>41</v>
      </c>
      <c r="K27" s="251"/>
    </row>
    <row r="28" spans="2:11" ht="20.149999999999999" customHeight="1" x14ac:dyDescent="0.35">
      <c r="F28" s="247" t="s">
        <v>16</v>
      </c>
      <c r="G28" s="247"/>
      <c r="H28" s="247" t="s">
        <v>24</v>
      </c>
      <c r="I28" s="247"/>
      <c r="J28" s="252" t="s">
        <v>45</v>
      </c>
      <c r="K28" s="252"/>
    </row>
    <row r="29" spans="2:11" ht="20.149999999999999" customHeight="1" x14ac:dyDescent="0.35">
      <c r="F29" s="247" t="s">
        <v>16</v>
      </c>
      <c r="G29" s="247"/>
      <c r="H29" s="247" t="s">
        <v>27</v>
      </c>
      <c r="I29" s="247"/>
      <c r="J29" s="252" t="s">
        <v>45</v>
      </c>
      <c r="K29" s="252"/>
    </row>
    <row r="31" spans="2:11" ht="20.149999999999999" customHeight="1" x14ac:dyDescent="0.35">
      <c r="F31" s="1" t="s">
        <v>54</v>
      </c>
    </row>
    <row r="32" spans="2:11" ht="20.149999999999999" customHeight="1" x14ac:dyDescent="0.35">
      <c r="F32" s="1" t="s">
        <v>55</v>
      </c>
    </row>
    <row r="33" spans="2:6" ht="20.149999999999999" customHeight="1" x14ac:dyDescent="0.35">
      <c r="F33" s="1" t="s">
        <v>56</v>
      </c>
    </row>
    <row r="34" spans="2:6" ht="20.149999999999999" customHeight="1" x14ac:dyDescent="0.35">
      <c r="B34" s="1" t="s">
        <v>46</v>
      </c>
      <c r="F34" s="1" t="s">
        <v>57</v>
      </c>
    </row>
    <row r="35" spans="2:6" ht="20.149999999999999" customHeight="1" x14ac:dyDescent="0.35">
      <c r="B35" s="1" t="s">
        <v>47</v>
      </c>
      <c r="F35" s="1" t="s">
        <v>58</v>
      </c>
    </row>
    <row r="36" spans="2:6" ht="20.149999999999999" customHeight="1" x14ac:dyDescent="0.35">
      <c r="B36" s="1" t="s">
        <v>48</v>
      </c>
    </row>
    <row r="38" spans="2:6" ht="20.149999999999999" customHeight="1" x14ac:dyDescent="0.35">
      <c r="B38" s="1" t="s">
        <v>49</v>
      </c>
      <c r="C38" s="1" t="s">
        <v>51</v>
      </c>
      <c r="D38" s="1" t="s">
        <v>53</v>
      </c>
      <c r="F38" s="162" t="s">
        <v>1130</v>
      </c>
    </row>
    <row r="39" spans="2:6" ht="20.149999999999999" customHeight="1" x14ac:dyDescent="0.35">
      <c r="B39" s="1" t="s">
        <v>50</v>
      </c>
      <c r="C39" s="1" t="s">
        <v>52</v>
      </c>
      <c r="D39" s="1" t="s">
        <v>193</v>
      </c>
      <c r="F39" s="162" t="s">
        <v>1131</v>
      </c>
    </row>
    <row r="40" spans="2:6" ht="20.149999999999999" customHeight="1" x14ac:dyDescent="0.35">
      <c r="F40" s="162" t="s">
        <v>1132</v>
      </c>
    </row>
    <row r="42" spans="2:6" ht="20.149999999999999" customHeight="1" x14ac:dyDescent="0.35">
      <c r="B42" s="1" t="s">
        <v>196</v>
      </c>
      <c r="D42" s="1" t="s">
        <v>204</v>
      </c>
    </row>
    <row r="43" spans="2:6" ht="20.149999999999999" customHeight="1" x14ac:dyDescent="0.35">
      <c r="B43" s="1" t="s">
        <v>197</v>
      </c>
      <c r="D43" s="1" t="s">
        <v>205</v>
      </c>
    </row>
    <row r="44" spans="2:6" ht="20.149999999999999" customHeight="1" x14ac:dyDescent="0.35">
      <c r="B44" s="1" t="s">
        <v>198</v>
      </c>
      <c r="D44" s="1" t="s">
        <v>206</v>
      </c>
    </row>
    <row r="45" spans="2:6" ht="20.149999999999999" customHeight="1" x14ac:dyDescent="0.35">
      <c r="B45" s="1" t="s">
        <v>199</v>
      </c>
      <c r="D45" s="1" t="s">
        <v>207</v>
      </c>
    </row>
    <row r="46" spans="2:6" ht="20.149999999999999" customHeight="1" x14ac:dyDescent="0.35">
      <c r="B46" s="1" t="s">
        <v>200</v>
      </c>
    </row>
    <row r="47" spans="2:6" ht="20.149999999999999" customHeight="1" x14ac:dyDescent="0.35">
      <c r="B47" s="1" t="s">
        <v>201</v>
      </c>
    </row>
    <row r="48" spans="2:6" ht="20.149999999999999" customHeight="1" x14ac:dyDescent="0.35">
      <c r="B48" s="1" t="s">
        <v>202</v>
      </c>
    </row>
    <row r="49" spans="2:4" ht="20.149999999999999" customHeight="1" x14ac:dyDescent="0.35">
      <c r="B49" s="1" t="s">
        <v>203</v>
      </c>
    </row>
    <row r="51" spans="2:4" ht="20.149999999999999" customHeight="1" x14ac:dyDescent="0.35">
      <c r="B51" s="111" t="s">
        <v>999</v>
      </c>
      <c r="D51" s="111" t="s">
        <v>334</v>
      </c>
    </row>
    <row r="52" spans="2:4" ht="20.149999999999999" customHeight="1" x14ac:dyDescent="0.35">
      <c r="B52" s="1" t="s">
        <v>212</v>
      </c>
      <c r="D52" s="1" t="s">
        <v>332</v>
      </c>
    </row>
    <row r="53" spans="2:4" ht="20.149999999999999" customHeight="1" x14ac:dyDescent="0.35">
      <c r="B53" s="1" t="s">
        <v>1001</v>
      </c>
      <c r="D53" s="1" t="s">
        <v>333</v>
      </c>
    </row>
    <row r="54" spans="2:4" ht="20.149999999999999" customHeight="1" x14ac:dyDescent="0.35">
      <c r="B54" s="1" t="s">
        <v>208</v>
      </c>
      <c r="D54" s="1" t="s">
        <v>247</v>
      </c>
    </row>
    <row r="55" spans="2:4" ht="20.149999999999999" customHeight="1" x14ac:dyDescent="0.35">
      <c r="B55" s="1" t="s">
        <v>209</v>
      </c>
    </row>
    <row r="56" spans="2:4" ht="20.149999999999999" customHeight="1" x14ac:dyDescent="0.35">
      <c r="B56" s="1" t="s">
        <v>210</v>
      </c>
      <c r="D56" s="136" t="s">
        <v>54</v>
      </c>
    </row>
    <row r="57" spans="2:4" ht="20.149999999999999" customHeight="1" x14ac:dyDescent="0.35">
      <c r="B57" s="1" t="s">
        <v>211</v>
      </c>
      <c r="D57" s="133" t="s">
        <v>55</v>
      </c>
    </row>
    <row r="58" spans="2:4" ht="20.149999999999999" customHeight="1" x14ac:dyDescent="0.35">
      <c r="B58" s="1" t="s">
        <v>1000</v>
      </c>
      <c r="D58" s="134" t="s">
        <v>56</v>
      </c>
    </row>
    <row r="59" spans="2:4" ht="20.149999999999999" customHeight="1" x14ac:dyDescent="0.35">
      <c r="B59" s="1" t="s">
        <v>1002</v>
      </c>
      <c r="D59" s="32" t="s">
        <v>57</v>
      </c>
    </row>
    <row r="60" spans="2:4" ht="20.149999999999999" customHeight="1" x14ac:dyDescent="0.35">
      <c r="B60" s="1" t="s">
        <v>216</v>
      </c>
      <c r="D60" s="135" t="s">
        <v>58</v>
      </c>
    </row>
    <row r="61" spans="2:4" ht="20.149999999999999" customHeight="1" x14ac:dyDescent="0.35">
      <c r="B61" s="1" t="s">
        <v>213</v>
      </c>
    </row>
    <row r="62" spans="2:4" ht="20.149999999999999" customHeight="1" x14ac:dyDescent="0.35">
      <c r="B62" s="1" t="s">
        <v>214</v>
      </c>
    </row>
    <row r="63" spans="2:4" ht="20.149999999999999" customHeight="1" x14ac:dyDescent="0.35">
      <c r="B63" s="1" t="s">
        <v>215</v>
      </c>
    </row>
    <row r="65" spans="2:6" s="110" customFormat="1" ht="20.149999999999999" customHeight="1" x14ac:dyDescent="0.35">
      <c r="B65" s="119" t="s">
        <v>229</v>
      </c>
      <c r="C65" s="119" t="s">
        <v>335</v>
      </c>
      <c r="D65" s="119" t="s">
        <v>230</v>
      </c>
      <c r="E65" s="119" t="s">
        <v>231</v>
      </c>
      <c r="F65" s="119" t="s">
        <v>278</v>
      </c>
    </row>
    <row r="66" spans="2:6" s="120" customFormat="1" ht="20.149999999999999" customHeight="1" x14ac:dyDescent="0.35">
      <c r="B66" s="120" t="s">
        <v>77</v>
      </c>
      <c r="C66" s="120" t="s">
        <v>131</v>
      </c>
      <c r="D66" s="110" t="s">
        <v>336</v>
      </c>
      <c r="E66" s="121" t="s">
        <v>235</v>
      </c>
      <c r="F66" s="110" t="s">
        <v>303</v>
      </c>
    </row>
    <row r="67" spans="2:6" s="120" customFormat="1" ht="20.149999999999999" customHeight="1" x14ac:dyDescent="0.35">
      <c r="B67" s="120" t="s">
        <v>192</v>
      </c>
      <c r="C67" s="120" t="s">
        <v>132</v>
      </c>
      <c r="D67" s="110" t="s">
        <v>233</v>
      </c>
      <c r="E67" s="110" t="s">
        <v>234</v>
      </c>
      <c r="F67" s="110" t="s">
        <v>337</v>
      </c>
    </row>
    <row r="68" spans="2:6" s="120" customFormat="1" ht="20.149999999999999" customHeight="1" x14ac:dyDescent="0.35">
      <c r="B68" s="120" t="s">
        <v>133</v>
      </c>
      <c r="C68" s="120" t="s">
        <v>134</v>
      </c>
      <c r="D68" s="110" t="s">
        <v>1003</v>
      </c>
      <c r="E68" s="110" t="s">
        <v>1004</v>
      </c>
      <c r="F68" s="110" t="s">
        <v>1005</v>
      </c>
    </row>
    <row r="69" spans="2:6" s="120" customFormat="1" ht="20.149999999999999" customHeight="1" x14ac:dyDescent="0.35">
      <c r="B69" s="120" t="s">
        <v>135</v>
      </c>
      <c r="C69" s="120" t="s">
        <v>136</v>
      </c>
      <c r="D69" s="110" t="s">
        <v>236</v>
      </c>
      <c r="E69" s="110" t="s">
        <v>237</v>
      </c>
      <c r="F69" s="110" t="s">
        <v>294</v>
      </c>
    </row>
    <row r="70" spans="2:6" s="120" customFormat="1" ht="20.149999999999999" customHeight="1" x14ac:dyDescent="0.35">
      <c r="B70" s="120" t="s">
        <v>137</v>
      </c>
      <c r="C70" s="120" t="s">
        <v>138</v>
      </c>
      <c r="D70" s="110" t="s">
        <v>1009</v>
      </c>
      <c r="E70" s="110" t="s">
        <v>1011</v>
      </c>
      <c r="F70" s="110" t="s">
        <v>1010</v>
      </c>
    </row>
    <row r="71" spans="2:6" s="120" customFormat="1" ht="20.149999999999999" customHeight="1" x14ac:dyDescent="0.35">
      <c r="B71" s="120" t="s">
        <v>139</v>
      </c>
      <c r="C71" s="120" t="s">
        <v>140</v>
      </c>
      <c r="D71" s="110" t="s">
        <v>338</v>
      </c>
      <c r="E71" s="110" t="s">
        <v>339</v>
      </c>
      <c r="F71" s="110" t="s">
        <v>340</v>
      </c>
    </row>
    <row r="72" spans="2:6" s="120" customFormat="1" ht="20.149999999999999" customHeight="1" x14ac:dyDescent="0.35">
      <c r="B72" s="120" t="s">
        <v>141</v>
      </c>
      <c r="C72" s="120" t="s">
        <v>142</v>
      </c>
      <c r="D72" s="110" t="s">
        <v>238</v>
      </c>
      <c r="E72" s="110" t="s">
        <v>239</v>
      </c>
      <c r="F72" s="110" t="s">
        <v>304</v>
      </c>
    </row>
    <row r="73" spans="2:6" s="120" customFormat="1" ht="20.149999999999999" customHeight="1" x14ac:dyDescent="0.35">
      <c r="B73" s="120" t="s">
        <v>143</v>
      </c>
      <c r="C73" s="120" t="s">
        <v>144</v>
      </c>
      <c r="D73" s="1" t="s">
        <v>240</v>
      </c>
      <c r="E73" s="110" t="s">
        <v>341</v>
      </c>
      <c r="F73" s="110" t="s">
        <v>305</v>
      </c>
    </row>
    <row r="74" spans="2:6" s="120" customFormat="1" ht="20.149999999999999" customHeight="1" x14ac:dyDescent="0.35">
      <c r="B74" s="120" t="s">
        <v>145</v>
      </c>
      <c r="C74" s="120" t="s">
        <v>146</v>
      </c>
      <c r="D74" s="110" t="s">
        <v>1006</v>
      </c>
      <c r="E74" s="110" t="s">
        <v>1007</v>
      </c>
      <c r="F74" s="110" t="s">
        <v>1008</v>
      </c>
    </row>
    <row r="75" spans="2:6" s="120" customFormat="1" ht="20.149999999999999" customHeight="1" x14ac:dyDescent="0.35">
      <c r="B75" s="120" t="s">
        <v>147</v>
      </c>
      <c r="C75" s="120" t="s">
        <v>148</v>
      </c>
      <c r="D75" s="110" t="s">
        <v>241</v>
      </c>
      <c r="E75" s="110" t="s">
        <v>342</v>
      </c>
      <c r="F75" s="110" t="s">
        <v>295</v>
      </c>
    </row>
    <row r="76" spans="2:6" s="120" customFormat="1" ht="20.149999999999999" customHeight="1" x14ac:dyDescent="0.35">
      <c r="B76" s="120" t="s">
        <v>149</v>
      </c>
      <c r="C76" s="120" t="s">
        <v>150</v>
      </c>
      <c r="D76" s="110" t="s">
        <v>242</v>
      </c>
      <c r="E76" s="110" t="s">
        <v>243</v>
      </c>
      <c r="F76" s="110" t="s">
        <v>343</v>
      </c>
    </row>
    <row r="77" spans="2:6" s="120" customFormat="1" ht="20.149999999999999" customHeight="1" x14ac:dyDescent="0.35">
      <c r="B77" s="120" t="s">
        <v>151</v>
      </c>
      <c r="C77" s="120" t="s">
        <v>152</v>
      </c>
      <c r="D77" s="110" t="s">
        <v>244</v>
      </c>
      <c r="E77" s="110" t="s">
        <v>245</v>
      </c>
      <c r="F77" s="110" t="s">
        <v>279</v>
      </c>
    </row>
    <row r="78" spans="2:6" s="120" customFormat="1" ht="20.149999999999999" customHeight="1" x14ac:dyDescent="0.35">
      <c r="B78" s="120" t="s">
        <v>153</v>
      </c>
      <c r="C78" s="120" t="s">
        <v>154</v>
      </c>
      <c r="D78" s="110" t="s">
        <v>344</v>
      </c>
      <c r="E78" s="110" t="s">
        <v>345</v>
      </c>
      <c r="F78" s="110" t="s">
        <v>296</v>
      </c>
    </row>
    <row r="79" spans="2:6" s="120" customFormat="1" ht="20.149999999999999" customHeight="1" x14ac:dyDescent="0.35">
      <c r="B79" s="120" t="s">
        <v>155</v>
      </c>
      <c r="C79" s="120" t="s">
        <v>156</v>
      </c>
      <c r="D79" s="110" t="s">
        <v>346</v>
      </c>
      <c r="E79" s="110" t="s">
        <v>314</v>
      </c>
      <c r="F79" s="110" t="s">
        <v>306</v>
      </c>
    </row>
    <row r="80" spans="2:6" s="120" customFormat="1" ht="20.149999999999999" customHeight="1" x14ac:dyDescent="0.35">
      <c r="B80" s="120" t="s">
        <v>157</v>
      </c>
      <c r="C80" s="120" t="s">
        <v>158</v>
      </c>
      <c r="D80" s="110" t="s">
        <v>347</v>
      </c>
      <c r="E80" s="110" t="s">
        <v>232</v>
      </c>
      <c r="F80" s="110" t="s">
        <v>348</v>
      </c>
    </row>
  </sheetData>
  <mergeCells count="78">
    <mergeCell ref="H28:I28"/>
    <mergeCell ref="J28:K28"/>
    <mergeCell ref="H29:I29"/>
    <mergeCell ref="J29:K29"/>
    <mergeCell ref="H25:I25"/>
    <mergeCell ref="J25:K25"/>
    <mergeCell ref="H26:I26"/>
    <mergeCell ref="J26:K26"/>
    <mergeCell ref="H27:I27"/>
    <mergeCell ref="J27:K27"/>
    <mergeCell ref="H22:I22"/>
    <mergeCell ref="J22:K22"/>
    <mergeCell ref="H23:I23"/>
    <mergeCell ref="J23:K23"/>
    <mergeCell ref="H24:I24"/>
    <mergeCell ref="J24:K24"/>
    <mergeCell ref="H19:I19"/>
    <mergeCell ref="J19:K19"/>
    <mergeCell ref="H20:I20"/>
    <mergeCell ref="J20:K20"/>
    <mergeCell ref="H21:I21"/>
    <mergeCell ref="J21:K21"/>
    <mergeCell ref="H16:I16"/>
    <mergeCell ref="J16:K16"/>
    <mergeCell ref="H17:I17"/>
    <mergeCell ref="J17:K17"/>
    <mergeCell ref="H18:I18"/>
    <mergeCell ref="J18:K18"/>
    <mergeCell ref="J13:K13"/>
    <mergeCell ref="H14:I14"/>
    <mergeCell ref="J14:K14"/>
    <mergeCell ref="H15:I15"/>
    <mergeCell ref="J15:K15"/>
    <mergeCell ref="H8:I8"/>
    <mergeCell ref="J8:K8"/>
    <mergeCell ref="J10:K10"/>
    <mergeCell ref="F11:G11"/>
    <mergeCell ref="H11:I11"/>
    <mergeCell ref="J4:K4"/>
    <mergeCell ref="F5:G5"/>
    <mergeCell ref="H5:I5"/>
    <mergeCell ref="J5:K5"/>
    <mergeCell ref="F6:G6"/>
    <mergeCell ref="H6:I6"/>
    <mergeCell ref="J6:K6"/>
    <mergeCell ref="F4:G4"/>
    <mergeCell ref="H4:I4"/>
    <mergeCell ref="F13:G13"/>
    <mergeCell ref="F14:G14"/>
    <mergeCell ref="F7:G7"/>
    <mergeCell ref="H7:I7"/>
    <mergeCell ref="J7:K7"/>
    <mergeCell ref="F8:G8"/>
    <mergeCell ref="J11:K11"/>
    <mergeCell ref="F9:G9"/>
    <mergeCell ref="H9:I9"/>
    <mergeCell ref="J9:K9"/>
    <mergeCell ref="F12:G12"/>
    <mergeCell ref="H12:I12"/>
    <mergeCell ref="J12:K12"/>
    <mergeCell ref="F10:G10"/>
    <mergeCell ref="H10:I10"/>
    <mergeCell ref="H13:I13"/>
    <mergeCell ref="F18:G18"/>
    <mergeCell ref="F15:G15"/>
    <mergeCell ref="F16:G16"/>
    <mergeCell ref="F29:G29"/>
    <mergeCell ref="F27:G27"/>
    <mergeCell ref="F28:G28"/>
    <mergeCell ref="F25:G25"/>
    <mergeCell ref="F26:G26"/>
    <mergeCell ref="F23:G23"/>
    <mergeCell ref="F24:G24"/>
    <mergeCell ref="F21:G21"/>
    <mergeCell ref="F22:G22"/>
    <mergeCell ref="F19:G19"/>
    <mergeCell ref="F20:G20"/>
    <mergeCell ref="F17:G17"/>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B2FB8-AD68-43B8-9248-F4B14CEA1034}">
  <sheetPr>
    <tabColor rgb="FFFFFF00"/>
  </sheetPr>
  <dimension ref="B2:D54"/>
  <sheetViews>
    <sheetView showGridLines="0" topLeftCell="C1" zoomScale="120" zoomScaleNormal="120" workbookViewId="0">
      <pane ySplit="3" topLeftCell="A4" activePane="bottomLeft" state="frozen"/>
      <selection activeCell="B1" sqref="B1"/>
      <selection pane="bottomLeft" activeCell="C16" sqref="C16"/>
    </sheetView>
  </sheetViews>
  <sheetFormatPr baseColWidth="10" defaultRowHeight="20" customHeight="1" x14ac:dyDescent="0.35"/>
  <cols>
    <col min="2" max="2" width="9.7265625" style="157" bestFit="1" customWidth="1"/>
    <col min="3" max="3" width="97.54296875" customWidth="1"/>
    <col min="4" max="4" width="108.08984375" bestFit="1" customWidth="1"/>
  </cols>
  <sheetData>
    <row r="2" spans="2:4" ht="20" customHeight="1" x14ac:dyDescent="0.35">
      <c r="B2" s="253" t="s">
        <v>1127</v>
      </c>
      <c r="C2" s="130" t="s">
        <v>1126</v>
      </c>
      <c r="D2" s="130" t="s">
        <v>1125</v>
      </c>
    </row>
    <row r="3" spans="2:4" ht="20" customHeight="1" x14ac:dyDescent="0.35">
      <c r="B3" s="253"/>
      <c r="C3" s="158" t="s">
        <v>1124</v>
      </c>
      <c r="D3" s="159" t="s">
        <v>1123</v>
      </c>
    </row>
    <row r="4" spans="2:4" ht="20" customHeight="1" x14ac:dyDescent="0.35">
      <c r="B4" s="33">
        <v>1</v>
      </c>
      <c r="C4" s="160" t="s">
        <v>1122</v>
      </c>
      <c r="D4" s="160" t="s">
        <v>1121</v>
      </c>
    </row>
    <row r="5" spans="2:4" ht="20" customHeight="1" x14ac:dyDescent="0.35">
      <c r="B5" s="33">
        <v>2</v>
      </c>
      <c r="C5" s="160" t="s">
        <v>1120</v>
      </c>
      <c r="D5" s="160" t="s">
        <v>1119</v>
      </c>
    </row>
    <row r="6" spans="2:4" ht="20" customHeight="1" x14ac:dyDescent="0.35">
      <c r="B6" s="33">
        <v>3</v>
      </c>
      <c r="C6" s="160" t="s">
        <v>1118</v>
      </c>
      <c r="D6" s="160" t="s">
        <v>1117</v>
      </c>
    </row>
    <row r="7" spans="2:4" ht="20" customHeight="1" x14ac:dyDescent="0.35">
      <c r="B7" s="33">
        <v>4</v>
      </c>
      <c r="C7" s="160" t="s">
        <v>1116</v>
      </c>
      <c r="D7" s="160" t="s">
        <v>1115</v>
      </c>
    </row>
    <row r="8" spans="2:4" ht="20" customHeight="1" x14ac:dyDescent="0.35">
      <c r="B8" s="33">
        <v>5</v>
      </c>
      <c r="C8" s="160" t="s">
        <v>1114</v>
      </c>
      <c r="D8" s="160" t="s">
        <v>1113</v>
      </c>
    </row>
    <row r="9" spans="2:4" ht="20" customHeight="1" x14ac:dyDescent="0.35">
      <c r="B9" s="33">
        <v>6</v>
      </c>
      <c r="C9" s="161" t="s">
        <v>1109</v>
      </c>
      <c r="D9" s="160" t="s">
        <v>1112</v>
      </c>
    </row>
    <row r="10" spans="2:4" ht="20" customHeight="1" x14ac:dyDescent="0.35">
      <c r="B10" s="33">
        <v>7</v>
      </c>
      <c r="C10" s="160" t="s">
        <v>1111</v>
      </c>
      <c r="D10" s="160" t="s">
        <v>1110</v>
      </c>
    </row>
    <row r="11" spans="2:4" ht="20" customHeight="1" x14ac:dyDescent="0.35">
      <c r="B11" s="33">
        <v>8</v>
      </c>
      <c r="C11" s="160" t="s">
        <v>1109</v>
      </c>
      <c r="D11" s="160" t="s">
        <v>1108</v>
      </c>
    </row>
    <row r="12" spans="2:4" ht="20" customHeight="1" x14ac:dyDescent="0.35">
      <c r="B12" s="33">
        <v>9</v>
      </c>
      <c r="C12" s="160" t="s">
        <v>1107</v>
      </c>
      <c r="D12" s="160" t="s">
        <v>1106</v>
      </c>
    </row>
    <row r="13" spans="2:4" ht="20" customHeight="1" x14ac:dyDescent="0.35">
      <c r="B13" s="33">
        <v>10</v>
      </c>
      <c r="C13" s="160" t="s">
        <v>1105</v>
      </c>
      <c r="D13" s="160" t="s">
        <v>1104</v>
      </c>
    </row>
    <row r="14" spans="2:4" ht="20" customHeight="1" x14ac:dyDescent="0.35">
      <c r="B14" s="33">
        <v>11</v>
      </c>
      <c r="C14" s="160" t="s">
        <v>1103</v>
      </c>
      <c r="D14" s="160" t="s">
        <v>1102</v>
      </c>
    </row>
    <row r="15" spans="2:4" ht="20" customHeight="1" x14ac:dyDescent="0.35">
      <c r="B15" s="33">
        <v>12</v>
      </c>
      <c r="C15" s="160" t="s">
        <v>1101</v>
      </c>
      <c r="D15" s="160" t="s">
        <v>1100</v>
      </c>
    </row>
    <row r="16" spans="2:4" ht="20" customHeight="1" x14ac:dyDescent="0.35">
      <c r="B16" s="33">
        <v>13</v>
      </c>
      <c r="C16" s="160" t="s">
        <v>1099</v>
      </c>
      <c r="D16" s="160" t="s">
        <v>1098</v>
      </c>
    </row>
    <row r="17" spans="2:4" ht="20" customHeight="1" x14ac:dyDescent="0.35">
      <c r="B17" s="33">
        <v>14</v>
      </c>
      <c r="C17" s="160" t="s">
        <v>1097</v>
      </c>
      <c r="D17" s="160" t="s">
        <v>1096</v>
      </c>
    </row>
    <row r="18" spans="2:4" ht="20" customHeight="1" x14ac:dyDescent="0.35">
      <c r="B18" s="33">
        <v>15</v>
      </c>
      <c r="C18" s="160" t="s">
        <v>1095</v>
      </c>
      <c r="D18" s="160" t="s">
        <v>1094</v>
      </c>
    </row>
    <row r="19" spans="2:4" ht="20" customHeight="1" x14ac:dyDescent="0.35">
      <c r="B19" s="33">
        <v>16</v>
      </c>
      <c r="C19" s="160" t="s">
        <v>1093</v>
      </c>
      <c r="D19" s="160" t="s">
        <v>1092</v>
      </c>
    </row>
    <row r="20" spans="2:4" ht="20" customHeight="1" x14ac:dyDescent="0.35">
      <c r="B20" s="33">
        <v>17</v>
      </c>
      <c r="C20" s="160" t="s">
        <v>1088</v>
      </c>
      <c r="D20" s="160" t="s">
        <v>1091</v>
      </c>
    </row>
    <row r="21" spans="2:4" ht="20" customHeight="1" x14ac:dyDescent="0.35">
      <c r="B21" s="33">
        <v>18</v>
      </c>
      <c r="C21" s="160" t="s">
        <v>1088</v>
      </c>
      <c r="D21" s="160" t="s">
        <v>1090</v>
      </c>
    </row>
    <row r="22" spans="2:4" ht="20" customHeight="1" x14ac:dyDescent="0.35">
      <c r="B22" s="33">
        <v>19</v>
      </c>
      <c r="C22" s="160" t="s">
        <v>1088</v>
      </c>
      <c r="D22" s="160" t="s">
        <v>1089</v>
      </c>
    </row>
    <row r="23" spans="2:4" ht="20" customHeight="1" x14ac:dyDescent="0.35">
      <c r="B23" s="33">
        <v>20</v>
      </c>
      <c r="C23" s="160" t="s">
        <v>1088</v>
      </c>
      <c r="D23" s="160" t="s">
        <v>1087</v>
      </c>
    </row>
    <row r="24" spans="2:4" ht="20" customHeight="1" x14ac:dyDescent="0.35">
      <c r="B24" s="33">
        <v>21</v>
      </c>
      <c r="C24" s="160" t="s">
        <v>1086</v>
      </c>
      <c r="D24" s="160" t="s">
        <v>1085</v>
      </c>
    </row>
    <row r="25" spans="2:4" ht="20" customHeight="1" x14ac:dyDescent="0.35">
      <c r="B25" s="33">
        <v>22</v>
      </c>
      <c r="C25" s="160" t="s">
        <v>1057</v>
      </c>
      <c r="D25" s="160" t="s">
        <v>1084</v>
      </c>
    </row>
    <row r="26" spans="2:4" ht="20" customHeight="1" x14ac:dyDescent="0.35">
      <c r="B26" s="33">
        <v>23</v>
      </c>
      <c r="C26" s="160" t="s">
        <v>1083</v>
      </c>
      <c r="D26" s="160" t="s">
        <v>1082</v>
      </c>
    </row>
    <row r="27" spans="2:4" ht="20" customHeight="1" x14ac:dyDescent="0.35">
      <c r="B27" s="33">
        <v>24</v>
      </c>
      <c r="C27" s="160" t="s">
        <v>1081</v>
      </c>
      <c r="D27" s="160" t="s">
        <v>1080</v>
      </c>
    </row>
    <row r="28" spans="2:4" ht="20" customHeight="1" x14ac:dyDescent="0.35">
      <c r="B28" s="33">
        <v>25</v>
      </c>
      <c r="C28" s="160" t="s">
        <v>1079</v>
      </c>
      <c r="D28" s="160" t="s">
        <v>1078</v>
      </c>
    </row>
    <row r="29" spans="2:4" ht="20" customHeight="1" x14ac:dyDescent="0.35">
      <c r="B29" s="33">
        <v>26</v>
      </c>
      <c r="C29" s="160" t="s">
        <v>1077</v>
      </c>
      <c r="D29" s="160" t="s">
        <v>1076</v>
      </c>
    </row>
    <row r="30" spans="2:4" ht="20" customHeight="1" x14ac:dyDescent="0.35">
      <c r="B30" s="33">
        <v>27</v>
      </c>
      <c r="C30" s="160" t="s">
        <v>1075</v>
      </c>
      <c r="D30" s="160" t="s">
        <v>1074</v>
      </c>
    </row>
    <row r="31" spans="2:4" ht="20" customHeight="1" x14ac:dyDescent="0.35">
      <c r="B31" s="33">
        <v>28</v>
      </c>
      <c r="C31" s="160" t="s">
        <v>1073</v>
      </c>
      <c r="D31" s="160" t="s">
        <v>1072</v>
      </c>
    </row>
    <row r="32" spans="2:4" ht="20" customHeight="1" x14ac:dyDescent="0.35">
      <c r="B32" s="33">
        <v>29</v>
      </c>
      <c r="C32" s="160" t="s">
        <v>1071</v>
      </c>
      <c r="D32" s="160" t="s">
        <v>1070</v>
      </c>
    </row>
    <row r="33" spans="2:4" ht="20" customHeight="1" x14ac:dyDescent="0.35">
      <c r="B33" s="33">
        <v>30</v>
      </c>
      <c r="C33" s="160" t="s">
        <v>1069</v>
      </c>
      <c r="D33" s="160" t="s">
        <v>1068</v>
      </c>
    </row>
    <row r="34" spans="2:4" ht="20" customHeight="1" x14ac:dyDescent="0.35">
      <c r="B34" s="33">
        <v>31</v>
      </c>
      <c r="C34" s="160" t="s">
        <v>1067</v>
      </c>
      <c r="D34" s="160" t="s">
        <v>1066</v>
      </c>
    </row>
    <row r="35" spans="2:4" ht="20" customHeight="1" x14ac:dyDescent="0.35">
      <c r="B35" s="33">
        <v>32</v>
      </c>
      <c r="C35" s="160" t="s">
        <v>1065</v>
      </c>
      <c r="D35" s="160" t="s">
        <v>1064</v>
      </c>
    </row>
    <row r="36" spans="2:4" ht="20" customHeight="1" x14ac:dyDescent="0.35">
      <c r="B36" s="33">
        <v>33</v>
      </c>
      <c r="C36" s="160" t="s">
        <v>1063</v>
      </c>
      <c r="D36" s="160" t="s">
        <v>1062</v>
      </c>
    </row>
    <row r="37" spans="2:4" ht="20" customHeight="1" x14ac:dyDescent="0.35">
      <c r="B37" s="33">
        <v>34</v>
      </c>
      <c r="C37" s="160" t="s">
        <v>1061</v>
      </c>
      <c r="D37" s="160" t="s">
        <v>1060</v>
      </c>
    </row>
    <row r="38" spans="2:4" ht="20" customHeight="1" x14ac:dyDescent="0.35">
      <c r="B38" s="33">
        <v>35</v>
      </c>
      <c r="C38" s="160" t="s">
        <v>1059</v>
      </c>
      <c r="D38" s="160" t="s">
        <v>1058</v>
      </c>
    </row>
    <row r="39" spans="2:4" ht="20" customHeight="1" x14ac:dyDescent="0.35">
      <c r="B39" s="33">
        <v>36</v>
      </c>
      <c r="C39" s="160" t="s">
        <v>1057</v>
      </c>
      <c r="D39" s="160" t="s">
        <v>1056</v>
      </c>
    </row>
    <row r="40" spans="2:4" ht="20" customHeight="1" x14ac:dyDescent="0.35">
      <c r="B40" s="33">
        <v>37</v>
      </c>
      <c r="C40" s="160" t="s">
        <v>1055</v>
      </c>
      <c r="D40" s="160" t="s">
        <v>1054</v>
      </c>
    </row>
    <row r="41" spans="2:4" ht="20" customHeight="1" x14ac:dyDescent="0.35">
      <c r="B41" s="33">
        <v>38</v>
      </c>
      <c r="C41" s="160" t="s">
        <v>1053</v>
      </c>
      <c r="D41" s="160" t="s">
        <v>1052</v>
      </c>
    </row>
    <row r="42" spans="2:4" ht="20" customHeight="1" x14ac:dyDescent="0.35">
      <c r="B42" s="33">
        <v>39</v>
      </c>
      <c r="C42" s="160" t="s">
        <v>1048</v>
      </c>
      <c r="D42" s="160" t="s">
        <v>1051</v>
      </c>
    </row>
    <row r="43" spans="2:4" ht="20" customHeight="1" x14ac:dyDescent="0.35">
      <c r="B43" s="33">
        <v>40</v>
      </c>
      <c r="C43" s="160" t="s">
        <v>1050</v>
      </c>
      <c r="D43" s="160" t="s">
        <v>1049</v>
      </c>
    </row>
    <row r="44" spans="2:4" ht="20" customHeight="1" x14ac:dyDescent="0.35">
      <c r="B44" s="33">
        <v>41</v>
      </c>
      <c r="C44" s="160" t="s">
        <v>1048</v>
      </c>
      <c r="D44" s="160" t="s">
        <v>1047</v>
      </c>
    </row>
    <row r="45" spans="2:4" ht="20" customHeight="1" x14ac:dyDescent="0.35">
      <c r="B45" s="33">
        <v>42</v>
      </c>
      <c r="C45" s="160" t="s">
        <v>1046</v>
      </c>
      <c r="D45" s="160" t="s">
        <v>1045</v>
      </c>
    </row>
    <row r="46" spans="2:4" ht="20" customHeight="1" x14ac:dyDescent="0.35">
      <c r="B46" s="33">
        <v>43</v>
      </c>
      <c r="C46" s="160" t="s">
        <v>1044</v>
      </c>
      <c r="D46" s="160" t="s">
        <v>1043</v>
      </c>
    </row>
    <row r="47" spans="2:4" ht="20" customHeight="1" x14ac:dyDescent="0.35">
      <c r="B47" s="33">
        <v>43</v>
      </c>
      <c r="C47" s="160" t="s">
        <v>1042</v>
      </c>
      <c r="D47" s="160" t="s">
        <v>1041</v>
      </c>
    </row>
    <row r="48" spans="2:4" ht="20" customHeight="1" x14ac:dyDescent="0.35">
      <c r="B48" s="33">
        <v>44</v>
      </c>
      <c r="C48" s="160" t="s">
        <v>1040</v>
      </c>
      <c r="D48" s="160" t="s">
        <v>1039</v>
      </c>
    </row>
    <row r="49" spans="2:4" ht="20" customHeight="1" x14ac:dyDescent="0.35">
      <c r="B49" s="33">
        <v>45</v>
      </c>
      <c r="C49" s="160" t="s">
        <v>1038</v>
      </c>
      <c r="D49" s="160" t="s">
        <v>1037</v>
      </c>
    </row>
    <row r="50" spans="2:4" ht="20" customHeight="1" x14ac:dyDescent="0.35">
      <c r="B50" s="33">
        <v>46</v>
      </c>
      <c r="C50" s="160" t="s">
        <v>1036</v>
      </c>
      <c r="D50" s="160" t="s">
        <v>1035</v>
      </c>
    </row>
    <row r="51" spans="2:4" ht="20" customHeight="1" x14ac:dyDescent="0.35">
      <c r="B51" s="33">
        <v>47</v>
      </c>
      <c r="C51" s="160" t="s">
        <v>1032</v>
      </c>
      <c r="D51" s="160" t="s">
        <v>1034</v>
      </c>
    </row>
    <row r="52" spans="2:4" ht="20" customHeight="1" x14ac:dyDescent="0.35">
      <c r="B52" s="33">
        <v>48</v>
      </c>
      <c r="C52" s="160" t="s">
        <v>1032</v>
      </c>
      <c r="D52" s="160" t="s">
        <v>1033</v>
      </c>
    </row>
    <row r="53" spans="2:4" ht="20" customHeight="1" x14ac:dyDescent="0.35">
      <c r="B53" s="33">
        <v>49</v>
      </c>
      <c r="C53" s="160" t="s">
        <v>1032</v>
      </c>
      <c r="D53" s="160" t="s">
        <v>1031</v>
      </c>
    </row>
    <row r="54" spans="2:4" ht="20" customHeight="1" x14ac:dyDescent="0.35">
      <c r="B54" s="33">
        <v>50</v>
      </c>
      <c r="C54" s="160" t="s">
        <v>1030</v>
      </c>
      <c r="D54" s="160" t="s">
        <v>1029</v>
      </c>
    </row>
  </sheetData>
  <autoFilter ref="C3:D54" xr:uid="{F94B2FB8-AD68-43B8-9248-F4B14CEA1034}"/>
  <mergeCells count="1">
    <mergeCell ref="B2:B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56F79-0E3A-48C7-89E3-FFAAD45E71B8}">
  <sheetPr filterMode="1">
    <tabColor rgb="FF305496"/>
  </sheetPr>
  <dimension ref="A1:CP419"/>
  <sheetViews>
    <sheetView showGridLines="0" tabSelected="1" zoomScaleNormal="100" workbookViewId="0"/>
  </sheetViews>
  <sheetFormatPr baseColWidth="10" defaultColWidth="30.7265625" defaultRowHeight="60" customHeight="1" x14ac:dyDescent="0.35"/>
  <cols>
    <col min="1" max="1" width="8.453125" style="149" bestFit="1" customWidth="1"/>
    <col min="2" max="2" width="20.7265625" style="154" customWidth="1"/>
    <col min="3" max="3" width="20.7265625" style="155" customWidth="1"/>
    <col min="4" max="4" width="30.7265625" style="78" customWidth="1"/>
    <col min="5" max="5" width="30.7265625" style="155" customWidth="1"/>
    <col min="6" max="6" width="60.7265625" style="156" customWidth="1"/>
    <col min="7" max="7" width="20.7265625" style="156" customWidth="1"/>
    <col min="8" max="13" width="20.7265625" style="4" customWidth="1"/>
    <col min="14" max="14" width="20.7265625" style="123" customWidth="1"/>
    <col min="15" max="15" width="20.7265625" style="3" customWidth="1"/>
    <col min="16" max="16" width="20.7265625" style="5" customWidth="1"/>
    <col min="17" max="17" width="20.7265625" style="123" customWidth="1"/>
    <col min="18" max="18" width="20.7265625" style="3" customWidth="1"/>
    <col min="19" max="19" width="30.7265625" style="3" customWidth="1"/>
    <col min="20" max="20" width="50.6328125" style="3" customWidth="1"/>
    <col min="21" max="21" width="80.6328125" style="6" customWidth="1"/>
    <col min="22" max="22" width="80.6328125" style="4" customWidth="1"/>
    <col min="23" max="23" width="80.6328125" style="5" customWidth="1"/>
    <col min="24" max="25" width="80.6328125" style="123" customWidth="1"/>
    <col min="26" max="26" width="20.6328125" style="122" customWidth="1"/>
    <col min="27" max="27" width="20.7265625" style="2" customWidth="1"/>
    <col min="28" max="28" width="20.7265625" style="7" customWidth="1"/>
    <col min="29" max="29" width="20.7265625" style="2" customWidth="1"/>
    <col min="30" max="30" width="30.7265625" style="2" customWidth="1"/>
    <col min="31" max="33" width="20.7265625" style="2" customWidth="1"/>
    <col min="34" max="34" width="20.7265625" style="3" customWidth="1"/>
    <col min="35" max="35" width="30.6328125" style="3" customWidth="1"/>
    <col min="36" max="36" width="60.6328125" style="65" customWidth="1"/>
    <col min="37" max="37" width="100.6328125" style="65" customWidth="1"/>
    <col min="38" max="38" width="120.6328125" style="65" customWidth="1"/>
    <col min="39" max="39" width="20.6328125" style="3" customWidth="1"/>
    <col min="40" max="40" width="20.7265625" style="3" customWidth="1"/>
    <col min="41" max="41" width="20.7265625" style="5" customWidth="1"/>
    <col min="42" max="42" width="20.7265625" style="3" customWidth="1"/>
    <col min="43" max="43" width="20.7265625" style="5" customWidth="1"/>
    <col min="44" max="47" width="20.7265625" style="3" customWidth="1"/>
    <col min="48" max="51" width="20.7265625" style="2" customWidth="1"/>
    <col min="52" max="52" width="20.7265625" style="3" customWidth="1"/>
    <col min="53" max="53" width="20.7265625" style="7" customWidth="1"/>
    <col min="54" max="54" width="30.6328125" style="3" customWidth="1"/>
    <col min="55" max="56" width="100.6328125" style="3" customWidth="1"/>
    <col min="57" max="57" width="21.90625" style="3" customWidth="1"/>
    <col min="58" max="64" width="5.6328125" style="3" customWidth="1"/>
    <col min="65" max="65" width="5.6328125" style="5" customWidth="1"/>
    <col min="66" max="69" width="5.6328125" style="2" customWidth="1"/>
    <col min="70" max="70" width="20.6328125" style="2" customWidth="1"/>
    <col min="71" max="77" width="5.6328125" style="2" customWidth="1"/>
    <col min="78" max="78" width="5.6328125" style="3" customWidth="1"/>
    <col min="79" max="82" width="5.6328125" style="2" customWidth="1"/>
    <col min="83" max="83" width="11" style="8" bestFit="1" customWidth="1"/>
    <col min="84" max="84" width="14.453125" style="2" bestFit="1" customWidth="1"/>
    <col min="85" max="85" width="15.7265625" style="78" customWidth="1"/>
    <col min="86" max="88" width="20.7265625" style="78" customWidth="1"/>
    <col min="89" max="89" width="30.7265625" style="8"/>
    <col min="90" max="90" width="50.7265625" style="2" customWidth="1"/>
    <col min="91" max="94" width="20.7265625" style="2" customWidth="1"/>
    <col min="95" max="16384" width="30.7265625" style="2"/>
  </cols>
  <sheetData>
    <row r="1" spans="1:94" ht="20.149999999999999" customHeight="1" x14ac:dyDescent="0.35">
      <c r="B1" s="11"/>
      <c r="C1" s="3"/>
      <c r="D1" s="2"/>
      <c r="E1" s="3"/>
      <c r="F1" s="4"/>
      <c r="G1" s="4"/>
      <c r="N1" s="4"/>
      <c r="X1" s="2"/>
      <c r="Y1" s="2"/>
      <c r="Z1" s="5"/>
      <c r="AJ1" s="3"/>
      <c r="AK1" s="3"/>
      <c r="AL1" s="3"/>
    </row>
    <row r="2" spans="1:94" s="49" customFormat="1" ht="20" customHeight="1" x14ac:dyDescent="0.35">
      <c r="A2" s="149"/>
      <c r="B2" s="230"/>
      <c r="C2" s="39" t="s">
        <v>69</v>
      </c>
      <c r="D2" s="233" t="s">
        <v>1128</v>
      </c>
      <c r="E2" s="233"/>
      <c r="F2" s="233"/>
      <c r="G2" s="233"/>
      <c r="H2" s="233"/>
      <c r="I2" s="233"/>
      <c r="J2" s="233"/>
      <c r="K2" s="233"/>
      <c r="L2" s="233"/>
      <c r="M2" s="40" t="s">
        <v>71</v>
      </c>
      <c r="N2" s="41" t="s">
        <v>1129</v>
      </c>
      <c r="O2" s="42"/>
      <c r="P2" s="126"/>
      <c r="Q2" s="65"/>
      <c r="AZ2" s="117"/>
    </row>
    <row r="3" spans="1:94" s="49" customFormat="1" ht="20" customHeight="1" x14ac:dyDescent="0.35">
      <c r="A3" s="149"/>
      <c r="B3" s="231"/>
      <c r="C3" s="39" t="s">
        <v>73</v>
      </c>
      <c r="D3" s="234" t="s">
        <v>74</v>
      </c>
      <c r="E3" s="234"/>
      <c r="F3" s="234"/>
      <c r="G3" s="234"/>
      <c r="H3" s="234"/>
      <c r="I3" s="234"/>
      <c r="J3" s="234"/>
      <c r="K3" s="234"/>
      <c r="L3" s="234"/>
      <c r="M3" s="40" t="s">
        <v>75</v>
      </c>
      <c r="N3" s="41">
        <v>1</v>
      </c>
      <c r="O3" s="44"/>
      <c r="P3" s="126"/>
      <c r="Q3" s="65"/>
      <c r="AZ3" s="117"/>
    </row>
    <row r="4" spans="1:94" s="49" customFormat="1" ht="20" customHeight="1" x14ac:dyDescent="0.35">
      <c r="A4" s="149"/>
      <c r="B4" s="232"/>
      <c r="C4" s="39" t="s">
        <v>76</v>
      </c>
      <c r="D4" s="234" t="s">
        <v>77</v>
      </c>
      <c r="E4" s="234"/>
      <c r="F4" s="234"/>
      <c r="G4" s="234"/>
      <c r="H4" s="234"/>
      <c r="I4" s="234"/>
      <c r="J4" s="234"/>
      <c r="K4" s="234"/>
      <c r="L4" s="234"/>
      <c r="M4" s="40" t="s">
        <v>78</v>
      </c>
      <c r="N4" s="45">
        <v>46139</v>
      </c>
      <c r="O4" s="44"/>
      <c r="P4" s="126"/>
      <c r="Q4" s="65"/>
      <c r="AZ4" s="117"/>
    </row>
    <row r="5" spans="1:94" ht="20" customHeight="1" x14ac:dyDescent="0.35">
      <c r="B5" s="9"/>
      <c r="C5" s="118"/>
      <c r="D5" s="10"/>
      <c r="E5" s="10"/>
      <c r="F5" s="10"/>
      <c r="G5" s="10"/>
      <c r="H5" s="10"/>
      <c r="I5" s="10"/>
      <c r="J5" s="10"/>
      <c r="K5" s="10"/>
      <c r="L5" s="10"/>
      <c r="M5" s="10"/>
      <c r="N5" s="10"/>
      <c r="O5" s="10"/>
      <c r="P5" s="10"/>
      <c r="Q5" s="127"/>
      <c r="R5" s="118"/>
      <c r="S5" s="10"/>
      <c r="T5" s="10"/>
      <c r="X5" s="2"/>
      <c r="Y5" s="2"/>
      <c r="Z5" s="5"/>
      <c r="AJ5" s="3"/>
      <c r="AK5" s="3"/>
      <c r="AL5" s="3"/>
      <c r="BT5" s="3"/>
      <c r="BY5" s="8"/>
      <c r="BZ5" s="2"/>
      <c r="CA5" s="78"/>
      <c r="CB5" s="78"/>
      <c r="CC5" s="78"/>
      <c r="CD5" s="78"/>
      <c r="CG5" s="2"/>
      <c r="CH5" s="2"/>
      <c r="CI5" s="2"/>
      <c r="CJ5" s="2"/>
      <c r="CK5" s="2"/>
    </row>
    <row r="6" spans="1:94" s="11" customFormat="1" ht="20" customHeight="1" x14ac:dyDescent="0.35">
      <c r="A6" s="149"/>
      <c r="B6" s="229" t="s">
        <v>159</v>
      </c>
      <c r="C6" s="229"/>
      <c r="D6" s="229"/>
      <c r="E6" s="229"/>
      <c r="F6" s="229"/>
      <c r="G6" s="229"/>
      <c r="H6" s="229"/>
      <c r="I6" s="229"/>
      <c r="J6" s="229"/>
      <c r="K6" s="229"/>
      <c r="L6" s="229"/>
      <c r="M6" s="229"/>
      <c r="N6" s="229"/>
      <c r="O6" s="229"/>
      <c r="P6" s="229"/>
      <c r="Q6" s="229"/>
      <c r="R6" s="229"/>
      <c r="S6" s="229"/>
      <c r="T6" s="229"/>
      <c r="U6" s="229"/>
      <c r="V6" s="229"/>
      <c r="W6" s="229"/>
      <c r="X6" s="229"/>
      <c r="Y6" s="229"/>
      <c r="Z6" s="229"/>
      <c r="AA6" s="229"/>
      <c r="AB6" s="229"/>
      <c r="AC6" s="229"/>
      <c r="AD6" s="229"/>
      <c r="AE6" s="229"/>
      <c r="AF6" s="229"/>
      <c r="AG6" s="229"/>
      <c r="AH6" s="229" t="s">
        <v>160</v>
      </c>
      <c r="AI6" s="229"/>
      <c r="AJ6" s="229"/>
      <c r="AK6" s="229"/>
      <c r="AL6" s="229"/>
      <c r="AM6" s="229"/>
      <c r="AN6" s="229"/>
      <c r="AO6" s="229"/>
      <c r="AP6" s="229"/>
      <c r="AQ6" s="229"/>
      <c r="AR6" s="229"/>
      <c r="AS6" s="229"/>
      <c r="AT6" s="229"/>
      <c r="AU6" s="229"/>
      <c r="AV6" s="229"/>
      <c r="AW6" s="229"/>
      <c r="AX6" s="229"/>
      <c r="AY6" s="229"/>
      <c r="AZ6" s="244"/>
      <c r="BA6" s="241" t="s">
        <v>102</v>
      </c>
      <c r="BB6" s="242"/>
      <c r="BC6" s="242"/>
      <c r="BD6" s="242"/>
      <c r="BE6" s="242"/>
      <c r="BF6" s="242"/>
      <c r="BG6" s="242"/>
      <c r="BH6" s="242"/>
      <c r="BI6" s="242"/>
      <c r="BJ6" s="242"/>
      <c r="BK6" s="242"/>
      <c r="BL6" s="242"/>
      <c r="BM6" s="242"/>
      <c r="BN6" s="242"/>
      <c r="BO6" s="242"/>
      <c r="BP6" s="242"/>
      <c r="BQ6" s="243"/>
      <c r="BR6" s="238" t="s">
        <v>161</v>
      </c>
      <c r="BS6" s="239"/>
      <c r="BT6" s="239"/>
      <c r="BU6" s="239"/>
      <c r="BV6" s="239"/>
      <c r="BW6" s="239"/>
      <c r="BX6" s="239"/>
      <c r="BY6" s="239"/>
      <c r="BZ6" s="239"/>
      <c r="CA6" s="239"/>
      <c r="CB6" s="239"/>
      <c r="CC6" s="239"/>
      <c r="CD6" s="239"/>
      <c r="CE6" s="239"/>
      <c r="CF6" s="240"/>
      <c r="CG6" s="235" t="s">
        <v>162</v>
      </c>
      <c r="CH6" s="236"/>
      <c r="CI6" s="236"/>
      <c r="CJ6" s="236"/>
      <c r="CK6" s="236"/>
      <c r="CL6" s="236"/>
      <c r="CM6" s="236"/>
      <c r="CN6" s="236"/>
      <c r="CO6" s="236"/>
      <c r="CP6" s="237"/>
    </row>
    <row r="7" spans="1:94" ht="270" customHeight="1" x14ac:dyDescent="0.35">
      <c r="A7" s="150" t="s">
        <v>319</v>
      </c>
      <c r="B7" s="12" t="s">
        <v>217</v>
      </c>
      <c r="C7" s="12" t="s">
        <v>227</v>
      </c>
      <c r="D7" s="12" t="s">
        <v>218</v>
      </c>
      <c r="E7" s="12" t="s">
        <v>219</v>
      </c>
      <c r="F7" s="12" t="s">
        <v>220</v>
      </c>
      <c r="G7" s="12" t="s">
        <v>163</v>
      </c>
      <c r="H7" s="12" t="s">
        <v>164</v>
      </c>
      <c r="I7" s="13" t="s">
        <v>129</v>
      </c>
      <c r="J7" s="13" t="s">
        <v>228</v>
      </c>
      <c r="K7" s="12" t="s">
        <v>165</v>
      </c>
      <c r="L7" s="14" t="s">
        <v>166</v>
      </c>
      <c r="M7" s="14" t="s">
        <v>167</v>
      </c>
      <c r="N7" s="14" t="s">
        <v>221</v>
      </c>
      <c r="O7" s="14" t="s">
        <v>168</v>
      </c>
      <c r="P7" s="14" t="s">
        <v>169</v>
      </c>
      <c r="Q7" s="14" t="s">
        <v>1269</v>
      </c>
      <c r="R7" s="14" t="s">
        <v>1270</v>
      </c>
      <c r="S7" s="14" t="s">
        <v>1271</v>
      </c>
      <c r="T7" s="12" t="s">
        <v>170</v>
      </c>
      <c r="U7" s="283" t="s">
        <v>1272</v>
      </c>
      <c r="V7" s="283" t="s">
        <v>1273</v>
      </c>
      <c r="W7" s="283" t="s">
        <v>1274</v>
      </c>
      <c r="X7" s="283" t="s">
        <v>1275</v>
      </c>
      <c r="Y7" s="284" t="s">
        <v>1276</v>
      </c>
      <c r="Z7" s="285" t="s">
        <v>1277</v>
      </c>
      <c r="AA7" s="12" t="s">
        <v>171</v>
      </c>
      <c r="AB7" s="13" t="s">
        <v>172</v>
      </c>
      <c r="AC7" s="12" t="s">
        <v>173</v>
      </c>
      <c r="AD7" s="12" t="s">
        <v>174</v>
      </c>
      <c r="AE7" s="13" t="s">
        <v>175</v>
      </c>
      <c r="AF7" s="12" t="s">
        <v>176</v>
      </c>
      <c r="AG7" s="12" t="s">
        <v>177</v>
      </c>
      <c r="AH7" s="12" t="s">
        <v>178</v>
      </c>
      <c r="AI7" s="12" t="s">
        <v>1278</v>
      </c>
      <c r="AJ7" s="12" t="s">
        <v>1279</v>
      </c>
      <c r="AK7" s="12" t="s">
        <v>1280</v>
      </c>
      <c r="AL7" s="12" t="s">
        <v>194</v>
      </c>
      <c r="AM7" s="12" t="s">
        <v>1281</v>
      </c>
      <c r="AN7" s="12" t="s">
        <v>179</v>
      </c>
      <c r="AO7" s="12" t="s">
        <v>1282</v>
      </c>
      <c r="AP7" s="12" t="s">
        <v>180</v>
      </c>
      <c r="AQ7" s="12" t="s">
        <v>1283</v>
      </c>
      <c r="AR7" s="12" t="s">
        <v>1284</v>
      </c>
      <c r="AS7" s="12" t="s">
        <v>1285</v>
      </c>
      <c r="AT7" s="13" t="s">
        <v>181</v>
      </c>
      <c r="AU7" s="12" t="s">
        <v>182</v>
      </c>
      <c r="AV7" s="12" t="s">
        <v>183</v>
      </c>
      <c r="AW7" s="12" t="s">
        <v>184</v>
      </c>
      <c r="AX7" s="12" t="s">
        <v>185</v>
      </c>
      <c r="AY7" s="12" t="s">
        <v>186</v>
      </c>
      <c r="AZ7" s="12" t="s">
        <v>187</v>
      </c>
      <c r="BA7" s="12" t="s">
        <v>103</v>
      </c>
      <c r="BB7" s="12" t="s">
        <v>1286</v>
      </c>
      <c r="BC7" s="12" t="s">
        <v>105</v>
      </c>
      <c r="BD7" s="12" t="s">
        <v>106</v>
      </c>
      <c r="BE7" s="12" t="s">
        <v>107</v>
      </c>
      <c r="BF7" s="15" t="s">
        <v>108</v>
      </c>
      <c r="BG7" s="15" t="s">
        <v>109</v>
      </c>
      <c r="BH7" s="15" t="s">
        <v>110</v>
      </c>
      <c r="BI7" s="15" t="s">
        <v>111</v>
      </c>
      <c r="BJ7" s="15" t="s">
        <v>112</v>
      </c>
      <c r="BK7" s="15" t="s">
        <v>113</v>
      </c>
      <c r="BL7" s="15" t="s">
        <v>114</v>
      </c>
      <c r="BM7" s="15" t="s">
        <v>115</v>
      </c>
      <c r="BN7" s="15" t="s">
        <v>116</v>
      </c>
      <c r="BO7" s="15" t="s">
        <v>117</v>
      </c>
      <c r="BP7" s="15" t="s">
        <v>118</v>
      </c>
      <c r="BQ7" s="15" t="s">
        <v>119</v>
      </c>
      <c r="BR7" s="13" t="s">
        <v>130</v>
      </c>
      <c r="BS7" s="15" t="s">
        <v>108</v>
      </c>
      <c r="BT7" s="15" t="s">
        <v>109</v>
      </c>
      <c r="BU7" s="15" t="s">
        <v>110</v>
      </c>
      <c r="BV7" s="15" t="s">
        <v>111</v>
      </c>
      <c r="BW7" s="15" t="s">
        <v>112</v>
      </c>
      <c r="BX7" s="15" t="s">
        <v>113</v>
      </c>
      <c r="BY7" s="15" t="s">
        <v>114</v>
      </c>
      <c r="BZ7" s="15" t="s">
        <v>115</v>
      </c>
      <c r="CA7" s="15" t="s">
        <v>116</v>
      </c>
      <c r="CB7" s="15" t="s">
        <v>117</v>
      </c>
      <c r="CC7" s="15" t="s">
        <v>118</v>
      </c>
      <c r="CD7" s="15" t="s">
        <v>119</v>
      </c>
      <c r="CE7" s="12" t="s">
        <v>128</v>
      </c>
      <c r="CF7" s="13" t="s">
        <v>188</v>
      </c>
      <c r="CG7" s="16" t="s">
        <v>222</v>
      </c>
      <c r="CH7" s="16" t="s">
        <v>189</v>
      </c>
      <c r="CI7" s="16" t="s">
        <v>190</v>
      </c>
      <c r="CJ7" s="17" t="s">
        <v>191</v>
      </c>
      <c r="CK7" s="16" t="s">
        <v>225</v>
      </c>
      <c r="CL7" s="18" t="s">
        <v>97</v>
      </c>
      <c r="CM7" s="18" t="s">
        <v>98</v>
      </c>
      <c r="CN7" s="18" t="s">
        <v>99</v>
      </c>
      <c r="CO7" s="18" t="s">
        <v>100</v>
      </c>
      <c r="CP7" s="19" t="s">
        <v>101</v>
      </c>
    </row>
    <row r="8" spans="1:94" ht="60" hidden="1" customHeight="1" x14ac:dyDescent="0.35">
      <c r="A8" s="151"/>
      <c r="B8" s="214" t="s">
        <v>77</v>
      </c>
      <c r="C8" s="152" t="s">
        <v>131</v>
      </c>
      <c r="D8" s="191" t="str">
        <f>VLOOKUP(B8,Datos!$B$65:$F$80,3,FALSE)</f>
        <v>Establecer los lineamientos estratégicos y el esquema de operación de la Agencia Nacional de Tierras, asegurando la disponibilidad de los recursos necesarios para su aplicación.</v>
      </c>
      <c r="E8" s="194" t="str">
        <f>VLOOKUP(B8,Datos!$B$65:$F$80,5,FALSE)</f>
        <v>La posibilidad de incumplir con los lineamientos estratégicos y de operación de la entidad</v>
      </c>
      <c r="F8" s="191" t="str">
        <f>VLOOKUP(B8,Datos!$B$65:$F$80,4,FALSE)</f>
        <v>Desde la comprensión del contexto interno y externo, hasta la formulación de planes, programas y proyectos relacionados con el cumplimiento de las funciones de la entidad.</v>
      </c>
      <c r="G8" s="197" t="s">
        <v>417</v>
      </c>
      <c r="H8" s="168"/>
      <c r="I8" s="167">
        <f>IF(K8="",0,1)</f>
        <v>0</v>
      </c>
      <c r="J8" s="170" t="str">
        <f>CONCATENATE(C8," ",K8)</f>
        <v xml:space="preserve">DEST </v>
      </c>
      <c r="K8" s="170"/>
      <c r="L8" s="198"/>
      <c r="M8" s="199">
        <f ca="1">+TODAY()-L8</f>
        <v>46151</v>
      </c>
      <c r="N8" s="202"/>
      <c r="O8" s="205"/>
      <c r="P8" s="208" t="e">
        <f>VLOOKUP(O8,Datos!$B$20:$D$25,2,FALSE)</f>
        <v>#N/A</v>
      </c>
      <c r="Q8" s="168"/>
      <c r="R8" s="182"/>
      <c r="S8" s="182"/>
      <c r="T8" s="183" t="str">
        <f>CONCATENATE("Posibilidad de efecto dañoso sobre los"," ",Q8," ",R8," debido ",S8)</f>
        <v xml:space="preserve">Posibilidad de efecto dañoso sobre los   debido </v>
      </c>
      <c r="U8" s="170"/>
      <c r="V8" s="170"/>
      <c r="W8" s="184"/>
      <c r="X8" s="184"/>
      <c r="Y8" s="184"/>
      <c r="Z8" s="187"/>
      <c r="AA8" s="168" t="str">
        <f t="shared" ref="AA8" si="0">IF(Z8&lt;=0,"",IF(Z8&lt;=2,"Muy Baja",IF(Z8&lt;=24,"Baja",IF(Z8&lt;=500,"Media",IF(Z8&lt;=5000,"Alta","Muy Alta")))))</f>
        <v/>
      </c>
      <c r="AB8" s="167" t="str">
        <f t="shared" ref="AB8" si="1">IF(AA8="","",IF(AA8="Muy Baja",0.2,IF(AA8="Baja",0.4,IF(AA8="Media",0.6,IF(AA8="Alta",0.8,IF(AA8="Muy Alta",1,))))))</f>
        <v/>
      </c>
      <c r="AC8" s="168">
        <f>+O8</f>
        <v>0</v>
      </c>
      <c r="AD8" s="168" t="e" cm="1">
        <f t="array" ref="AD8">_xlfn.IFS(AC8=Datos!$C$6,"Leve",AC8=Datos!$C$7,"Menor",AC8=Datos!$C$8,"Moderado",AC8=Datos!$C$9,"Mayor",AC8=Datos!$C$10,"Catastrófico")</f>
        <v>#N/A</v>
      </c>
      <c r="AE8" s="167" t="e">
        <f t="shared" ref="AE8" si="2">IF(AD8="","",IF(AD8="Leve",0.2,IF(AD8="Menor",0.4,IF(AD8="Moderado",0.6,IF(AD8="Mayor",0.8,IF(AD8="Catastrófico",1,))))))</f>
        <v>#N/A</v>
      </c>
      <c r="AF8" s="168" t="e">
        <f t="shared" ref="AF8" si="3">IF(OR(AND(AA8="Muy Baja",AD8="Leve"),AND(AA8="Muy Baja",AD8="Menor"),AND(AA8="Baja",AD8="Leve")),"Bajo",IF(OR(AND(AA8="Muy baja",AD8="Moderado"),AND(AA8="Baja",AD8="Menor"),AND(AA8="Baja",AD8="Moderado"),AND(AA8="Media",AD8="Leve"),AND(AA8="Media",AD8="Menor"),AND(AA8="Media",AD8="Moderado"),AND(AA8="Alta",AD8="Leve"),AND(AA8="Alta",AD8="Menor")),"Moderado",IF(OR(AND(AA8="Muy Baja",AD8="Mayor"),AND(AA8="Baja",AD8="Mayor"),AND(AA8="Media",AD8="Mayor"),AND(AA8="Alta",AD8="Moderado"),AND(AA8="Alta",AD8="Mayor"),AND(AA8="Muy Alta",AD8="Leve"),AND(AA8="Muy Alta",AD8="Menor"),AND(AA8="Muy Alta",AD8="Moderado"),AND(AA8="Muy Alta",AD8="Mayor")),"Alto",IF(OR(AND(AA8="Muy Baja",AD8="Catastrófico"),AND(AA8="Baja",AD8="Catastrófico"),AND(AA8="Media",AD8="Catastrófico"),AND(AA8="Alta",AD8="Catastrófico"),AND(AA8="Muy Alta",AD8="Catastrófico")),"Extremo",""))))</f>
        <v>#N/A</v>
      </c>
      <c r="AG8" s="169" t="e" cm="1">
        <f t="array" ref="AG8">_xlfn.IFS(AF8="Bajo","Aceptar",AF8="Moderado","Reducir",AF8="Alto","Reducir",AF8="Extremo","Reducir")</f>
        <v>#N/A</v>
      </c>
      <c r="AH8" s="20" t="str">
        <f>CONCATENATE(J8," Control"," 1")</f>
        <v>DEST  Control 1</v>
      </c>
      <c r="AI8" s="22"/>
      <c r="AJ8" s="22"/>
      <c r="AK8" s="22"/>
      <c r="AL8" s="22" t="str">
        <f>CONCATENATE(AI8," ",AJ8," a través del ",AK8)</f>
        <v xml:space="preserve">  a través del </v>
      </c>
      <c r="AM8" s="20"/>
      <c r="AN8" s="20" t="str">
        <f t="shared" ref="AN8" si="4">IF(OR(AM8="Preventivo",AM8="Detectivo"),"Probabilidad",IF(AM8="Correctivo","Impacto",""))</f>
        <v/>
      </c>
      <c r="AO8" s="20"/>
      <c r="AP8" s="20" t="str">
        <f t="shared" ref="AP8" si="5">IF(AND(AM8="Preventivo",AO8="Automático"),"50%",IF(AND(AM8="Preventivo",AO8="Manual"),"40%",IF(AND(AM8="Detectivo",AO8="Automático"),"40%",IF(AND(AM8="Detectivo",AO8="Manual"),"30%",IF(AND(AM8="Correctivo",AO8="Automático"),"35%",IF(AND(AM8="Correctivo",AO8="Manual"),"25%",""))))))</f>
        <v/>
      </c>
      <c r="AQ8" s="20"/>
      <c r="AR8" s="20"/>
      <c r="AS8" s="20"/>
      <c r="AT8" s="21" t="str">
        <f t="shared" ref="AT8" si="6">+IF(AN8="Probabilidad",AB8-(AB8*AP8),AB8)</f>
        <v/>
      </c>
      <c r="AU8" s="20" t="str">
        <f t="shared" ref="AU8:AU31" si="7">IFERROR(IF(AT8="","",IF(AT8&lt;=20%,"Muy Baja",IF(AT8&lt;=40%,"Baja",IF(AT8&lt;=60%,"Media",IF(AT8&lt;=80%,"Alta","Muy Alta"))))),"")</f>
        <v/>
      </c>
      <c r="AV8" s="21" t="e">
        <f t="shared" ref="AV8" si="8">+IF(AN8="Impacto",AE8-(AE8*AP8),AE8)</f>
        <v>#N/A</v>
      </c>
      <c r="AW8" s="20" t="str">
        <f t="shared" ref="AW8:AW31" si="9">IFERROR(IF(AV8="","",IF(AV8&lt;=0.2,"Leve",IF(AV8&lt;=0.4,"Menor",IF(AV8&lt;=0.6,"Moderado",IF(AV8&lt;=0.8,"Mayor","Catastrófico"))))),"")</f>
        <v/>
      </c>
      <c r="AX8" s="170" t="str">
        <f t="shared" ref="AX8" si="10">IF(OR(AND(AU11="Muy Baja",AW11="Leve"),AND(AU11="Muy Baja",AW11="Menor"),AND(AU11="Baja",AW11="Leve")),"Bajo",IF(OR(AND(AU11="Muy baja",AW11="Moderado"),AND(AU11="Baja",AW11="Menor"),AND(AU11="Baja",AW11="Moderado"),AND(AU11="Media",AW11="Leve"),AND(AU11="Media",AW11="Menor"),AND(AU11="Media",AW11="Moderado"),AND(AU11="Alta",AW11="Leve"),AND(AU11="Alta",AW11="Menor")),"Moderado",IF(OR(AND(AU11="Muy Baja",AW11="Mayor"),AND(AU11="Baja",AW11="Mayor"),AND(AU11="Media",AW11="Mayor"),AND(AU11="Alta",AW11="Moderado"),AND(AU11="Alta",AW11="Mayor"),AND(AU11="Muy Alta",AW11="Leve"),AND(AU11="Muy Alta",AW11="Menor"),AND(AU11="Muy Alta",AW11="Moderado"),AND(AU11="Muy Alta",AW11="Mayor")),"Alto",IF(OR(AND(AU11="Muy Baja",AW11="Catastrófico"),AND(AU11="Baja",AW11="Catastrófico"),AND(AU11="Media",AW11="Catastrófico"),AND(AU11="Alta",AW11="Catastrófico"),AND(AU11="Muy Alta",AW11="Catastrófico")),"Extremo",""))))</f>
        <v/>
      </c>
      <c r="AY8" s="170" t="e" cm="1">
        <f t="array" ref="AY8">_xlfn.IFS(AX8="Bajo","Aceptar",AX8="Moderado","Reducir",AX8="Alto","Reducir",AX8="Extremo","Reducir")</f>
        <v>#N/A</v>
      </c>
      <c r="AZ8" s="173" t="e" cm="1">
        <f t="array" ref="AZ8">_xlfn.IFS(AY8="Aceptar","No",AY8="Reducir","Si")</f>
        <v>#N/A</v>
      </c>
      <c r="BA8" s="20" t="str">
        <f>CONCATENATE(J8," Acción preventiva"," 1")</f>
        <v>DEST  Acción preventiva 1</v>
      </c>
      <c r="BB8" s="22"/>
      <c r="BC8" s="22"/>
      <c r="BD8" s="22"/>
      <c r="BE8" s="20">
        <f t="shared" ref="BE8:BE31" si="11">+SUM(BF8:BQ8)</f>
        <v>0</v>
      </c>
      <c r="BF8" s="20"/>
      <c r="BG8" s="20"/>
      <c r="BH8" s="20"/>
      <c r="BI8" s="20"/>
      <c r="BJ8" s="20"/>
      <c r="BK8" s="20"/>
      <c r="BL8" s="20"/>
      <c r="BM8" s="20"/>
      <c r="BN8" s="20"/>
      <c r="BO8" s="20"/>
      <c r="BP8" s="20"/>
      <c r="BQ8" s="20"/>
      <c r="BR8" s="176"/>
      <c r="BS8" s="37"/>
      <c r="BT8" s="37"/>
      <c r="BU8" s="37"/>
      <c r="BV8" s="37"/>
      <c r="BW8" s="37"/>
      <c r="BX8" s="37"/>
      <c r="BY8" s="37"/>
      <c r="BZ8" s="37"/>
      <c r="CA8" s="37"/>
      <c r="CB8" s="37"/>
      <c r="CC8" s="37"/>
      <c r="CD8" s="37"/>
      <c r="CE8" s="37">
        <f t="shared" ref="CE8:CE71" si="12">+SUM(BS8:CD8)</f>
        <v>0</v>
      </c>
      <c r="CF8" s="38"/>
      <c r="CG8" s="23"/>
      <c r="CH8" s="24"/>
      <c r="CI8" s="179">
        <f t="shared" ref="CI8" si="13">+Z8</f>
        <v>0</v>
      </c>
      <c r="CJ8" s="25" t="e">
        <f t="shared" ref="CJ8" si="14">1-(CH8/CI8)</f>
        <v>#DIV/0!</v>
      </c>
      <c r="CK8" s="23" t="e" cm="1">
        <f t="array" ref="CK8">+_xlfn.IFS(CJ8&lt;0.8,"Cambio",CJ8&lt;0.9,"Revisión de control",CJ8&gt;0.89,"Se mantiene")</f>
        <v>#DIV/0!</v>
      </c>
      <c r="CL8" s="148"/>
      <c r="CM8" s="148"/>
      <c r="CN8" s="148"/>
      <c r="CO8" s="148"/>
      <c r="CP8" s="25">
        <f t="shared" ref="CP8:CP48" si="15">(_xlfn.IFS(CG8="",1,CG8="SI",0)+_xlfn.IFS(CL8="",1,CL8="SI",1,CL8="NO",0)+_xlfn.IFS(CM8="",1,CM8="SI",1,CM8="NO",0)+_xlfn.IFS(CN8="",1,CN8="SI",1,CN8="NO",0)+_xlfn.IFS(CO8="",1,CO8="SI",1,CO8="NO",0))/5</f>
        <v>1</v>
      </c>
    </row>
    <row r="9" spans="1:94" ht="60" hidden="1" customHeight="1" x14ac:dyDescent="0.35">
      <c r="A9" s="151"/>
      <c r="B9" s="215"/>
      <c r="C9" s="152" t="s">
        <v>131</v>
      </c>
      <c r="D9" s="192"/>
      <c r="E9" s="195"/>
      <c r="F9" s="192"/>
      <c r="G9" s="197"/>
      <c r="H9" s="168"/>
      <c r="I9" s="167"/>
      <c r="J9" s="171"/>
      <c r="K9" s="171"/>
      <c r="L9" s="198"/>
      <c r="M9" s="200"/>
      <c r="N9" s="203"/>
      <c r="O9" s="206"/>
      <c r="P9" s="209"/>
      <c r="Q9" s="168"/>
      <c r="R9" s="182"/>
      <c r="S9" s="182"/>
      <c r="T9" s="183"/>
      <c r="U9" s="171"/>
      <c r="V9" s="171"/>
      <c r="W9" s="185"/>
      <c r="X9" s="185"/>
      <c r="Y9" s="185"/>
      <c r="Z9" s="187"/>
      <c r="AA9" s="168"/>
      <c r="AB9" s="167"/>
      <c r="AC9" s="168"/>
      <c r="AD9" s="168"/>
      <c r="AE9" s="167"/>
      <c r="AF9" s="168"/>
      <c r="AG9" s="169"/>
      <c r="AH9" s="20" t="str">
        <f>CONCATENATE(J8," Control"," 2")</f>
        <v>DEST  Control 2</v>
      </c>
      <c r="AI9" s="22"/>
      <c r="AJ9" s="22"/>
      <c r="AK9" s="22"/>
      <c r="AL9" s="22" t="str">
        <f>CONCATENATE(AI9," ",AJ9," a través del ",AK9)</f>
        <v xml:space="preserve">  a través del </v>
      </c>
      <c r="AM9" s="20"/>
      <c r="AN9" s="20" t="str">
        <f t="shared" ref="AN9:AN83" si="16">IF(OR(AM9="Preventivo",AM9="Detectivo"),"Probabilidad",IF(AM9="Correctivo","Impacto",""))</f>
        <v/>
      </c>
      <c r="AO9" s="20"/>
      <c r="AP9" s="20" t="str">
        <f t="shared" ref="AP9:AP83" si="17">IF(AND(AM9="Preventivo",AO9="Automático"),"50%",IF(AND(AM9="Preventivo",AO9="Manual"),"40%",IF(AND(AM9="Detectivo",AO9="Automático"),"40%",IF(AND(AM9="Detectivo",AO9="Manual"),"30%",IF(AND(AM9="Correctivo",AO9="Automático"),"35%",IF(AND(AM9="Correctivo",AO9="Manual"),"25%",""))))))</f>
        <v/>
      </c>
      <c r="AQ9" s="20"/>
      <c r="AR9" s="20"/>
      <c r="AS9" s="20"/>
      <c r="AT9" s="21" t="str">
        <f t="shared" ref="AT9:AT11" si="18">+IF(AN9="Probabilidad",AT8-(AT8*AP9),AT8)</f>
        <v/>
      </c>
      <c r="AU9" s="20" t="str">
        <f t="shared" si="7"/>
        <v/>
      </c>
      <c r="AV9" s="21" t="e">
        <f t="shared" ref="AV9:AV11" si="19">+IF(AN9="Impacto",AV8-(AV8*AP9),AV8)</f>
        <v>#N/A</v>
      </c>
      <c r="AW9" s="20" t="str">
        <f t="shared" si="9"/>
        <v/>
      </c>
      <c r="AX9" s="171"/>
      <c r="AY9" s="171"/>
      <c r="AZ9" s="174"/>
      <c r="BA9" s="20" t="str">
        <f>CONCATENATE(J8," Acción preventiva"," 2")</f>
        <v>DEST  Acción preventiva 2</v>
      </c>
      <c r="BB9" s="22"/>
      <c r="BC9" s="22"/>
      <c r="BD9" s="22"/>
      <c r="BE9" s="20">
        <f t="shared" si="11"/>
        <v>0</v>
      </c>
      <c r="BF9" s="20"/>
      <c r="BG9" s="20"/>
      <c r="BH9" s="20"/>
      <c r="BI9" s="20"/>
      <c r="BJ9" s="20"/>
      <c r="BK9" s="20"/>
      <c r="BL9" s="20"/>
      <c r="BM9" s="20"/>
      <c r="BN9" s="20"/>
      <c r="BO9" s="20"/>
      <c r="BP9" s="20"/>
      <c r="BQ9" s="20"/>
      <c r="BR9" s="177"/>
      <c r="BS9" s="37"/>
      <c r="BT9" s="37"/>
      <c r="BU9" s="37"/>
      <c r="BV9" s="37"/>
      <c r="BW9" s="37"/>
      <c r="BX9" s="37"/>
      <c r="BY9" s="37"/>
      <c r="BZ9" s="37"/>
      <c r="CA9" s="37"/>
      <c r="CB9" s="37"/>
      <c r="CC9" s="37"/>
      <c r="CD9" s="37"/>
      <c r="CE9" s="37">
        <f t="shared" si="12"/>
        <v>0</v>
      </c>
      <c r="CF9" s="38"/>
      <c r="CG9" s="23"/>
      <c r="CH9" s="24"/>
      <c r="CI9" s="180"/>
      <c r="CJ9" s="25" t="e">
        <f t="shared" ref="CJ9" si="20">1-(CH9/CI8)</f>
        <v>#DIV/0!</v>
      </c>
      <c r="CK9" s="23" t="e" cm="1">
        <f t="array" ref="CK9">+_xlfn.IFS(CJ9&lt;0.8,"Cambio",CJ9&lt;0.9,"Revisión de control",CJ9&gt;0.89,"Se mantiene")</f>
        <v>#DIV/0!</v>
      </c>
      <c r="CL9" s="148"/>
      <c r="CM9" s="148"/>
      <c r="CN9" s="148"/>
      <c r="CO9" s="148"/>
      <c r="CP9" s="25">
        <f t="shared" si="15"/>
        <v>1</v>
      </c>
    </row>
    <row r="10" spans="1:94" ht="60" hidden="1" customHeight="1" x14ac:dyDescent="0.35">
      <c r="A10" s="151"/>
      <c r="B10" s="215"/>
      <c r="C10" s="152" t="s">
        <v>131</v>
      </c>
      <c r="D10" s="192"/>
      <c r="E10" s="195"/>
      <c r="F10" s="192"/>
      <c r="G10" s="197"/>
      <c r="H10" s="168"/>
      <c r="I10" s="167"/>
      <c r="J10" s="171"/>
      <c r="K10" s="171"/>
      <c r="L10" s="198"/>
      <c r="M10" s="200"/>
      <c r="N10" s="203"/>
      <c r="O10" s="206"/>
      <c r="P10" s="209"/>
      <c r="Q10" s="168"/>
      <c r="R10" s="182"/>
      <c r="S10" s="182"/>
      <c r="T10" s="183"/>
      <c r="U10" s="171"/>
      <c r="V10" s="171"/>
      <c r="W10" s="185"/>
      <c r="X10" s="185"/>
      <c r="Y10" s="185"/>
      <c r="Z10" s="187"/>
      <c r="AA10" s="168"/>
      <c r="AB10" s="167"/>
      <c r="AC10" s="168"/>
      <c r="AD10" s="168"/>
      <c r="AE10" s="167"/>
      <c r="AF10" s="168"/>
      <c r="AG10" s="169"/>
      <c r="AH10" s="20" t="str">
        <f>CONCATENATE(J8," Control"," 3")</f>
        <v>DEST  Control 3</v>
      </c>
      <c r="AI10" s="22"/>
      <c r="AJ10" s="22"/>
      <c r="AK10" s="22"/>
      <c r="AL10" s="22" t="str">
        <f>CONCATENATE(AI10," ",AJ10," a través del ",AK10)</f>
        <v xml:space="preserve">  a través del </v>
      </c>
      <c r="AM10" s="20"/>
      <c r="AN10" s="20" t="str">
        <f t="shared" si="16"/>
        <v/>
      </c>
      <c r="AO10" s="20"/>
      <c r="AP10" s="20" t="str">
        <f t="shared" si="17"/>
        <v/>
      </c>
      <c r="AQ10" s="20"/>
      <c r="AR10" s="20"/>
      <c r="AS10" s="20"/>
      <c r="AT10" s="21" t="str">
        <f t="shared" si="18"/>
        <v/>
      </c>
      <c r="AU10" s="20" t="str">
        <f t="shared" si="7"/>
        <v/>
      </c>
      <c r="AV10" s="21" t="e">
        <f t="shared" si="19"/>
        <v>#N/A</v>
      </c>
      <c r="AW10" s="20" t="str">
        <f t="shared" si="9"/>
        <v/>
      </c>
      <c r="AX10" s="171"/>
      <c r="AY10" s="171"/>
      <c r="AZ10" s="174"/>
      <c r="BA10" s="20" t="str">
        <f>CONCATENATE(J8," Acción preventiva"," 3")</f>
        <v>DEST  Acción preventiva 3</v>
      </c>
      <c r="BB10" s="22"/>
      <c r="BC10" s="22"/>
      <c r="BD10" s="22"/>
      <c r="BE10" s="20">
        <f t="shared" si="11"/>
        <v>0</v>
      </c>
      <c r="BF10" s="20"/>
      <c r="BG10" s="20"/>
      <c r="BH10" s="20"/>
      <c r="BI10" s="20"/>
      <c r="BJ10" s="20"/>
      <c r="BK10" s="20"/>
      <c r="BL10" s="20"/>
      <c r="BM10" s="20"/>
      <c r="BN10" s="20"/>
      <c r="BO10" s="20"/>
      <c r="BP10" s="20"/>
      <c r="BQ10" s="20"/>
      <c r="BR10" s="177"/>
      <c r="BS10" s="37"/>
      <c r="BT10" s="37"/>
      <c r="BU10" s="37"/>
      <c r="BV10" s="37"/>
      <c r="BW10" s="37"/>
      <c r="BX10" s="37"/>
      <c r="BY10" s="37"/>
      <c r="BZ10" s="37"/>
      <c r="CA10" s="37"/>
      <c r="CB10" s="37"/>
      <c r="CC10" s="37"/>
      <c r="CD10" s="37"/>
      <c r="CE10" s="37">
        <f t="shared" si="12"/>
        <v>0</v>
      </c>
      <c r="CF10" s="38"/>
      <c r="CG10" s="23"/>
      <c r="CH10" s="24"/>
      <c r="CI10" s="180"/>
      <c r="CJ10" s="25" t="e">
        <f t="shared" ref="CJ10" si="21">1-(CH10/CI8)</f>
        <v>#DIV/0!</v>
      </c>
      <c r="CK10" s="23" t="e" cm="1">
        <f t="array" ref="CK10">+_xlfn.IFS(CJ10&lt;0.8,"Cambio",CJ10&lt;0.9,"Revisión de control",CJ10&gt;0.89,"Se mantiene")</f>
        <v>#DIV/0!</v>
      </c>
      <c r="CL10" s="148"/>
      <c r="CM10" s="148"/>
      <c r="CN10" s="148"/>
      <c r="CO10" s="148"/>
      <c r="CP10" s="25">
        <f t="shared" si="15"/>
        <v>1</v>
      </c>
    </row>
    <row r="11" spans="1:94" ht="60" hidden="1" customHeight="1" x14ac:dyDescent="0.35">
      <c r="A11" s="151"/>
      <c r="B11" s="216"/>
      <c r="C11" s="152" t="s">
        <v>131</v>
      </c>
      <c r="D11" s="193"/>
      <c r="E11" s="196"/>
      <c r="F11" s="193"/>
      <c r="G11" s="197"/>
      <c r="H11" s="168"/>
      <c r="I11" s="167"/>
      <c r="J11" s="172"/>
      <c r="K11" s="172"/>
      <c r="L11" s="198"/>
      <c r="M11" s="201"/>
      <c r="N11" s="204"/>
      <c r="O11" s="207"/>
      <c r="P11" s="210"/>
      <c r="Q11" s="168"/>
      <c r="R11" s="182"/>
      <c r="S11" s="182"/>
      <c r="T11" s="183"/>
      <c r="U11" s="172"/>
      <c r="V11" s="172"/>
      <c r="W11" s="186"/>
      <c r="X11" s="186"/>
      <c r="Y11" s="186"/>
      <c r="Z11" s="187"/>
      <c r="AA11" s="168"/>
      <c r="AB11" s="167"/>
      <c r="AC11" s="168"/>
      <c r="AD11" s="168"/>
      <c r="AE11" s="167"/>
      <c r="AF11" s="168"/>
      <c r="AG11" s="169"/>
      <c r="AH11" s="20" t="str">
        <f>CONCATENATE(J8," Control"," 4")</f>
        <v>DEST  Control 4</v>
      </c>
      <c r="AI11" s="22"/>
      <c r="AJ11" s="22"/>
      <c r="AK11" s="22"/>
      <c r="AL11" s="22" t="str">
        <f t="shared" ref="AL11" si="22">CONCATENATE(AI11," ",AJ11," a través de ",AK11)</f>
        <v xml:space="preserve">  a través de </v>
      </c>
      <c r="AM11" s="20"/>
      <c r="AN11" s="20" t="str">
        <f t="shared" si="16"/>
        <v/>
      </c>
      <c r="AO11" s="20"/>
      <c r="AP11" s="20" t="str">
        <f t="shared" si="17"/>
        <v/>
      </c>
      <c r="AQ11" s="20"/>
      <c r="AR11" s="20"/>
      <c r="AS11" s="20"/>
      <c r="AT11" s="21" t="str">
        <f t="shared" si="18"/>
        <v/>
      </c>
      <c r="AU11" s="20" t="str">
        <f t="shared" si="7"/>
        <v/>
      </c>
      <c r="AV11" s="21" t="e">
        <f t="shared" si="19"/>
        <v>#N/A</v>
      </c>
      <c r="AW11" s="20" t="str">
        <f t="shared" si="9"/>
        <v/>
      </c>
      <c r="AX11" s="172"/>
      <c r="AY11" s="172"/>
      <c r="AZ11" s="175"/>
      <c r="BA11" s="20" t="str">
        <f>CONCATENATE(J8," Acción preventiva"," 4")</f>
        <v>DEST  Acción preventiva 4</v>
      </c>
      <c r="BB11" s="22"/>
      <c r="BC11" s="22"/>
      <c r="BD11" s="22"/>
      <c r="BE11" s="20">
        <f t="shared" si="11"/>
        <v>0</v>
      </c>
      <c r="BF11" s="20"/>
      <c r="BG11" s="20"/>
      <c r="BH11" s="20"/>
      <c r="BI11" s="20"/>
      <c r="BJ11" s="20"/>
      <c r="BK11" s="20"/>
      <c r="BL11" s="20"/>
      <c r="BM11" s="20"/>
      <c r="BN11" s="20"/>
      <c r="BO11" s="20"/>
      <c r="BP11" s="20"/>
      <c r="BQ11" s="20"/>
      <c r="BR11" s="178"/>
      <c r="BS11" s="37"/>
      <c r="BT11" s="37"/>
      <c r="BU11" s="37"/>
      <c r="BV11" s="37"/>
      <c r="BW11" s="37"/>
      <c r="BX11" s="37"/>
      <c r="BY11" s="37"/>
      <c r="BZ11" s="37"/>
      <c r="CA11" s="37"/>
      <c r="CB11" s="37"/>
      <c r="CC11" s="37"/>
      <c r="CD11" s="37"/>
      <c r="CE11" s="37">
        <f t="shared" si="12"/>
        <v>0</v>
      </c>
      <c r="CF11" s="38"/>
      <c r="CG11" s="23"/>
      <c r="CH11" s="24"/>
      <c r="CI11" s="181"/>
      <c r="CJ11" s="25" t="e">
        <f t="shared" ref="CJ11" si="23">1-(CH11/CI8)</f>
        <v>#DIV/0!</v>
      </c>
      <c r="CK11" s="23" t="e" cm="1">
        <f t="array" ref="CK11">+_xlfn.IFS(CJ11&lt;0.8,"Cambio",CJ11&lt;0.9,"Revisión de control",CJ11&gt;0.89,"Se mantiene")</f>
        <v>#DIV/0!</v>
      </c>
      <c r="CL11" s="148"/>
      <c r="CM11" s="148"/>
      <c r="CN11" s="148"/>
      <c r="CO11" s="148"/>
      <c r="CP11" s="25">
        <f t="shared" si="15"/>
        <v>1</v>
      </c>
    </row>
    <row r="12" spans="1:94" ht="60" hidden="1" customHeight="1" x14ac:dyDescent="0.35">
      <c r="A12" s="151"/>
      <c r="B12" s="214" t="s">
        <v>77</v>
      </c>
      <c r="C12" s="152" t="s">
        <v>131</v>
      </c>
      <c r="D12" s="191" t="str">
        <f>VLOOKUP(B12,Datos!$B$65:$F$80,3,FALSE)</f>
        <v>Establecer los lineamientos estratégicos y el esquema de operación de la Agencia Nacional de Tierras, asegurando la disponibilidad de los recursos necesarios para su aplicación.</v>
      </c>
      <c r="E12" s="194" t="str">
        <f>VLOOKUP(B12,Datos!$B$65:$F$80,5,FALSE)</f>
        <v>La posibilidad de incumplir con los lineamientos estratégicos y de operación de la entidad</v>
      </c>
      <c r="F12" s="191" t="str">
        <f>VLOOKUP(B12,Datos!$B$65:$F$80,4,FALSE)</f>
        <v>Desde la comprensión del contexto interno y externo, hasta la formulación de planes, programas y proyectos relacionados con el cumplimiento de las funciones de la entidad.</v>
      </c>
      <c r="G12" s="197" t="s">
        <v>628</v>
      </c>
      <c r="H12" s="168"/>
      <c r="I12" s="167">
        <f t="shared" ref="I12" si="24">IF(K12="",0,1)</f>
        <v>0</v>
      </c>
      <c r="J12" s="170" t="str">
        <f t="shared" ref="J12" si="25">CONCATENATE(C12," ",K12)</f>
        <v xml:space="preserve">DEST </v>
      </c>
      <c r="K12" s="170"/>
      <c r="L12" s="198"/>
      <c r="M12" s="199">
        <f ca="1">+TODAY()-L12</f>
        <v>46151</v>
      </c>
      <c r="N12" s="202"/>
      <c r="O12" s="205"/>
      <c r="P12" s="208" t="e">
        <f>VLOOKUP(O12,Datos!$B$20:$D$25,2,FALSE)</f>
        <v>#N/A</v>
      </c>
      <c r="Q12" s="168"/>
      <c r="R12" s="182"/>
      <c r="S12" s="182"/>
      <c r="T12" s="183" t="str">
        <f t="shared" ref="T12" si="26">CONCATENATE("Posibilidad de efecto dañoso sobre los"," ",Q12," ",R12," debido ",S12)</f>
        <v xml:space="preserve">Posibilidad de efecto dañoso sobre los   debido </v>
      </c>
      <c r="U12" s="170"/>
      <c r="V12" s="170"/>
      <c r="W12" s="184"/>
      <c r="X12" s="184"/>
      <c r="Y12" s="184"/>
      <c r="Z12" s="187"/>
      <c r="AA12" s="168" t="str">
        <f t="shared" ref="AA12" si="27">IF(Z12&lt;=0,"",IF(Z12&lt;=2,"Muy Baja",IF(Z12&lt;=24,"Baja",IF(Z12&lt;=500,"Media",IF(Z12&lt;=5000,"Alta","Muy Alta")))))</f>
        <v/>
      </c>
      <c r="AB12" s="167" t="str">
        <f t="shared" ref="AB12" si="28">IF(AA12="","",IF(AA12="Muy Baja",0.2,IF(AA12="Baja",0.4,IF(AA12="Media",0.6,IF(AA12="Alta",0.8,IF(AA12="Muy Alta",1,))))))</f>
        <v/>
      </c>
      <c r="AC12" s="168">
        <f>+O12</f>
        <v>0</v>
      </c>
      <c r="AD12" s="168" t="e" cm="1">
        <f t="array" ref="AD12">_xlfn.IFS(AC12=Datos!$C$6,"Leve",AC12=Datos!$C$7,"Menor",AC12=Datos!$C$8,"Moderado",AC12=Datos!$C$9,"Mayor",AC12=Datos!$C$10,"Catastrófico")</f>
        <v>#N/A</v>
      </c>
      <c r="AE12" s="167" t="e">
        <f t="shared" ref="AE12" si="29">IF(AD12="","",IF(AD12="Leve",0.2,IF(AD12="Menor",0.4,IF(AD12="Moderado",0.6,IF(AD12="Mayor",0.8,IF(AD12="Catastrófico",1,))))))</f>
        <v>#N/A</v>
      </c>
      <c r="AF12" s="168" t="e">
        <f t="shared" ref="AF12" si="30">IF(OR(AND(AA12="Muy Baja",AD12="Leve"),AND(AA12="Muy Baja",AD12="Menor"),AND(AA12="Baja",AD12="Leve")),"Bajo",IF(OR(AND(AA12="Muy baja",AD12="Moderado"),AND(AA12="Baja",AD12="Menor"),AND(AA12="Baja",AD12="Moderado"),AND(AA12="Media",AD12="Leve"),AND(AA12="Media",AD12="Menor"),AND(AA12="Media",AD12="Moderado"),AND(AA12="Alta",AD12="Leve"),AND(AA12="Alta",AD12="Menor")),"Moderado",IF(OR(AND(AA12="Muy Baja",AD12="Mayor"),AND(AA12="Baja",AD12="Mayor"),AND(AA12="Media",AD12="Mayor"),AND(AA12="Alta",AD12="Moderado"),AND(AA12="Alta",AD12="Mayor"),AND(AA12="Muy Alta",AD12="Leve"),AND(AA12="Muy Alta",AD12="Menor"),AND(AA12="Muy Alta",AD12="Moderado"),AND(AA12="Muy Alta",AD12="Mayor")),"Alto",IF(OR(AND(AA12="Muy Baja",AD12="Catastrófico"),AND(AA12="Baja",AD12="Catastrófico"),AND(AA12="Media",AD12="Catastrófico"),AND(AA12="Alta",AD12="Catastrófico"),AND(AA12="Muy Alta",AD12="Catastrófico")),"Extremo",""))))</f>
        <v>#N/A</v>
      </c>
      <c r="AG12" s="169" t="e" cm="1">
        <f t="array" ref="AG12">_xlfn.IFS(AF12="Bajo","Aceptar",AF12="Moderado","Reducir",AF12="Alto","Reducir",AF12="Extremo","Reducir")</f>
        <v>#N/A</v>
      </c>
      <c r="AH12" s="20" t="str">
        <f>CONCATENATE(J12," Control"," 1")</f>
        <v>DEST  Control 1</v>
      </c>
      <c r="AI12" s="22"/>
      <c r="AJ12" s="22"/>
      <c r="AK12" s="22"/>
      <c r="AL12" s="22" t="str">
        <f t="shared" ref="AL12:AL15" si="31">CONCATENATE(AI12," ",AJ12," a través de ",AK12)</f>
        <v xml:space="preserve">  a través de </v>
      </c>
      <c r="AM12" s="20"/>
      <c r="AN12" s="20" t="str">
        <f t="shared" ref="AN12:AN19" si="32">IF(OR(AM12="Preventivo",AM12="Detectivo"),"Probabilidad",IF(AM12="Correctivo","Impacto",""))</f>
        <v/>
      </c>
      <c r="AO12" s="20"/>
      <c r="AP12" s="20" t="str">
        <f t="shared" ref="AP12:AP19" si="33">IF(AND(AM12="Preventivo",AO12="Automático"),"50%",IF(AND(AM12="Preventivo",AO12="Manual"),"40%",IF(AND(AM12="Detectivo",AO12="Automático"),"40%",IF(AND(AM12="Detectivo",AO12="Manual"),"30%",IF(AND(AM12="Correctivo",AO12="Automático"),"35%",IF(AND(AM12="Correctivo",AO12="Manual"),"25%",""))))))</f>
        <v/>
      </c>
      <c r="AQ12" s="20"/>
      <c r="AR12" s="20"/>
      <c r="AS12" s="20"/>
      <c r="AT12" s="21" t="str">
        <f t="shared" ref="AT12" si="34">+IF(AN12="Probabilidad",AB12-(AB12*AP12),AB12)</f>
        <v/>
      </c>
      <c r="AU12" s="20" t="str">
        <f t="shared" ref="AU12:AU15" si="35">IFERROR(IF(AT12="","",IF(AT12&lt;=20%,"Muy Baja",IF(AT12&lt;=40%,"Baja",IF(AT12&lt;=60%,"Media",IF(AT12&lt;=80%,"Alta","Muy Alta"))))),"")</f>
        <v/>
      </c>
      <c r="AV12" s="21" t="e">
        <f t="shared" ref="AV12" si="36">+IF(AN12="Impacto",AE12-(AE12*AP12),AE12)</f>
        <v>#N/A</v>
      </c>
      <c r="AW12" s="20" t="str">
        <f t="shared" ref="AW12:AW15" si="37">IFERROR(IF(AV12="","",IF(AV12&lt;=0.2,"Leve",IF(AV12&lt;=0.4,"Menor",IF(AV12&lt;=0.6,"Moderado",IF(AV12&lt;=0.8,"Mayor","Catastrófico"))))),"")</f>
        <v/>
      </c>
      <c r="AX12" s="170" t="str">
        <f t="shared" ref="AX12" si="38">IF(OR(AND(AU15="Muy Baja",AW15="Leve"),AND(AU15="Muy Baja",AW15="Menor"),AND(AU15="Baja",AW15="Leve")),"Bajo",IF(OR(AND(AU15="Muy baja",AW15="Moderado"),AND(AU15="Baja",AW15="Menor"),AND(AU15="Baja",AW15="Moderado"),AND(AU15="Media",AW15="Leve"),AND(AU15="Media",AW15="Menor"),AND(AU15="Media",AW15="Moderado"),AND(AU15="Alta",AW15="Leve"),AND(AU15="Alta",AW15="Menor")),"Moderado",IF(OR(AND(AU15="Muy Baja",AW15="Mayor"),AND(AU15="Baja",AW15="Mayor"),AND(AU15="Media",AW15="Mayor"),AND(AU15="Alta",AW15="Moderado"),AND(AU15="Alta",AW15="Mayor"),AND(AU15="Muy Alta",AW15="Leve"),AND(AU15="Muy Alta",AW15="Menor"),AND(AU15="Muy Alta",AW15="Moderado"),AND(AU15="Muy Alta",AW15="Mayor")),"Alto",IF(OR(AND(AU15="Muy Baja",AW15="Catastrófico"),AND(AU15="Baja",AW15="Catastrófico"),AND(AU15="Media",AW15="Catastrófico"),AND(AU15="Alta",AW15="Catastrófico"),AND(AU15="Muy Alta",AW15="Catastrófico")),"Extremo",""))))</f>
        <v/>
      </c>
      <c r="AY12" s="170" t="e" cm="1">
        <f t="array" ref="AY12">_xlfn.IFS(AX12="Bajo","Aceptar",AX12="Moderado","Reducir",AX12="Alto","Reducir",AX12="Extremo","Reducir")</f>
        <v>#N/A</v>
      </c>
      <c r="AZ12" s="173" t="e" cm="1">
        <f t="array" ref="AZ12">_xlfn.IFS(AY12="Aceptar","No",AY12="Reducir","Si")</f>
        <v>#N/A</v>
      </c>
      <c r="BA12" s="20" t="str">
        <f>CONCATENATE(J12," Acción preventiva"," 1")</f>
        <v>DEST  Acción preventiva 1</v>
      </c>
      <c r="BB12" s="22"/>
      <c r="BC12" s="22"/>
      <c r="BD12" s="22"/>
      <c r="BE12" s="20">
        <f t="shared" ref="BE12:BE15" si="39">+SUM(BF12:BQ12)</f>
        <v>0</v>
      </c>
      <c r="BF12" s="20"/>
      <c r="BG12" s="20"/>
      <c r="BH12" s="20"/>
      <c r="BI12" s="20"/>
      <c r="BJ12" s="20"/>
      <c r="BK12" s="20"/>
      <c r="BL12" s="20"/>
      <c r="BM12" s="20"/>
      <c r="BN12" s="20"/>
      <c r="BO12" s="20"/>
      <c r="BP12" s="20"/>
      <c r="BQ12" s="20"/>
      <c r="BR12" s="176"/>
      <c r="BS12" s="37"/>
      <c r="BT12" s="37"/>
      <c r="BU12" s="37"/>
      <c r="BV12" s="37"/>
      <c r="BW12" s="37"/>
      <c r="BX12" s="37"/>
      <c r="BY12" s="37"/>
      <c r="BZ12" s="37"/>
      <c r="CA12" s="37"/>
      <c r="CB12" s="37"/>
      <c r="CC12" s="37"/>
      <c r="CD12" s="37"/>
      <c r="CE12" s="37">
        <f t="shared" si="12"/>
        <v>0</v>
      </c>
      <c r="CF12" s="38"/>
      <c r="CG12" s="23"/>
      <c r="CH12" s="24"/>
      <c r="CI12" s="179">
        <f t="shared" ref="CI12" si="40">+Z12</f>
        <v>0</v>
      </c>
      <c r="CJ12" s="25" t="e">
        <f t="shared" ref="CJ12" si="41">1-(CH12/CI12)</f>
        <v>#DIV/0!</v>
      </c>
      <c r="CK12" s="23" t="e" cm="1">
        <f t="array" ref="CK12">+_xlfn.IFS(CJ12&lt;0.8,"Cambio",CJ12&lt;0.9,"Revisión de control",CJ12&gt;0.89,"Se mantiene")</f>
        <v>#DIV/0!</v>
      </c>
      <c r="CL12" s="148"/>
      <c r="CM12" s="148"/>
      <c r="CN12" s="148"/>
      <c r="CO12" s="148"/>
      <c r="CP12" s="25">
        <f t="shared" ref="CP12:CP19" si="42">(_xlfn.IFS(CG12="",1,CG12="SI",0)+_xlfn.IFS(CL12="",1,CL12="SI",1,CL12="NO",0)+_xlfn.IFS(CM12="",1,CM12="SI",1,CM12="NO",0)+_xlfn.IFS(CN12="",1,CN12="SI",1,CN12="NO",0)+_xlfn.IFS(CO12="",1,CO12="SI",1,CO12="NO",0))/5</f>
        <v>1</v>
      </c>
    </row>
    <row r="13" spans="1:94" ht="60" hidden="1" customHeight="1" x14ac:dyDescent="0.35">
      <c r="A13" s="151"/>
      <c r="B13" s="215"/>
      <c r="C13" s="152" t="s">
        <v>131</v>
      </c>
      <c r="D13" s="192"/>
      <c r="E13" s="195"/>
      <c r="F13" s="192"/>
      <c r="G13" s="197"/>
      <c r="H13" s="168"/>
      <c r="I13" s="167"/>
      <c r="J13" s="171"/>
      <c r="K13" s="171"/>
      <c r="L13" s="198"/>
      <c r="M13" s="200"/>
      <c r="N13" s="203"/>
      <c r="O13" s="206"/>
      <c r="P13" s="209"/>
      <c r="Q13" s="168"/>
      <c r="R13" s="182"/>
      <c r="S13" s="182"/>
      <c r="T13" s="183"/>
      <c r="U13" s="171"/>
      <c r="V13" s="171"/>
      <c r="W13" s="185"/>
      <c r="X13" s="185"/>
      <c r="Y13" s="185"/>
      <c r="Z13" s="187"/>
      <c r="AA13" s="168"/>
      <c r="AB13" s="167"/>
      <c r="AC13" s="168"/>
      <c r="AD13" s="168"/>
      <c r="AE13" s="167"/>
      <c r="AF13" s="168"/>
      <c r="AG13" s="169"/>
      <c r="AH13" s="20" t="str">
        <f>CONCATENATE(J12," Control"," 2")</f>
        <v>DEST  Control 2</v>
      </c>
      <c r="AI13" s="22"/>
      <c r="AJ13" s="22"/>
      <c r="AK13" s="22"/>
      <c r="AL13" s="22" t="str">
        <f t="shared" si="31"/>
        <v xml:space="preserve">  a través de </v>
      </c>
      <c r="AM13" s="20"/>
      <c r="AN13" s="20" t="str">
        <f t="shared" si="32"/>
        <v/>
      </c>
      <c r="AO13" s="20"/>
      <c r="AP13" s="20" t="str">
        <f t="shared" si="33"/>
        <v/>
      </c>
      <c r="AQ13" s="20"/>
      <c r="AR13" s="20"/>
      <c r="AS13" s="20"/>
      <c r="AT13" s="21" t="str">
        <f t="shared" ref="AT13:AT15" si="43">+IF(AN13="Probabilidad",AT12-(AT12*AP13),AT12)</f>
        <v/>
      </c>
      <c r="AU13" s="20" t="str">
        <f t="shared" si="35"/>
        <v/>
      </c>
      <c r="AV13" s="21" t="e">
        <f t="shared" ref="AV13:AV15" si="44">+IF(AN13="Impacto",AV12-(AV12*AP13),AV12)</f>
        <v>#N/A</v>
      </c>
      <c r="AW13" s="20" t="str">
        <f t="shared" si="37"/>
        <v/>
      </c>
      <c r="AX13" s="171"/>
      <c r="AY13" s="171"/>
      <c r="AZ13" s="174"/>
      <c r="BA13" s="20" t="str">
        <f>CONCATENATE(J12," Acción preventiva"," 2")</f>
        <v>DEST  Acción preventiva 2</v>
      </c>
      <c r="BB13" s="22"/>
      <c r="BC13" s="22"/>
      <c r="BD13" s="22"/>
      <c r="BE13" s="20">
        <f t="shared" si="39"/>
        <v>0</v>
      </c>
      <c r="BF13" s="20"/>
      <c r="BG13" s="20"/>
      <c r="BH13" s="20"/>
      <c r="BI13" s="20"/>
      <c r="BJ13" s="20"/>
      <c r="BK13" s="20"/>
      <c r="BL13" s="20"/>
      <c r="BM13" s="20"/>
      <c r="BN13" s="20"/>
      <c r="BO13" s="20"/>
      <c r="BP13" s="20"/>
      <c r="BQ13" s="20"/>
      <c r="BR13" s="177"/>
      <c r="BS13" s="37"/>
      <c r="BT13" s="37"/>
      <c r="BU13" s="37"/>
      <c r="BV13" s="37"/>
      <c r="BW13" s="37"/>
      <c r="BX13" s="37"/>
      <c r="BY13" s="37"/>
      <c r="BZ13" s="37"/>
      <c r="CA13" s="37"/>
      <c r="CB13" s="37"/>
      <c r="CC13" s="37"/>
      <c r="CD13" s="37"/>
      <c r="CE13" s="37">
        <f t="shared" si="12"/>
        <v>0</v>
      </c>
      <c r="CF13" s="38"/>
      <c r="CG13" s="23"/>
      <c r="CH13" s="24"/>
      <c r="CI13" s="180"/>
      <c r="CJ13" s="25" t="e">
        <f t="shared" ref="CJ13" si="45">1-(CH13/CI12)</f>
        <v>#DIV/0!</v>
      </c>
      <c r="CK13" s="23" t="e" cm="1">
        <f t="array" ref="CK13">+_xlfn.IFS(CJ13&lt;0.8,"Cambio",CJ13&lt;0.9,"Revisión de control",CJ13&gt;0.89,"Se mantiene")</f>
        <v>#DIV/0!</v>
      </c>
      <c r="CL13" s="148"/>
      <c r="CM13" s="148"/>
      <c r="CN13" s="148"/>
      <c r="CO13" s="148"/>
      <c r="CP13" s="25">
        <f t="shared" si="42"/>
        <v>1</v>
      </c>
    </row>
    <row r="14" spans="1:94" ht="60" hidden="1" customHeight="1" x14ac:dyDescent="0.35">
      <c r="A14" s="151"/>
      <c r="B14" s="215"/>
      <c r="C14" s="152" t="s">
        <v>131</v>
      </c>
      <c r="D14" s="192"/>
      <c r="E14" s="195"/>
      <c r="F14" s="192"/>
      <c r="G14" s="197"/>
      <c r="H14" s="168"/>
      <c r="I14" s="167"/>
      <c r="J14" s="171"/>
      <c r="K14" s="171"/>
      <c r="L14" s="198"/>
      <c r="M14" s="200"/>
      <c r="N14" s="203"/>
      <c r="O14" s="206"/>
      <c r="P14" s="209"/>
      <c r="Q14" s="168"/>
      <c r="R14" s="182"/>
      <c r="S14" s="182"/>
      <c r="T14" s="183"/>
      <c r="U14" s="171"/>
      <c r="V14" s="171"/>
      <c r="W14" s="185"/>
      <c r="X14" s="185"/>
      <c r="Y14" s="185"/>
      <c r="Z14" s="187"/>
      <c r="AA14" s="168"/>
      <c r="AB14" s="167"/>
      <c r="AC14" s="168"/>
      <c r="AD14" s="168"/>
      <c r="AE14" s="167"/>
      <c r="AF14" s="168"/>
      <c r="AG14" s="169"/>
      <c r="AH14" s="20" t="str">
        <f>CONCATENATE(J12," Control"," 3")</f>
        <v>DEST  Control 3</v>
      </c>
      <c r="AI14" s="22"/>
      <c r="AJ14" s="22"/>
      <c r="AK14" s="22"/>
      <c r="AL14" s="22" t="str">
        <f t="shared" si="31"/>
        <v xml:space="preserve">  a través de </v>
      </c>
      <c r="AM14" s="20"/>
      <c r="AN14" s="20" t="str">
        <f t="shared" si="32"/>
        <v/>
      </c>
      <c r="AO14" s="20"/>
      <c r="AP14" s="20" t="str">
        <f t="shared" si="33"/>
        <v/>
      </c>
      <c r="AQ14" s="20"/>
      <c r="AR14" s="20"/>
      <c r="AS14" s="20"/>
      <c r="AT14" s="21" t="str">
        <f t="shared" si="43"/>
        <v/>
      </c>
      <c r="AU14" s="20" t="str">
        <f t="shared" si="35"/>
        <v/>
      </c>
      <c r="AV14" s="21" t="e">
        <f t="shared" si="44"/>
        <v>#N/A</v>
      </c>
      <c r="AW14" s="20" t="str">
        <f t="shared" si="37"/>
        <v/>
      </c>
      <c r="AX14" s="171"/>
      <c r="AY14" s="171"/>
      <c r="AZ14" s="174"/>
      <c r="BA14" s="20" t="str">
        <f>CONCATENATE(J12," Acción preventiva"," 3")</f>
        <v>DEST  Acción preventiva 3</v>
      </c>
      <c r="BB14" s="22"/>
      <c r="BC14" s="22"/>
      <c r="BD14" s="22"/>
      <c r="BE14" s="20">
        <f t="shared" si="39"/>
        <v>0</v>
      </c>
      <c r="BF14" s="20"/>
      <c r="BG14" s="20"/>
      <c r="BH14" s="20"/>
      <c r="BI14" s="20"/>
      <c r="BJ14" s="20"/>
      <c r="BK14" s="20"/>
      <c r="BL14" s="20"/>
      <c r="BM14" s="20"/>
      <c r="BN14" s="20"/>
      <c r="BO14" s="20"/>
      <c r="BP14" s="20"/>
      <c r="BQ14" s="20"/>
      <c r="BR14" s="177"/>
      <c r="BS14" s="37"/>
      <c r="BT14" s="37"/>
      <c r="BU14" s="37"/>
      <c r="BV14" s="37"/>
      <c r="BW14" s="37"/>
      <c r="BX14" s="37"/>
      <c r="BY14" s="37"/>
      <c r="BZ14" s="37"/>
      <c r="CA14" s="37"/>
      <c r="CB14" s="37"/>
      <c r="CC14" s="37"/>
      <c r="CD14" s="37"/>
      <c r="CE14" s="37">
        <f t="shared" si="12"/>
        <v>0</v>
      </c>
      <c r="CF14" s="38"/>
      <c r="CG14" s="23"/>
      <c r="CH14" s="24"/>
      <c r="CI14" s="180"/>
      <c r="CJ14" s="25" t="e">
        <f t="shared" ref="CJ14" si="46">1-(CH14/CI12)</f>
        <v>#DIV/0!</v>
      </c>
      <c r="CK14" s="23" t="e" cm="1">
        <f t="array" ref="CK14">+_xlfn.IFS(CJ14&lt;0.8,"Cambio",CJ14&lt;0.9,"Revisión de control",CJ14&gt;0.89,"Se mantiene")</f>
        <v>#DIV/0!</v>
      </c>
      <c r="CL14" s="148"/>
      <c r="CM14" s="148"/>
      <c r="CN14" s="148"/>
      <c r="CO14" s="148"/>
      <c r="CP14" s="25">
        <f t="shared" si="42"/>
        <v>1</v>
      </c>
    </row>
    <row r="15" spans="1:94" ht="60" hidden="1" customHeight="1" x14ac:dyDescent="0.35">
      <c r="A15" s="151"/>
      <c r="B15" s="216"/>
      <c r="C15" s="152" t="s">
        <v>131</v>
      </c>
      <c r="D15" s="193"/>
      <c r="E15" s="196"/>
      <c r="F15" s="193"/>
      <c r="G15" s="197"/>
      <c r="H15" s="168"/>
      <c r="I15" s="167"/>
      <c r="J15" s="172"/>
      <c r="K15" s="172"/>
      <c r="L15" s="198"/>
      <c r="M15" s="201"/>
      <c r="N15" s="204"/>
      <c r="O15" s="207"/>
      <c r="P15" s="210"/>
      <c r="Q15" s="168"/>
      <c r="R15" s="182"/>
      <c r="S15" s="182"/>
      <c r="T15" s="183"/>
      <c r="U15" s="172"/>
      <c r="V15" s="172"/>
      <c r="W15" s="186"/>
      <c r="X15" s="186"/>
      <c r="Y15" s="186"/>
      <c r="Z15" s="187"/>
      <c r="AA15" s="168"/>
      <c r="AB15" s="167"/>
      <c r="AC15" s="168"/>
      <c r="AD15" s="168"/>
      <c r="AE15" s="167"/>
      <c r="AF15" s="168"/>
      <c r="AG15" s="169"/>
      <c r="AH15" s="20" t="str">
        <f>CONCATENATE(J12," Control"," 4")</f>
        <v>DEST  Control 4</v>
      </c>
      <c r="AI15" s="22"/>
      <c r="AJ15" s="22"/>
      <c r="AK15" s="22"/>
      <c r="AL15" s="22" t="str">
        <f t="shared" si="31"/>
        <v xml:space="preserve">  a través de </v>
      </c>
      <c r="AM15" s="20"/>
      <c r="AN15" s="20" t="str">
        <f t="shared" si="32"/>
        <v/>
      </c>
      <c r="AO15" s="20"/>
      <c r="AP15" s="20" t="str">
        <f t="shared" si="33"/>
        <v/>
      </c>
      <c r="AQ15" s="20"/>
      <c r="AR15" s="20"/>
      <c r="AS15" s="20"/>
      <c r="AT15" s="21" t="str">
        <f t="shared" si="43"/>
        <v/>
      </c>
      <c r="AU15" s="20" t="str">
        <f t="shared" si="35"/>
        <v/>
      </c>
      <c r="AV15" s="21" t="e">
        <f t="shared" si="44"/>
        <v>#N/A</v>
      </c>
      <c r="AW15" s="20" t="str">
        <f t="shared" si="37"/>
        <v/>
      </c>
      <c r="AX15" s="172"/>
      <c r="AY15" s="172"/>
      <c r="AZ15" s="175"/>
      <c r="BA15" s="20" t="str">
        <f>CONCATENATE(J12," Acción preventiva"," 4")</f>
        <v>DEST  Acción preventiva 4</v>
      </c>
      <c r="BB15" s="22"/>
      <c r="BC15" s="22"/>
      <c r="BD15" s="22"/>
      <c r="BE15" s="20">
        <f t="shared" si="39"/>
        <v>0</v>
      </c>
      <c r="BF15" s="20"/>
      <c r="BG15" s="20"/>
      <c r="BH15" s="20"/>
      <c r="BI15" s="20"/>
      <c r="BJ15" s="20"/>
      <c r="BK15" s="20"/>
      <c r="BL15" s="20"/>
      <c r="BM15" s="20"/>
      <c r="BN15" s="20"/>
      <c r="BO15" s="20"/>
      <c r="BP15" s="20"/>
      <c r="BQ15" s="20"/>
      <c r="BR15" s="178"/>
      <c r="BS15" s="37"/>
      <c r="BT15" s="37"/>
      <c r="BU15" s="37"/>
      <c r="BV15" s="37"/>
      <c r="BW15" s="37"/>
      <c r="BX15" s="37"/>
      <c r="BY15" s="37"/>
      <c r="BZ15" s="37"/>
      <c r="CA15" s="37"/>
      <c r="CB15" s="37"/>
      <c r="CC15" s="37"/>
      <c r="CD15" s="37"/>
      <c r="CE15" s="37">
        <f t="shared" si="12"/>
        <v>0</v>
      </c>
      <c r="CF15" s="38"/>
      <c r="CG15" s="23"/>
      <c r="CH15" s="24"/>
      <c r="CI15" s="181"/>
      <c r="CJ15" s="25" t="e">
        <f t="shared" ref="CJ15" si="47">1-(CH15/CI12)</f>
        <v>#DIV/0!</v>
      </c>
      <c r="CK15" s="23" t="e" cm="1">
        <f t="array" ref="CK15">+_xlfn.IFS(CJ15&lt;0.8,"Cambio",CJ15&lt;0.9,"Revisión de control",CJ15&gt;0.89,"Se mantiene")</f>
        <v>#DIV/0!</v>
      </c>
      <c r="CL15" s="148"/>
      <c r="CM15" s="148"/>
      <c r="CN15" s="148"/>
      <c r="CO15" s="148"/>
      <c r="CP15" s="25">
        <f t="shared" si="42"/>
        <v>1</v>
      </c>
    </row>
    <row r="16" spans="1:94" ht="60" hidden="1" customHeight="1" x14ac:dyDescent="0.35">
      <c r="A16" s="151"/>
      <c r="B16" s="214" t="s">
        <v>77</v>
      </c>
      <c r="C16" s="152" t="s">
        <v>131</v>
      </c>
      <c r="D16" s="191" t="str">
        <f>VLOOKUP(B16,Datos!$B$65:$F$80,3,FALSE)</f>
        <v>Establecer los lineamientos estratégicos y el esquema de operación de la Agencia Nacional de Tierras, asegurando la disponibilidad de los recursos necesarios para su aplicación.</v>
      </c>
      <c r="E16" s="194" t="str">
        <f>VLOOKUP(B16,Datos!$B$65:$F$80,5,FALSE)</f>
        <v>La posibilidad de incumplir con los lineamientos estratégicos y de operación de la entidad</v>
      </c>
      <c r="F16" s="191" t="str">
        <f>VLOOKUP(B16,Datos!$B$65:$F$80,4,FALSE)</f>
        <v>Desde la comprensión del contexto interno y externo, hasta la formulación de planes, programas y proyectos relacionados con el cumplimiento de las funciones de la entidad.</v>
      </c>
      <c r="G16" s="197" t="s">
        <v>629</v>
      </c>
      <c r="H16" s="168"/>
      <c r="I16" s="167">
        <f t="shared" ref="I16" si="48">IF(K16="",0,1)</f>
        <v>0</v>
      </c>
      <c r="J16" s="170" t="str">
        <f t="shared" ref="J16" si="49">CONCATENATE(C16," ",K16)</f>
        <v xml:space="preserve">DEST </v>
      </c>
      <c r="K16" s="170"/>
      <c r="L16" s="198"/>
      <c r="M16" s="199">
        <f ca="1">+TODAY()-L16</f>
        <v>46151</v>
      </c>
      <c r="N16" s="202"/>
      <c r="O16" s="205"/>
      <c r="P16" s="208" t="e">
        <f>VLOOKUP(O16,Datos!$B$20:$D$25,2,FALSE)</f>
        <v>#N/A</v>
      </c>
      <c r="Q16" s="168"/>
      <c r="R16" s="182"/>
      <c r="S16" s="182"/>
      <c r="T16" s="183" t="str">
        <f t="shared" ref="T16" si="50">CONCATENATE("Posibilidad de efecto dañoso sobre los"," ",Q16," ",R16," debido ",S16)</f>
        <v xml:space="preserve">Posibilidad de efecto dañoso sobre los   debido </v>
      </c>
      <c r="U16" s="170"/>
      <c r="V16" s="170"/>
      <c r="W16" s="184"/>
      <c r="X16" s="184"/>
      <c r="Y16" s="184"/>
      <c r="Z16" s="187"/>
      <c r="AA16" s="168" t="str">
        <f t="shared" ref="AA16" si="51">IF(Z16&lt;=0,"",IF(Z16&lt;=2,"Muy Baja",IF(Z16&lt;=24,"Baja",IF(Z16&lt;=500,"Media",IF(Z16&lt;=5000,"Alta","Muy Alta")))))</f>
        <v/>
      </c>
      <c r="AB16" s="167" t="str">
        <f t="shared" ref="AB16" si="52">IF(AA16="","",IF(AA16="Muy Baja",0.2,IF(AA16="Baja",0.4,IF(AA16="Media",0.6,IF(AA16="Alta",0.8,IF(AA16="Muy Alta",1,))))))</f>
        <v/>
      </c>
      <c r="AC16" s="168">
        <f>+O16</f>
        <v>0</v>
      </c>
      <c r="AD16" s="168" t="e" cm="1">
        <f t="array" ref="AD16">_xlfn.IFS(AC16=Datos!$C$6,"Leve",AC16=Datos!$C$7,"Menor",AC16=Datos!$C$8,"Moderado",AC16=Datos!$C$9,"Mayor",AC16=Datos!$C$10,"Catastrófico")</f>
        <v>#N/A</v>
      </c>
      <c r="AE16" s="167" t="e">
        <f t="shared" ref="AE16" si="53">IF(AD16="","",IF(AD16="Leve",0.2,IF(AD16="Menor",0.4,IF(AD16="Moderado",0.6,IF(AD16="Mayor",0.8,IF(AD16="Catastrófico",1,))))))</f>
        <v>#N/A</v>
      </c>
      <c r="AF16" s="168" t="e">
        <f t="shared" ref="AF16" si="54">IF(OR(AND(AA16="Muy Baja",AD16="Leve"),AND(AA16="Muy Baja",AD16="Menor"),AND(AA16="Baja",AD16="Leve")),"Bajo",IF(OR(AND(AA16="Muy baja",AD16="Moderado"),AND(AA16="Baja",AD16="Menor"),AND(AA16="Baja",AD16="Moderado"),AND(AA16="Media",AD16="Leve"),AND(AA16="Media",AD16="Menor"),AND(AA16="Media",AD16="Moderado"),AND(AA16="Alta",AD16="Leve"),AND(AA16="Alta",AD16="Menor")),"Moderado",IF(OR(AND(AA16="Muy Baja",AD16="Mayor"),AND(AA16="Baja",AD16="Mayor"),AND(AA16="Media",AD16="Mayor"),AND(AA16="Alta",AD16="Moderado"),AND(AA16="Alta",AD16="Mayor"),AND(AA16="Muy Alta",AD16="Leve"),AND(AA16="Muy Alta",AD16="Menor"),AND(AA16="Muy Alta",AD16="Moderado"),AND(AA16="Muy Alta",AD16="Mayor")),"Alto",IF(OR(AND(AA16="Muy Baja",AD16="Catastrófico"),AND(AA16="Baja",AD16="Catastrófico"),AND(AA16="Media",AD16="Catastrófico"),AND(AA16="Alta",AD16="Catastrófico"),AND(AA16="Muy Alta",AD16="Catastrófico")),"Extremo",""))))</f>
        <v>#N/A</v>
      </c>
      <c r="AG16" s="169" t="e" cm="1">
        <f t="array" ref="AG16">_xlfn.IFS(AF16="Bajo","Aceptar",AF16="Moderado","Reducir",AF16="Alto","Reducir",AF16="Extremo","Reducir")</f>
        <v>#N/A</v>
      </c>
      <c r="AH16" s="20" t="str">
        <f>CONCATENATE(J16," Control"," 1")</f>
        <v>DEST  Control 1</v>
      </c>
      <c r="AI16" s="22"/>
      <c r="AJ16" s="22"/>
      <c r="AK16" s="22"/>
      <c r="AL16" s="22" t="str">
        <f t="shared" ref="AL16:AL19" si="55">CONCATENATE(AI16," ",AJ16," a través de ",AK16)</f>
        <v xml:space="preserve">  a través de </v>
      </c>
      <c r="AM16" s="20"/>
      <c r="AN16" s="20" t="str">
        <f t="shared" si="32"/>
        <v/>
      </c>
      <c r="AO16" s="20"/>
      <c r="AP16" s="20" t="str">
        <f t="shared" si="33"/>
        <v/>
      </c>
      <c r="AQ16" s="20"/>
      <c r="AR16" s="20"/>
      <c r="AS16" s="20"/>
      <c r="AT16" s="21" t="str">
        <f t="shared" ref="AT16" si="56">+IF(AN16="Probabilidad",AB16-(AB16*AP16),AB16)</f>
        <v/>
      </c>
      <c r="AU16" s="20" t="str">
        <f t="shared" ref="AU16:AU19" si="57">IFERROR(IF(AT16="","",IF(AT16&lt;=20%,"Muy Baja",IF(AT16&lt;=40%,"Baja",IF(AT16&lt;=60%,"Media",IF(AT16&lt;=80%,"Alta","Muy Alta"))))),"")</f>
        <v/>
      </c>
      <c r="AV16" s="21" t="e">
        <f t="shared" ref="AV16" si="58">+IF(AN16="Impacto",AE16-(AE16*AP16),AE16)</f>
        <v>#N/A</v>
      </c>
      <c r="AW16" s="20" t="str">
        <f t="shared" ref="AW16:AW19" si="59">IFERROR(IF(AV16="","",IF(AV16&lt;=0.2,"Leve",IF(AV16&lt;=0.4,"Menor",IF(AV16&lt;=0.6,"Moderado",IF(AV16&lt;=0.8,"Mayor","Catastrófico"))))),"")</f>
        <v/>
      </c>
      <c r="AX16" s="170" t="str">
        <f t="shared" ref="AX16" si="60">IF(OR(AND(AU19="Muy Baja",AW19="Leve"),AND(AU19="Muy Baja",AW19="Menor"),AND(AU19="Baja",AW19="Leve")),"Bajo",IF(OR(AND(AU19="Muy baja",AW19="Moderado"),AND(AU19="Baja",AW19="Menor"),AND(AU19="Baja",AW19="Moderado"),AND(AU19="Media",AW19="Leve"),AND(AU19="Media",AW19="Menor"),AND(AU19="Media",AW19="Moderado"),AND(AU19="Alta",AW19="Leve"),AND(AU19="Alta",AW19="Menor")),"Moderado",IF(OR(AND(AU19="Muy Baja",AW19="Mayor"),AND(AU19="Baja",AW19="Mayor"),AND(AU19="Media",AW19="Mayor"),AND(AU19="Alta",AW19="Moderado"),AND(AU19="Alta",AW19="Mayor"),AND(AU19="Muy Alta",AW19="Leve"),AND(AU19="Muy Alta",AW19="Menor"),AND(AU19="Muy Alta",AW19="Moderado"),AND(AU19="Muy Alta",AW19="Mayor")),"Alto",IF(OR(AND(AU19="Muy Baja",AW19="Catastrófico"),AND(AU19="Baja",AW19="Catastrófico"),AND(AU19="Media",AW19="Catastrófico"),AND(AU19="Alta",AW19="Catastrófico"),AND(AU19="Muy Alta",AW19="Catastrófico")),"Extremo",""))))</f>
        <v/>
      </c>
      <c r="AY16" s="170" t="e" cm="1">
        <f t="array" ref="AY16">_xlfn.IFS(AX16="Bajo","Aceptar",AX16="Moderado","Reducir",AX16="Alto","Reducir",AX16="Extremo","Reducir")</f>
        <v>#N/A</v>
      </c>
      <c r="AZ16" s="173" t="e" cm="1">
        <f t="array" ref="AZ16">_xlfn.IFS(AY16="Aceptar","No",AY16="Reducir","Si")</f>
        <v>#N/A</v>
      </c>
      <c r="BA16" s="20" t="str">
        <f>CONCATENATE(J16," Acción preventiva"," 1")</f>
        <v>DEST  Acción preventiva 1</v>
      </c>
      <c r="BB16" s="22"/>
      <c r="BC16" s="22"/>
      <c r="BD16" s="22"/>
      <c r="BE16" s="20">
        <f t="shared" ref="BE16:BE19" si="61">+SUM(BF16:BQ16)</f>
        <v>0</v>
      </c>
      <c r="BF16" s="20"/>
      <c r="BG16" s="20"/>
      <c r="BH16" s="20"/>
      <c r="BI16" s="20"/>
      <c r="BJ16" s="20"/>
      <c r="BK16" s="20"/>
      <c r="BL16" s="20"/>
      <c r="BM16" s="20"/>
      <c r="BN16" s="20"/>
      <c r="BO16" s="20"/>
      <c r="BP16" s="20"/>
      <c r="BQ16" s="20"/>
      <c r="BR16" s="176"/>
      <c r="BS16" s="37"/>
      <c r="BT16" s="37"/>
      <c r="BU16" s="37"/>
      <c r="BV16" s="37"/>
      <c r="BW16" s="37"/>
      <c r="BX16" s="37"/>
      <c r="BY16" s="37"/>
      <c r="BZ16" s="37"/>
      <c r="CA16" s="37"/>
      <c r="CB16" s="37"/>
      <c r="CC16" s="37"/>
      <c r="CD16" s="37"/>
      <c r="CE16" s="37">
        <f t="shared" si="12"/>
        <v>0</v>
      </c>
      <c r="CF16" s="38"/>
      <c r="CG16" s="23"/>
      <c r="CH16" s="24"/>
      <c r="CI16" s="179">
        <f t="shared" ref="CI16" si="62">+Z16</f>
        <v>0</v>
      </c>
      <c r="CJ16" s="25" t="e">
        <f t="shared" ref="CJ16" si="63">1-(CH16/CI16)</f>
        <v>#DIV/0!</v>
      </c>
      <c r="CK16" s="23" t="e" cm="1">
        <f t="array" ref="CK16">+_xlfn.IFS(CJ16&lt;0.8,"Cambio",CJ16&lt;0.9,"Revisión de control",CJ16&gt;0.89,"Se mantiene")</f>
        <v>#DIV/0!</v>
      </c>
      <c r="CL16" s="148"/>
      <c r="CM16" s="148"/>
      <c r="CN16" s="148"/>
      <c r="CO16" s="148"/>
      <c r="CP16" s="25">
        <f t="shared" si="42"/>
        <v>1</v>
      </c>
    </row>
    <row r="17" spans="1:94" ht="60" hidden="1" customHeight="1" x14ac:dyDescent="0.35">
      <c r="A17" s="151"/>
      <c r="B17" s="215"/>
      <c r="C17" s="152" t="s">
        <v>131</v>
      </c>
      <c r="D17" s="192"/>
      <c r="E17" s="195"/>
      <c r="F17" s="192"/>
      <c r="G17" s="197"/>
      <c r="H17" s="168"/>
      <c r="I17" s="167"/>
      <c r="J17" s="171"/>
      <c r="K17" s="171"/>
      <c r="L17" s="198"/>
      <c r="M17" s="200"/>
      <c r="N17" s="203"/>
      <c r="O17" s="206"/>
      <c r="P17" s="209"/>
      <c r="Q17" s="168"/>
      <c r="R17" s="182"/>
      <c r="S17" s="182"/>
      <c r="T17" s="183"/>
      <c r="U17" s="171"/>
      <c r="V17" s="171"/>
      <c r="W17" s="185"/>
      <c r="X17" s="185"/>
      <c r="Y17" s="185"/>
      <c r="Z17" s="187"/>
      <c r="AA17" s="168"/>
      <c r="AB17" s="167"/>
      <c r="AC17" s="168"/>
      <c r="AD17" s="168"/>
      <c r="AE17" s="167"/>
      <c r="AF17" s="168"/>
      <c r="AG17" s="169"/>
      <c r="AH17" s="20" t="str">
        <f>CONCATENATE(J16," Control"," 2")</f>
        <v>DEST  Control 2</v>
      </c>
      <c r="AI17" s="22"/>
      <c r="AJ17" s="22"/>
      <c r="AK17" s="22"/>
      <c r="AL17" s="22" t="str">
        <f t="shared" si="55"/>
        <v xml:space="preserve">  a través de </v>
      </c>
      <c r="AM17" s="20"/>
      <c r="AN17" s="20" t="str">
        <f t="shared" si="32"/>
        <v/>
      </c>
      <c r="AO17" s="20"/>
      <c r="AP17" s="20" t="str">
        <f t="shared" si="33"/>
        <v/>
      </c>
      <c r="AQ17" s="20"/>
      <c r="AR17" s="20"/>
      <c r="AS17" s="20"/>
      <c r="AT17" s="21" t="str">
        <f t="shared" ref="AT17:AT19" si="64">+IF(AN17="Probabilidad",AT16-(AT16*AP17),AT16)</f>
        <v/>
      </c>
      <c r="AU17" s="20" t="str">
        <f t="shared" si="57"/>
        <v/>
      </c>
      <c r="AV17" s="21" t="e">
        <f t="shared" ref="AV17:AV19" si="65">+IF(AN17="Impacto",AV16-(AV16*AP17),AV16)</f>
        <v>#N/A</v>
      </c>
      <c r="AW17" s="20" t="str">
        <f t="shared" si="59"/>
        <v/>
      </c>
      <c r="AX17" s="171"/>
      <c r="AY17" s="171"/>
      <c r="AZ17" s="174"/>
      <c r="BA17" s="20" t="str">
        <f>CONCATENATE(J16," Acción preventiva"," 2")</f>
        <v>DEST  Acción preventiva 2</v>
      </c>
      <c r="BB17" s="22"/>
      <c r="BC17" s="22"/>
      <c r="BD17" s="22"/>
      <c r="BE17" s="20">
        <f t="shared" si="61"/>
        <v>0</v>
      </c>
      <c r="BF17" s="20"/>
      <c r="BG17" s="20"/>
      <c r="BH17" s="20"/>
      <c r="BI17" s="20"/>
      <c r="BJ17" s="20"/>
      <c r="BK17" s="20"/>
      <c r="BL17" s="20"/>
      <c r="BM17" s="20"/>
      <c r="BN17" s="20"/>
      <c r="BO17" s="20"/>
      <c r="BP17" s="20"/>
      <c r="BQ17" s="20"/>
      <c r="BR17" s="177"/>
      <c r="BS17" s="37"/>
      <c r="BT17" s="37"/>
      <c r="BU17" s="37"/>
      <c r="BV17" s="37"/>
      <c r="BW17" s="37"/>
      <c r="BX17" s="37"/>
      <c r="BY17" s="37"/>
      <c r="BZ17" s="37"/>
      <c r="CA17" s="37"/>
      <c r="CB17" s="37"/>
      <c r="CC17" s="37"/>
      <c r="CD17" s="37"/>
      <c r="CE17" s="37">
        <f t="shared" si="12"/>
        <v>0</v>
      </c>
      <c r="CF17" s="38"/>
      <c r="CG17" s="23"/>
      <c r="CH17" s="24"/>
      <c r="CI17" s="180"/>
      <c r="CJ17" s="25" t="e">
        <f t="shared" ref="CJ17" si="66">1-(CH17/CI16)</f>
        <v>#DIV/0!</v>
      </c>
      <c r="CK17" s="23" t="e" cm="1">
        <f t="array" ref="CK17">+_xlfn.IFS(CJ17&lt;0.8,"Cambio",CJ17&lt;0.9,"Revisión de control",CJ17&gt;0.89,"Se mantiene")</f>
        <v>#DIV/0!</v>
      </c>
      <c r="CL17" s="148"/>
      <c r="CM17" s="148"/>
      <c r="CN17" s="148"/>
      <c r="CO17" s="148"/>
      <c r="CP17" s="25">
        <f t="shared" si="42"/>
        <v>1</v>
      </c>
    </row>
    <row r="18" spans="1:94" ht="60" hidden="1" customHeight="1" x14ac:dyDescent="0.35">
      <c r="A18" s="151"/>
      <c r="B18" s="215"/>
      <c r="C18" s="152" t="s">
        <v>131</v>
      </c>
      <c r="D18" s="192"/>
      <c r="E18" s="195"/>
      <c r="F18" s="192"/>
      <c r="G18" s="197"/>
      <c r="H18" s="168"/>
      <c r="I18" s="167"/>
      <c r="J18" s="171"/>
      <c r="K18" s="171"/>
      <c r="L18" s="198"/>
      <c r="M18" s="200"/>
      <c r="N18" s="203"/>
      <c r="O18" s="206"/>
      <c r="P18" s="209"/>
      <c r="Q18" s="168"/>
      <c r="R18" s="182"/>
      <c r="S18" s="182"/>
      <c r="T18" s="183"/>
      <c r="U18" s="171"/>
      <c r="V18" s="171"/>
      <c r="W18" s="185"/>
      <c r="X18" s="185"/>
      <c r="Y18" s="185"/>
      <c r="Z18" s="187"/>
      <c r="AA18" s="168"/>
      <c r="AB18" s="167"/>
      <c r="AC18" s="168"/>
      <c r="AD18" s="168"/>
      <c r="AE18" s="167"/>
      <c r="AF18" s="168"/>
      <c r="AG18" s="169"/>
      <c r="AH18" s="20" t="str">
        <f>CONCATENATE(J16," Control"," 3")</f>
        <v>DEST  Control 3</v>
      </c>
      <c r="AI18" s="22"/>
      <c r="AJ18" s="22"/>
      <c r="AK18" s="22"/>
      <c r="AL18" s="22" t="str">
        <f t="shared" si="55"/>
        <v xml:space="preserve">  a través de </v>
      </c>
      <c r="AM18" s="20"/>
      <c r="AN18" s="20" t="str">
        <f t="shared" si="32"/>
        <v/>
      </c>
      <c r="AO18" s="20"/>
      <c r="AP18" s="20" t="str">
        <f t="shared" si="33"/>
        <v/>
      </c>
      <c r="AQ18" s="20"/>
      <c r="AR18" s="20"/>
      <c r="AS18" s="20"/>
      <c r="AT18" s="21" t="str">
        <f t="shared" si="64"/>
        <v/>
      </c>
      <c r="AU18" s="20" t="str">
        <f t="shared" si="57"/>
        <v/>
      </c>
      <c r="AV18" s="21" t="e">
        <f t="shared" si="65"/>
        <v>#N/A</v>
      </c>
      <c r="AW18" s="20" t="str">
        <f t="shared" si="59"/>
        <v/>
      </c>
      <c r="AX18" s="171"/>
      <c r="AY18" s="171"/>
      <c r="AZ18" s="174"/>
      <c r="BA18" s="20" t="str">
        <f>CONCATENATE(J16," Acción preventiva"," 3")</f>
        <v>DEST  Acción preventiva 3</v>
      </c>
      <c r="BB18" s="22"/>
      <c r="BC18" s="22"/>
      <c r="BD18" s="22"/>
      <c r="BE18" s="20">
        <f t="shared" si="61"/>
        <v>0</v>
      </c>
      <c r="BF18" s="20"/>
      <c r="BG18" s="20"/>
      <c r="BH18" s="20"/>
      <c r="BI18" s="20"/>
      <c r="BJ18" s="20"/>
      <c r="BK18" s="20"/>
      <c r="BL18" s="20"/>
      <c r="BM18" s="20"/>
      <c r="BN18" s="20"/>
      <c r="BO18" s="20"/>
      <c r="BP18" s="20"/>
      <c r="BQ18" s="20"/>
      <c r="BR18" s="177"/>
      <c r="BS18" s="37"/>
      <c r="BT18" s="37"/>
      <c r="BU18" s="37"/>
      <c r="BV18" s="37"/>
      <c r="BW18" s="37"/>
      <c r="BX18" s="37"/>
      <c r="BY18" s="37"/>
      <c r="BZ18" s="37"/>
      <c r="CA18" s="37"/>
      <c r="CB18" s="37"/>
      <c r="CC18" s="37"/>
      <c r="CD18" s="37"/>
      <c r="CE18" s="37">
        <f t="shared" si="12"/>
        <v>0</v>
      </c>
      <c r="CF18" s="38"/>
      <c r="CG18" s="23"/>
      <c r="CH18" s="24"/>
      <c r="CI18" s="180"/>
      <c r="CJ18" s="25" t="e">
        <f t="shared" ref="CJ18" si="67">1-(CH18/CI16)</f>
        <v>#DIV/0!</v>
      </c>
      <c r="CK18" s="23" t="e" cm="1">
        <f t="array" ref="CK18">+_xlfn.IFS(CJ18&lt;0.8,"Cambio",CJ18&lt;0.9,"Revisión de control",CJ18&gt;0.89,"Se mantiene")</f>
        <v>#DIV/0!</v>
      </c>
      <c r="CL18" s="148"/>
      <c r="CM18" s="148"/>
      <c r="CN18" s="148"/>
      <c r="CO18" s="148"/>
      <c r="CP18" s="25">
        <f t="shared" si="42"/>
        <v>1</v>
      </c>
    </row>
    <row r="19" spans="1:94" ht="60" hidden="1" customHeight="1" x14ac:dyDescent="0.35">
      <c r="A19" s="151"/>
      <c r="B19" s="216"/>
      <c r="C19" s="152" t="s">
        <v>131</v>
      </c>
      <c r="D19" s="193"/>
      <c r="E19" s="196"/>
      <c r="F19" s="193"/>
      <c r="G19" s="197"/>
      <c r="H19" s="168"/>
      <c r="I19" s="167"/>
      <c r="J19" s="172"/>
      <c r="K19" s="172"/>
      <c r="L19" s="198"/>
      <c r="M19" s="201"/>
      <c r="N19" s="204"/>
      <c r="O19" s="207"/>
      <c r="P19" s="210"/>
      <c r="Q19" s="168"/>
      <c r="R19" s="182"/>
      <c r="S19" s="182"/>
      <c r="T19" s="183"/>
      <c r="U19" s="172"/>
      <c r="V19" s="172"/>
      <c r="W19" s="186"/>
      <c r="X19" s="186"/>
      <c r="Y19" s="186"/>
      <c r="Z19" s="187"/>
      <c r="AA19" s="168"/>
      <c r="AB19" s="167"/>
      <c r="AC19" s="168"/>
      <c r="AD19" s="168"/>
      <c r="AE19" s="167"/>
      <c r="AF19" s="168"/>
      <c r="AG19" s="169"/>
      <c r="AH19" s="20" t="str">
        <f>CONCATENATE(J16," Control"," 4")</f>
        <v>DEST  Control 4</v>
      </c>
      <c r="AI19" s="22"/>
      <c r="AJ19" s="22"/>
      <c r="AK19" s="22"/>
      <c r="AL19" s="22" t="str">
        <f t="shared" si="55"/>
        <v xml:space="preserve">  a través de </v>
      </c>
      <c r="AM19" s="20"/>
      <c r="AN19" s="20" t="str">
        <f t="shared" si="32"/>
        <v/>
      </c>
      <c r="AO19" s="20"/>
      <c r="AP19" s="20" t="str">
        <f t="shared" si="33"/>
        <v/>
      </c>
      <c r="AQ19" s="20"/>
      <c r="AR19" s="20"/>
      <c r="AS19" s="20"/>
      <c r="AT19" s="21" t="str">
        <f t="shared" si="64"/>
        <v/>
      </c>
      <c r="AU19" s="20" t="str">
        <f t="shared" si="57"/>
        <v/>
      </c>
      <c r="AV19" s="21" t="e">
        <f t="shared" si="65"/>
        <v>#N/A</v>
      </c>
      <c r="AW19" s="20" t="str">
        <f t="shared" si="59"/>
        <v/>
      </c>
      <c r="AX19" s="172"/>
      <c r="AY19" s="172"/>
      <c r="AZ19" s="175"/>
      <c r="BA19" s="20" t="str">
        <f>CONCATENATE(J16," Acción preventiva"," 4")</f>
        <v>DEST  Acción preventiva 4</v>
      </c>
      <c r="BB19" s="22"/>
      <c r="BC19" s="22"/>
      <c r="BD19" s="22"/>
      <c r="BE19" s="20">
        <f t="shared" si="61"/>
        <v>0</v>
      </c>
      <c r="BF19" s="20"/>
      <c r="BG19" s="20"/>
      <c r="BH19" s="20"/>
      <c r="BI19" s="20"/>
      <c r="BJ19" s="20"/>
      <c r="BK19" s="20"/>
      <c r="BL19" s="20"/>
      <c r="BM19" s="20"/>
      <c r="BN19" s="20"/>
      <c r="BO19" s="20"/>
      <c r="BP19" s="20"/>
      <c r="BQ19" s="20"/>
      <c r="BR19" s="178"/>
      <c r="BS19" s="37"/>
      <c r="BT19" s="37"/>
      <c r="BU19" s="37"/>
      <c r="BV19" s="37"/>
      <c r="BW19" s="37"/>
      <c r="BX19" s="37"/>
      <c r="BY19" s="37"/>
      <c r="BZ19" s="37"/>
      <c r="CA19" s="37"/>
      <c r="CB19" s="37"/>
      <c r="CC19" s="37"/>
      <c r="CD19" s="37"/>
      <c r="CE19" s="37">
        <f t="shared" si="12"/>
        <v>0</v>
      </c>
      <c r="CF19" s="38"/>
      <c r="CG19" s="23"/>
      <c r="CH19" s="24"/>
      <c r="CI19" s="181"/>
      <c r="CJ19" s="25" t="e">
        <f t="shared" ref="CJ19" si="68">1-(CH19/CI16)</f>
        <v>#DIV/0!</v>
      </c>
      <c r="CK19" s="23" t="e" cm="1">
        <f t="array" ref="CK19">+_xlfn.IFS(CJ19&lt;0.8,"Cambio",CJ19&lt;0.9,"Revisión de control",CJ19&gt;0.89,"Se mantiene")</f>
        <v>#DIV/0!</v>
      </c>
      <c r="CL19" s="148"/>
      <c r="CM19" s="148"/>
      <c r="CN19" s="148"/>
      <c r="CO19" s="148"/>
      <c r="CP19" s="25">
        <f t="shared" si="42"/>
        <v>1</v>
      </c>
    </row>
    <row r="20" spans="1:94" ht="60" hidden="1" customHeight="1" x14ac:dyDescent="0.35">
      <c r="A20" s="151"/>
      <c r="B20" s="214" t="s">
        <v>77</v>
      </c>
      <c r="C20" s="152" t="s">
        <v>131</v>
      </c>
      <c r="D20" s="191" t="str">
        <f>VLOOKUP(B20,Datos!$B$65:$F$80,3,FALSE)</f>
        <v>Establecer los lineamientos estratégicos y el esquema de operación de la Agencia Nacional de Tierras, asegurando la disponibilidad de los recursos necesarios para su aplicación.</v>
      </c>
      <c r="E20" s="194" t="str">
        <f>VLOOKUP(B20,Datos!$B$65:$F$80,5,FALSE)</f>
        <v>La posibilidad de incumplir con los lineamientos estratégicos y de operación de la entidad</v>
      </c>
      <c r="F20" s="191" t="str">
        <f>VLOOKUP(B20,Datos!$B$65:$F$80,4,FALSE)</f>
        <v>Desde la comprensión del contexto interno y externo, hasta la formulación de planes, programas y proyectos relacionados con el cumplimiento de las funciones de la entidad.</v>
      </c>
      <c r="G20" s="197" t="s">
        <v>422</v>
      </c>
      <c r="H20" s="168"/>
      <c r="I20" s="167">
        <f t="shared" ref="I20" si="69">IF(K20="",0,1)</f>
        <v>0</v>
      </c>
      <c r="J20" s="170" t="str">
        <f t="shared" ref="J20" si="70">CONCATENATE(C20," ",K20)</f>
        <v xml:space="preserve">DEST </v>
      </c>
      <c r="K20" s="170"/>
      <c r="L20" s="198"/>
      <c r="M20" s="199">
        <f ca="1">+TODAY()-L20</f>
        <v>46151</v>
      </c>
      <c r="N20" s="202"/>
      <c r="O20" s="205"/>
      <c r="P20" s="208" t="e">
        <f>VLOOKUP(O20,Datos!$B$20:$D$25,2,FALSE)</f>
        <v>#N/A</v>
      </c>
      <c r="Q20" s="168"/>
      <c r="R20" s="182"/>
      <c r="S20" s="182"/>
      <c r="T20" s="183" t="str">
        <f t="shared" ref="T20" si="71">CONCATENATE("Posibilidad de efecto dañoso sobre los"," ",Q20," ",R20," debido ",S20)</f>
        <v xml:space="preserve">Posibilidad de efecto dañoso sobre los   debido </v>
      </c>
      <c r="U20" s="170"/>
      <c r="V20" s="170"/>
      <c r="W20" s="184"/>
      <c r="X20" s="184"/>
      <c r="Y20" s="184"/>
      <c r="Z20" s="187"/>
      <c r="AA20" s="168" t="str">
        <f t="shared" ref="AA20" si="72">IF(Z20&lt;=0,"",IF(Z20&lt;=2,"Muy Baja",IF(Z20&lt;=24,"Baja",IF(Z20&lt;=500,"Media",IF(Z20&lt;=5000,"Alta","Muy Alta")))))</f>
        <v/>
      </c>
      <c r="AB20" s="167" t="str">
        <f t="shared" ref="AB20" si="73">IF(AA20="","",IF(AA20="Muy Baja",0.2,IF(AA20="Baja",0.4,IF(AA20="Media",0.6,IF(AA20="Alta",0.8,IF(AA20="Muy Alta",1,))))))</f>
        <v/>
      </c>
      <c r="AC20" s="168">
        <f>+O20</f>
        <v>0</v>
      </c>
      <c r="AD20" s="168" t="e" cm="1">
        <f t="array" ref="AD20">_xlfn.IFS(AC20=Datos!$C$6,"Leve",AC20=Datos!$C$7,"Menor",AC20=Datos!$C$8,"Moderado",AC20=Datos!$C$9,"Mayor",AC20=Datos!$C$10,"Catastrófico")</f>
        <v>#N/A</v>
      </c>
      <c r="AE20" s="167" t="e">
        <f t="shared" ref="AE20" si="74">IF(AD20="","",IF(AD20="Leve",0.2,IF(AD20="Menor",0.4,IF(AD20="Moderado",0.6,IF(AD20="Mayor",0.8,IF(AD20="Catastrófico",1,))))))</f>
        <v>#N/A</v>
      </c>
      <c r="AF20" s="168" t="e">
        <f t="shared" ref="AF20" si="75">IF(OR(AND(AA20="Muy Baja",AD20="Leve"),AND(AA20="Muy Baja",AD20="Menor"),AND(AA20="Baja",AD20="Leve")),"Bajo",IF(OR(AND(AA20="Muy baja",AD20="Moderado"),AND(AA20="Baja",AD20="Menor"),AND(AA20="Baja",AD20="Moderado"),AND(AA20="Media",AD20="Leve"),AND(AA20="Media",AD20="Menor"),AND(AA20="Media",AD20="Moderado"),AND(AA20="Alta",AD20="Leve"),AND(AA20="Alta",AD20="Menor")),"Moderado",IF(OR(AND(AA20="Muy Baja",AD20="Mayor"),AND(AA20="Baja",AD20="Mayor"),AND(AA20="Media",AD20="Mayor"),AND(AA20="Alta",AD20="Moderado"),AND(AA20="Alta",AD20="Mayor"),AND(AA20="Muy Alta",AD20="Leve"),AND(AA20="Muy Alta",AD20="Menor"),AND(AA20="Muy Alta",AD20="Moderado"),AND(AA20="Muy Alta",AD20="Mayor")),"Alto",IF(OR(AND(AA20="Muy Baja",AD20="Catastrófico"),AND(AA20="Baja",AD20="Catastrófico"),AND(AA20="Media",AD20="Catastrófico"),AND(AA20="Alta",AD20="Catastrófico"),AND(AA20="Muy Alta",AD20="Catastrófico")),"Extremo",""))))</f>
        <v>#N/A</v>
      </c>
      <c r="AG20" s="169" t="e" cm="1">
        <f t="array" ref="AG20">_xlfn.IFS(AF20="Bajo","Aceptar",AF20="Moderado","Reducir",AF20="Alto","Reducir",AF20="Extremo","Reducir")</f>
        <v>#N/A</v>
      </c>
      <c r="AH20" s="20" t="str">
        <f>CONCATENATE(J20," Control"," 1")</f>
        <v>DEST  Control 1</v>
      </c>
      <c r="AI20" s="22"/>
      <c r="AJ20" s="137"/>
      <c r="AK20" s="22"/>
      <c r="AL20" s="22" t="str">
        <f>CONCATENATE(AI20," ",AJ20," a través del ",AK20)</f>
        <v xml:space="preserve">  a través del </v>
      </c>
      <c r="AM20" s="20"/>
      <c r="AN20" s="20" t="str">
        <f t="shared" si="16"/>
        <v/>
      </c>
      <c r="AO20" s="20"/>
      <c r="AP20" s="20" t="str">
        <f t="shared" si="17"/>
        <v/>
      </c>
      <c r="AQ20" s="20"/>
      <c r="AR20" s="20"/>
      <c r="AS20" s="20"/>
      <c r="AT20" s="21" t="str">
        <f t="shared" ref="AT20" si="76">+IF(AN20="Probabilidad",AB20-(AB20*AP20),AB20)</f>
        <v/>
      </c>
      <c r="AU20" s="20" t="str">
        <f t="shared" si="7"/>
        <v/>
      </c>
      <c r="AV20" s="21" t="e">
        <f t="shared" ref="AV20" si="77">+IF(AN20="Impacto",AE20-(AE20*AP20),AE20)</f>
        <v>#N/A</v>
      </c>
      <c r="AW20" s="20" t="str">
        <f t="shared" si="9"/>
        <v/>
      </c>
      <c r="AX20" s="170" t="str">
        <f t="shared" ref="AX20" si="78">IF(OR(AND(AU23="Muy Baja",AW23="Leve"),AND(AU23="Muy Baja",AW23="Menor"),AND(AU23="Baja",AW23="Leve")),"Bajo",IF(OR(AND(AU23="Muy baja",AW23="Moderado"),AND(AU23="Baja",AW23="Menor"),AND(AU23="Baja",AW23="Moderado"),AND(AU23="Media",AW23="Leve"),AND(AU23="Media",AW23="Menor"),AND(AU23="Media",AW23="Moderado"),AND(AU23="Alta",AW23="Leve"),AND(AU23="Alta",AW23="Menor")),"Moderado",IF(OR(AND(AU23="Muy Baja",AW23="Mayor"),AND(AU23="Baja",AW23="Mayor"),AND(AU23="Media",AW23="Mayor"),AND(AU23="Alta",AW23="Moderado"),AND(AU23="Alta",AW23="Mayor"),AND(AU23="Muy Alta",AW23="Leve"),AND(AU23="Muy Alta",AW23="Menor"),AND(AU23="Muy Alta",AW23="Moderado"),AND(AU23="Muy Alta",AW23="Mayor")),"Alto",IF(OR(AND(AU23="Muy Baja",AW23="Catastrófico"),AND(AU23="Baja",AW23="Catastrófico"),AND(AU23="Media",AW23="Catastrófico"),AND(AU23="Alta",AW23="Catastrófico"),AND(AU23="Muy Alta",AW23="Catastrófico")),"Extremo",""))))</f>
        <v/>
      </c>
      <c r="AY20" s="170" t="e" cm="1">
        <f t="array" ref="AY20">_xlfn.IFS(AX20="Bajo","Aceptar",AX20="Moderado","Reducir",AX20="Alto","Reducir",AX20="Extremo","Reducir")</f>
        <v>#N/A</v>
      </c>
      <c r="AZ20" s="173" t="e" cm="1">
        <f t="array" ref="AZ20">_xlfn.IFS(AY20="Aceptar","No",AY20="Reducir","Si")</f>
        <v>#N/A</v>
      </c>
      <c r="BA20" s="20" t="str">
        <f>CONCATENATE(J20," Acción preventiva"," 1")</f>
        <v>DEST  Acción preventiva 1</v>
      </c>
      <c r="BB20" s="22"/>
      <c r="BC20" s="22"/>
      <c r="BD20" s="22"/>
      <c r="BE20" s="20">
        <f t="shared" si="11"/>
        <v>0</v>
      </c>
      <c r="BF20" s="20"/>
      <c r="BG20" s="20"/>
      <c r="BH20" s="20"/>
      <c r="BI20" s="20"/>
      <c r="BJ20" s="20"/>
      <c r="BK20" s="20"/>
      <c r="BL20" s="20"/>
      <c r="BM20" s="20"/>
      <c r="BN20" s="20"/>
      <c r="BO20" s="20"/>
      <c r="BP20" s="20"/>
      <c r="BQ20" s="20"/>
      <c r="BR20" s="176"/>
      <c r="BS20" s="37"/>
      <c r="BT20" s="37"/>
      <c r="BU20" s="37"/>
      <c r="BV20" s="37"/>
      <c r="BW20" s="37"/>
      <c r="BX20" s="37"/>
      <c r="BY20" s="37"/>
      <c r="BZ20" s="37"/>
      <c r="CA20" s="37"/>
      <c r="CB20" s="37"/>
      <c r="CC20" s="37"/>
      <c r="CD20" s="37"/>
      <c r="CE20" s="37">
        <f t="shared" si="12"/>
        <v>0</v>
      </c>
      <c r="CF20" s="38"/>
      <c r="CG20" s="23"/>
      <c r="CH20" s="24"/>
      <c r="CI20" s="179">
        <f t="shared" ref="CI20" si="79">+Z20</f>
        <v>0</v>
      </c>
      <c r="CJ20" s="25" t="e">
        <f t="shared" ref="CJ20" si="80">1-(CH20/CI20)</f>
        <v>#DIV/0!</v>
      </c>
      <c r="CK20" s="23" t="e" cm="1">
        <f t="array" ref="CK20">+_xlfn.IFS(CJ20&lt;0.8,"Cambio",CJ20&lt;0.9,"Revisión de control",CJ20&gt;0.89,"Se mantiene")</f>
        <v>#DIV/0!</v>
      </c>
      <c r="CL20" s="148"/>
      <c r="CM20" s="148"/>
      <c r="CN20" s="148"/>
      <c r="CO20" s="148"/>
      <c r="CP20" s="25">
        <f t="shared" si="15"/>
        <v>1</v>
      </c>
    </row>
    <row r="21" spans="1:94" ht="60" hidden="1" customHeight="1" x14ac:dyDescent="0.35">
      <c r="A21" s="151"/>
      <c r="B21" s="215"/>
      <c r="C21" s="152" t="s">
        <v>131</v>
      </c>
      <c r="D21" s="192"/>
      <c r="E21" s="195"/>
      <c r="F21" s="192"/>
      <c r="G21" s="197"/>
      <c r="H21" s="168"/>
      <c r="I21" s="167"/>
      <c r="J21" s="171"/>
      <c r="K21" s="171"/>
      <c r="L21" s="198"/>
      <c r="M21" s="200"/>
      <c r="N21" s="203"/>
      <c r="O21" s="206"/>
      <c r="P21" s="209"/>
      <c r="Q21" s="168"/>
      <c r="R21" s="182"/>
      <c r="S21" s="182"/>
      <c r="T21" s="183"/>
      <c r="U21" s="171"/>
      <c r="V21" s="171"/>
      <c r="W21" s="185"/>
      <c r="X21" s="185"/>
      <c r="Y21" s="185"/>
      <c r="Z21" s="187"/>
      <c r="AA21" s="168"/>
      <c r="AB21" s="167"/>
      <c r="AC21" s="168"/>
      <c r="AD21" s="168"/>
      <c r="AE21" s="167"/>
      <c r="AF21" s="168"/>
      <c r="AG21" s="169"/>
      <c r="AH21" s="20" t="str">
        <f>CONCATENATE(J20," Control"," 2")</f>
        <v>DEST  Control 2</v>
      </c>
      <c r="AI21" s="22"/>
      <c r="AJ21" s="137"/>
      <c r="AK21" s="22"/>
      <c r="AL21" s="22" t="str">
        <f t="shared" ref="AL21:AL23" si="81">CONCATENATE(AI21," ",AJ21," a través de ",AK21)</f>
        <v xml:space="preserve">  a través de </v>
      </c>
      <c r="AM21" s="20"/>
      <c r="AN21" s="20" t="str">
        <f t="shared" si="16"/>
        <v/>
      </c>
      <c r="AO21" s="20"/>
      <c r="AP21" s="20" t="str">
        <f t="shared" si="17"/>
        <v/>
      </c>
      <c r="AQ21" s="20"/>
      <c r="AR21" s="20"/>
      <c r="AS21" s="20"/>
      <c r="AT21" s="21" t="str">
        <f t="shared" ref="AT21:AT23" si="82">+IF(AN21="Probabilidad",AT20-(AT20*AP21),AT20)</f>
        <v/>
      </c>
      <c r="AU21" s="20" t="str">
        <f t="shared" si="7"/>
        <v/>
      </c>
      <c r="AV21" s="21" t="e">
        <f t="shared" ref="AV21:AV23" si="83">+IF(AN21="Impacto",AV20-(AV20*AP21),AV20)</f>
        <v>#N/A</v>
      </c>
      <c r="AW21" s="20" t="str">
        <f t="shared" si="9"/>
        <v/>
      </c>
      <c r="AX21" s="171"/>
      <c r="AY21" s="171"/>
      <c r="AZ21" s="174"/>
      <c r="BA21" s="20" t="str">
        <f>CONCATENATE(J20," Acción preventiva"," 2")</f>
        <v>DEST  Acción preventiva 2</v>
      </c>
      <c r="BB21" s="22"/>
      <c r="BC21" s="22"/>
      <c r="BD21" s="22"/>
      <c r="BE21" s="20">
        <f t="shared" si="11"/>
        <v>0</v>
      </c>
      <c r="BF21" s="20"/>
      <c r="BG21" s="20"/>
      <c r="BH21" s="20"/>
      <c r="BI21" s="20"/>
      <c r="BJ21" s="20"/>
      <c r="BK21" s="20"/>
      <c r="BL21" s="20"/>
      <c r="BM21" s="20"/>
      <c r="BN21" s="20"/>
      <c r="BO21" s="20"/>
      <c r="BP21" s="20"/>
      <c r="BQ21" s="20"/>
      <c r="BR21" s="177"/>
      <c r="BS21" s="37"/>
      <c r="BT21" s="37"/>
      <c r="BU21" s="37"/>
      <c r="BV21" s="37"/>
      <c r="BW21" s="37"/>
      <c r="BX21" s="37"/>
      <c r="BY21" s="37"/>
      <c r="BZ21" s="37"/>
      <c r="CA21" s="37"/>
      <c r="CB21" s="37"/>
      <c r="CC21" s="37"/>
      <c r="CD21" s="37"/>
      <c r="CE21" s="37">
        <f t="shared" si="12"/>
        <v>0</v>
      </c>
      <c r="CF21" s="38"/>
      <c r="CG21" s="23"/>
      <c r="CH21" s="24"/>
      <c r="CI21" s="180"/>
      <c r="CJ21" s="25" t="e">
        <f t="shared" ref="CJ21" si="84">1-(CH21/CI20)</f>
        <v>#DIV/0!</v>
      </c>
      <c r="CK21" s="23" t="e" cm="1">
        <f t="array" ref="CK21">+_xlfn.IFS(CJ21&lt;0.8,"Cambio",CJ21&lt;0.9,"Revisión de control",CJ21&gt;0.89,"Se mantiene")</f>
        <v>#DIV/0!</v>
      </c>
      <c r="CL21" s="148"/>
      <c r="CM21" s="148"/>
      <c r="CN21" s="148"/>
      <c r="CO21" s="148"/>
      <c r="CP21" s="25">
        <f t="shared" si="15"/>
        <v>1</v>
      </c>
    </row>
    <row r="22" spans="1:94" ht="60" hidden="1" customHeight="1" x14ac:dyDescent="0.35">
      <c r="A22" s="151"/>
      <c r="B22" s="215"/>
      <c r="C22" s="152" t="s">
        <v>131</v>
      </c>
      <c r="D22" s="192"/>
      <c r="E22" s="195"/>
      <c r="F22" s="192"/>
      <c r="G22" s="197"/>
      <c r="H22" s="168"/>
      <c r="I22" s="167"/>
      <c r="J22" s="171"/>
      <c r="K22" s="171"/>
      <c r="L22" s="198"/>
      <c r="M22" s="200"/>
      <c r="N22" s="203"/>
      <c r="O22" s="206"/>
      <c r="P22" s="209"/>
      <c r="Q22" s="168"/>
      <c r="R22" s="182"/>
      <c r="S22" s="182"/>
      <c r="T22" s="183"/>
      <c r="U22" s="171"/>
      <c r="V22" s="171"/>
      <c r="W22" s="185"/>
      <c r="X22" s="185"/>
      <c r="Y22" s="185"/>
      <c r="Z22" s="187"/>
      <c r="AA22" s="168"/>
      <c r="AB22" s="167"/>
      <c r="AC22" s="168"/>
      <c r="AD22" s="168"/>
      <c r="AE22" s="167"/>
      <c r="AF22" s="168"/>
      <c r="AG22" s="169"/>
      <c r="AH22" s="20" t="str">
        <f>CONCATENATE(J20," Control"," 3")</f>
        <v>DEST  Control 3</v>
      </c>
      <c r="AI22" s="22"/>
      <c r="AJ22" s="137"/>
      <c r="AK22" s="22"/>
      <c r="AL22" s="22" t="str">
        <f t="shared" si="81"/>
        <v xml:space="preserve">  a través de </v>
      </c>
      <c r="AM22" s="20"/>
      <c r="AN22" s="20" t="str">
        <f t="shared" si="16"/>
        <v/>
      </c>
      <c r="AO22" s="20"/>
      <c r="AP22" s="20" t="str">
        <f t="shared" si="17"/>
        <v/>
      </c>
      <c r="AQ22" s="20"/>
      <c r="AR22" s="20"/>
      <c r="AS22" s="20"/>
      <c r="AT22" s="21" t="str">
        <f t="shared" si="82"/>
        <v/>
      </c>
      <c r="AU22" s="20" t="str">
        <f t="shared" si="7"/>
        <v/>
      </c>
      <c r="AV22" s="21" t="e">
        <f t="shared" si="83"/>
        <v>#N/A</v>
      </c>
      <c r="AW22" s="20" t="str">
        <f t="shared" si="9"/>
        <v/>
      </c>
      <c r="AX22" s="171"/>
      <c r="AY22" s="171"/>
      <c r="AZ22" s="174"/>
      <c r="BA22" s="20" t="str">
        <f>CONCATENATE(J20," Acción preventiva"," 3")</f>
        <v>DEST  Acción preventiva 3</v>
      </c>
      <c r="BB22" s="22"/>
      <c r="BC22" s="22"/>
      <c r="BD22" s="22"/>
      <c r="BE22" s="20">
        <f t="shared" si="11"/>
        <v>0</v>
      </c>
      <c r="BF22" s="20"/>
      <c r="BG22" s="20"/>
      <c r="BH22" s="20"/>
      <c r="BI22" s="20"/>
      <c r="BJ22" s="20"/>
      <c r="BK22" s="20"/>
      <c r="BL22" s="20"/>
      <c r="BM22" s="20"/>
      <c r="BN22" s="20"/>
      <c r="BO22" s="20"/>
      <c r="BP22" s="20"/>
      <c r="BQ22" s="20"/>
      <c r="BR22" s="177"/>
      <c r="BS22" s="37"/>
      <c r="BT22" s="37"/>
      <c r="BU22" s="37"/>
      <c r="BV22" s="37"/>
      <c r="BW22" s="37"/>
      <c r="BX22" s="37"/>
      <c r="BY22" s="37"/>
      <c r="BZ22" s="37"/>
      <c r="CA22" s="37"/>
      <c r="CB22" s="37"/>
      <c r="CC22" s="37"/>
      <c r="CD22" s="37"/>
      <c r="CE22" s="37">
        <f t="shared" si="12"/>
        <v>0</v>
      </c>
      <c r="CF22" s="38"/>
      <c r="CG22" s="23"/>
      <c r="CH22" s="24"/>
      <c r="CI22" s="180"/>
      <c r="CJ22" s="25" t="e">
        <f t="shared" ref="CJ22" si="85">1-(CH22/CI20)</f>
        <v>#DIV/0!</v>
      </c>
      <c r="CK22" s="23" t="e" cm="1">
        <f t="array" ref="CK22">+_xlfn.IFS(CJ22&lt;0.8,"Cambio",CJ22&lt;0.9,"Revisión de control",CJ22&gt;0.89,"Se mantiene")</f>
        <v>#DIV/0!</v>
      </c>
      <c r="CL22" s="148"/>
      <c r="CM22" s="148"/>
      <c r="CN22" s="148"/>
      <c r="CO22" s="148"/>
      <c r="CP22" s="25">
        <f t="shared" si="15"/>
        <v>1</v>
      </c>
    </row>
    <row r="23" spans="1:94" ht="60" hidden="1" customHeight="1" x14ac:dyDescent="0.35">
      <c r="A23" s="151"/>
      <c r="B23" s="216"/>
      <c r="C23" s="152" t="s">
        <v>131</v>
      </c>
      <c r="D23" s="193"/>
      <c r="E23" s="196"/>
      <c r="F23" s="193"/>
      <c r="G23" s="197"/>
      <c r="H23" s="168"/>
      <c r="I23" s="167"/>
      <c r="J23" s="172"/>
      <c r="K23" s="172"/>
      <c r="L23" s="198"/>
      <c r="M23" s="201"/>
      <c r="N23" s="204"/>
      <c r="O23" s="207"/>
      <c r="P23" s="210"/>
      <c r="Q23" s="168"/>
      <c r="R23" s="182"/>
      <c r="S23" s="182"/>
      <c r="T23" s="183"/>
      <c r="U23" s="172"/>
      <c r="V23" s="172"/>
      <c r="W23" s="186"/>
      <c r="X23" s="186"/>
      <c r="Y23" s="186"/>
      <c r="Z23" s="187"/>
      <c r="AA23" s="168"/>
      <c r="AB23" s="167"/>
      <c r="AC23" s="168"/>
      <c r="AD23" s="168"/>
      <c r="AE23" s="167"/>
      <c r="AF23" s="168"/>
      <c r="AG23" s="169"/>
      <c r="AH23" s="20" t="str">
        <f>CONCATENATE(J20," Control"," 4")</f>
        <v>DEST  Control 4</v>
      </c>
      <c r="AI23" s="22"/>
      <c r="AJ23" s="22"/>
      <c r="AK23" s="22"/>
      <c r="AL23" s="22" t="str">
        <f t="shared" si="81"/>
        <v xml:space="preserve">  a través de </v>
      </c>
      <c r="AM23" s="20"/>
      <c r="AN23" s="20" t="str">
        <f t="shared" si="16"/>
        <v/>
      </c>
      <c r="AO23" s="20"/>
      <c r="AP23" s="20" t="str">
        <f t="shared" si="17"/>
        <v/>
      </c>
      <c r="AQ23" s="20"/>
      <c r="AR23" s="20"/>
      <c r="AS23" s="20"/>
      <c r="AT23" s="21" t="str">
        <f t="shared" si="82"/>
        <v/>
      </c>
      <c r="AU23" s="20" t="str">
        <f t="shared" si="7"/>
        <v/>
      </c>
      <c r="AV23" s="21" t="e">
        <f t="shared" si="83"/>
        <v>#N/A</v>
      </c>
      <c r="AW23" s="20" t="str">
        <f t="shared" si="9"/>
        <v/>
      </c>
      <c r="AX23" s="172"/>
      <c r="AY23" s="172"/>
      <c r="AZ23" s="175"/>
      <c r="BA23" s="20" t="str">
        <f>CONCATENATE(J20," Acción preventiva"," 4")</f>
        <v>DEST  Acción preventiva 4</v>
      </c>
      <c r="BB23" s="22"/>
      <c r="BC23" s="22"/>
      <c r="BD23" s="22"/>
      <c r="BE23" s="20">
        <f t="shared" si="11"/>
        <v>0</v>
      </c>
      <c r="BF23" s="20"/>
      <c r="BG23" s="20"/>
      <c r="BH23" s="20"/>
      <c r="BI23" s="20"/>
      <c r="BJ23" s="20"/>
      <c r="BK23" s="20"/>
      <c r="BL23" s="20"/>
      <c r="BM23" s="20"/>
      <c r="BN23" s="20"/>
      <c r="BO23" s="20"/>
      <c r="BP23" s="20"/>
      <c r="BQ23" s="20"/>
      <c r="BR23" s="178"/>
      <c r="BS23" s="37"/>
      <c r="BT23" s="37"/>
      <c r="BU23" s="37"/>
      <c r="BV23" s="37"/>
      <c r="BW23" s="37"/>
      <c r="BX23" s="37"/>
      <c r="BY23" s="37"/>
      <c r="BZ23" s="37"/>
      <c r="CA23" s="37"/>
      <c r="CB23" s="37"/>
      <c r="CC23" s="37"/>
      <c r="CD23" s="37"/>
      <c r="CE23" s="37">
        <f t="shared" si="12"/>
        <v>0</v>
      </c>
      <c r="CF23" s="38"/>
      <c r="CG23" s="23"/>
      <c r="CH23" s="24"/>
      <c r="CI23" s="181"/>
      <c r="CJ23" s="25" t="e">
        <f t="shared" ref="CJ23" si="86">1-(CH23/CI20)</f>
        <v>#DIV/0!</v>
      </c>
      <c r="CK23" s="23" t="e" cm="1">
        <f t="array" ref="CK23">+_xlfn.IFS(CJ23&lt;0.8,"Cambio",CJ23&lt;0.9,"Revisión de control",CJ23&gt;0.89,"Se mantiene")</f>
        <v>#DIV/0!</v>
      </c>
      <c r="CL23" s="148"/>
      <c r="CM23" s="148"/>
      <c r="CN23" s="148"/>
      <c r="CO23" s="148"/>
      <c r="CP23" s="25">
        <f t="shared" si="15"/>
        <v>1</v>
      </c>
    </row>
    <row r="24" spans="1:94" ht="60" hidden="1" customHeight="1" x14ac:dyDescent="0.35">
      <c r="A24" s="151"/>
      <c r="B24" s="214" t="s">
        <v>77</v>
      </c>
      <c r="C24" s="152" t="s">
        <v>131</v>
      </c>
      <c r="D24" s="191" t="str">
        <f>VLOOKUP(B24,Datos!$B$65:$F$80,3,FALSE)</f>
        <v>Establecer los lineamientos estratégicos y el esquema de operación de la Agencia Nacional de Tierras, asegurando la disponibilidad de los recursos necesarios para su aplicación.</v>
      </c>
      <c r="E24" s="194" t="str">
        <f>VLOOKUP(B24,Datos!$B$65:$F$80,5,FALSE)</f>
        <v>La posibilidad de incumplir con los lineamientos estratégicos y de operación de la entidad</v>
      </c>
      <c r="F24" s="191" t="str">
        <f>VLOOKUP(B24,Datos!$B$65:$F$80,4,FALSE)</f>
        <v>Desde la comprensión del contexto interno y externo, hasta la formulación de planes, programas y proyectos relacionados con el cumplimiento de las funciones de la entidad.</v>
      </c>
      <c r="G24" s="197" t="s">
        <v>427</v>
      </c>
      <c r="H24" s="168"/>
      <c r="I24" s="167">
        <f t="shared" ref="I24" si="87">IF(K24="",0,1)</f>
        <v>0</v>
      </c>
      <c r="J24" s="170" t="str">
        <f t="shared" ref="J24" si="88">CONCATENATE(C24," ",K24)</f>
        <v xml:space="preserve">DEST </v>
      </c>
      <c r="K24" s="170"/>
      <c r="L24" s="198"/>
      <c r="M24" s="199">
        <f ca="1">+TODAY()-L24</f>
        <v>46151</v>
      </c>
      <c r="N24" s="202"/>
      <c r="O24" s="205"/>
      <c r="P24" s="208" t="e">
        <f>VLOOKUP(O24,Datos!$B$20:$D$25,2,FALSE)</f>
        <v>#N/A</v>
      </c>
      <c r="Q24" s="168"/>
      <c r="R24" s="182"/>
      <c r="S24" s="182"/>
      <c r="T24" s="183" t="str">
        <f t="shared" ref="T24" si="89">CONCATENATE("Posibilidad de efecto dañoso sobre los"," ",Q24," ",R24," debido ",S24)</f>
        <v xml:space="preserve">Posibilidad de efecto dañoso sobre los   debido </v>
      </c>
      <c r="U24" s="170"/>
      <c r="V24" s="170"/>
      <c r="W24" s="184"/>
      <c r="X24" s="184"/>
      <c r="Y24" s="184"/>
      <c r="Z24" s="187"/>
      <c r="AA24" s="168" t="str">
        <f t="shared" ref="AA24" si="90">IF(Z24&lt;=0,"",IF(Z24&lt;=2,"Muy Baja",IF(Z24&lt;=24,"Baja",IF(Z24&lt;=500,"Media",IF(Z24&lt;=5000,"Alta","Muy Alta")))))</f>
        <v/>
      </c>
      <c r="AB24" s="167" t="str">
        <f t="shared" ref="AB24" si="91">IF(AA24="","",IF(AA24="Muy Baja",0.2,IF(AA24="Baja",0.4,IF(AA24="Media",0.6,IF(AA24="Alta",0.8,IF(AA24="Muy Alta",1,))))))</f>
        <v/>
      </c>
      <c r="AC24" s="168">
        <f>+O24</f>
        <v>0</v>
      </c>
      <c r="AD24" s="168" t="e" cm="1">
        <f t="array" ref="AD24">_xlfn.IFS(AC24=Datos!$C$6,"Leve",AC24=Datos!$C$7,"Menor",AC24=Datos!$C$8,"Moderado",AC24=Datos!$C$9,"Mayor",AC24=Datos!$C$10,"Catastrófico")</f>
        <v>#N/A</v>
      </c>
      <c r="AE24" s="167" t="e">
        <f t="shared" ref="AE24" si="92">IF(AD24="","",IF(AD24="Leve",0.2,IF(AD24="Menor",0.4,IF(AD24="Moderado",0.6,IF(AD24="Mayor",0.8,IF(AD24="Catastrófico",1,))))))</f>
        <v>#N/A</v>
      </c>
      <c r="AF24" s="168" t="e">
        <f t="shared" ref="AF24" si="93">IF(OR(AND(AA24="Muy Baja",AD24="Leve"),AND(AA24="Muy Baja",AD24="Menor"),AND(AA24="Baja",AD24="Leve")),"Bajo",IF(OR(AND(AA24="Muy baja",AD24="Moderado"),AND(AA24="Baja",AD24="Menor"),AND(AA24="Baja",AD24="Moderado"),AND(AA24="Media",AD24="Leve"),AND(AA24="Media",AD24="Menor"),AND(AA24="Media",AD24="Moderado"),AND(AA24="Alta",AD24="Leve"),AND(AA24="Alta",AD24="Menor")),"Moderado",IF(OR(AND(AA24="Muy Baja",AD24="Mayor"),AND(AA24="Baja",AD24="Mayor"),AND(AA24="Media",AD24="Mayor"),AND(AA24="Alta",AD24="Moderado"),AND(AA24="Alta",AD24="Mayor"),AND(AA24="Muy Alta",AD24="Leve"),AND(AA24="Muy Alta",AD24="Menor"),AND(AA24="Muy Alta",AD24="Moderado"),AND(AA24="Muy Alta",AD24="Mayor")),"Alto",IF(OR(AND(AA24="Muy Baja",AD24="Catastrófico"),AND(AA24="Baja",AD24="Catastrófico"),AND(AA24="Media",AD24="Catastrófico"),AND(AA24="Alta",AD24="Catastrófico"),AND(AA24="Muy Alta",AD24="Catastrófico")),"Extremo",""))))</f>
        <v>#N/A</v>
      </c>
      <c r="AG24" s="169" t="e" cm="1">
        <f t="array" ref="AG24">_xlfn.IFS(AF24="Bajo","Aceptar",AF24="Moderado","Reducir",AF24="Alto","Reducir",AF24="Extremo","Reducir")</f>
        <v>#N/A</v>
      </c>
      <c r="AH24" s="20" t="str">
        <f>CONCATENATE(J24," Control"," 1")</f>
        <v>DEST  Control 1</v>
      </c>
      <c r="AI24" s="22"/>
      <c r="AJ24" s="22"/>
      <c r="AK24" s="22"/>
      <c r="AL24" s="22" t="str">
        <f>CONCATENATE(AI24," ",AJ24," a través del ",AK24)</f>
        <v xml:space="preserve">  a través del </v>
      </c>
      <c r="AM24" s="20"/>
      <c r="AN24" s="20" t="str">
        <f t="shared" si="16"/>
        <v/>
      </c>
      <c r="AO24" s="20"/>
      <c r="AP24" s="20" t="str">
        <f t="shared" si="17"/>
        <v/>
      </c>
      <c r="AQ24" s="20"/>
      <c r="AR24" s="20"/>
      <c r="AS24" s="20"/>
      <c r="AT24" s="21" t="str">
        <f t="shared" ref="AT24" si="94">+IF(AN24="Probabilidad",AB24-(AB24*AP24),AB24)</f>
        <v/>
      </c>
      <c r="AU24" s="20" t="str">
        <f t="shared" si="7"/>
        <v/>
      </c>
      <c r="AV24" s="21" t="e">
        <f t="shared" ref="AV24" si="95">+IF(AN24="Impacto",AE24-(AE24*AP24),AE24)</f>
        <v>#N/A</v>
      </c>
      <c r="AW24" s="20" t="str">
        <f t="shared" si="9"/>
        <v/>
      </c>
      <c r="AX24" s="170" t="str">
        <f t="shared" ref="AX24" si="96">IF(OR(AND(AU27="Muy Baja",AW27="Leve"),AND(AU27="Muy Baja",AW27="Menor"),AND(AU27="Baja",AW27="Leve")),"Bajo",IF(OR(AND(AU27="Muy baja",AW27="Moderado"),AND(AU27="Baja",AW27="Menor"),AND(AU27="Baja",AW27="Moderado"),AND(AU27="Media",AW27="Leve"),AND(AU27="Media",AW27="Menor"),AND(AU27="Media",AW27="Moderado"),AND(AU27="Alta",AW27="Leve"),AND(AU27="Alta",AW27="Menor")),"Moderado",IF(OR(AND(AU27="Muy Baja",AW27="Mayor"),AND(AU27="Baja",AW27="Mayor"),AND(AU27="Media",AW27="Mayor"),AND(AU27="Alta",AW27="Moderado"),AND(AU27="Alta",AW27="Mayor"),AND(AU27="Muy Alta",AW27="Leve"),AND(AU27="Muy Alta",AW27="Menor"),AND(AU27="Muy Alta",AW27="Moderado"),AND(AU27="Muy Alta",AW27="Mayor")),"Alto",IF(OR(AND(AU27="Muy Baja",AW27="Catastrófico"),AND(AU27="Baja",AW27="Catastrófico"),AND(AU27="Media",AW27="Catastrófico"),AND(AU27="Alta",AW27="Catastrófico"),AND(AU27="Muy Alta",AW27="Catastrófico")),"Extremo",""))))</f>
        <v/>
      </c>
      <c r="AY24" s="170" t="e" cm="1">
        <f t="array" ref="AY24">_xlfn.IFS(AX24="Bajo","Aceptar",AX24="Moderado","Reducir",AX24="Alto","Reducir",AX24="Extremo","Reducir")</f>
        <v>#N/A</v>
      </c>
      <c r="AZ24" s="173" t="e" cm="1">
        <f t="array" ref="AZ24">_xlfn.IFS(AY24="Aceptar","No",AY24="Reducir","Si")</f>
        <v>#N/A</v>
      </c>
      <c r="BA24" s="20" t="str">
        <f>CONCATENATE(J24," Acción preventiva"," 1")</f>
        <v>DEST  Acción preventiva 1</v>
      </c>
      <c r="BB24" s="22"/>
      <c r="BC24" s="22"/>
      <c r="BD24" s="22"/>
      <c r="BE24" s="20">
        <f t="shared" si="11"/>
        <v>0</v>
      </c>
      <c r="BF24" s="20"/>
      <c r="BG24" s="20"/>
      <c r="BH24" s="20"/>
      <c r="BI24" s="20"/>
      <c r="BJ24" s="20"/>
      <c r="BK24" s="20"/>
      <c r="BL24" s="20"/>
      <c r="BM24" s="20"/>
      <c r="BN24" s="20"/>
      <c r="BO24" s="20"/>
      <c r="BP24" s="20"/>
      <c r="BQ24" s="20"/>
      <c r="BR24" s="176"/>
      <c r="BS24" s="37"/>
      <c r="BT24" s="37"/>
      <c r="BU24" s="37"/>
      <c r="BV24" s="37"/>
      <c r="BW24" s="37"/>
      <c r="BX24" s="37"/>
      <c r="BY24" s="37"/>
      <c r="BZ24" s="37"/>
      <c r="CA24" s="37"/>
      <c r="CB24" s="37"/>
      <c r="CC24" s="37"/>
      <c r="CD24" s="37"/>
      <c r="CE24" s="37">
        <f t="shared" si="12"/>
        <v>0</v>
      </c>
      <c r="CF24" s="38"/>
      <c r="CG24" s="23"/>
      <c r="CH24" s="24"/>
      <c r="CI24" s="179">
        <f t="shared" ref="CI24" si="97">+Z24</f>
        <v>0</v>
      </c>
      <c r="CJ24" s="25" t="e">
        <f t="shared" ref="CJ24" si="98">1-(CH24/CI24)</f>
        <v>#DIV/0!</v>
      </c>
      <c r="CK24" s="23" t="e" cm="1">
        <f t="array" ref="CK24">+_xlfn.IFS(CJ24&lt;0.8,"Cambio",CJ24&lt;0.9,"Revisión de control",CJ24&gt;0.89,"Se mantiene")</f>
        <v>#DIV/0!</v>
      </c>
      <c r="CL24" s="148"/>
      <c r="CM24" s="148"/>
      <c r="CN24" s="148"/>
      <c r="CO24" s="148"/>
      <c r="CP24" s="25">
        <f t="shared" si="15"/>
        <v>1</v>
      </c>
    </row>
    <row r="25" spans="1:94" ht="60" hidden="1" customHeight="1" x14ac:dyDescent="0.35">
      <c r="A25" s="151"/>
      <c r="B25" s="215"/>
      <c r="C25" s="152" t="s">
        <v>131</v>
      </c>
      <c r="D25" s="192"/>
      <c r="E25" s="195"/>
      <c r="F25" s="192"/>
      <c r="G25" s="197"/>
      <c r="H25" s="168"/>
      <c r="I25" s="167"/>
      <c r="J25" s="171"/>
      <c r="K25" s="171"/>
      <c r="L25" s="198"/>
      <c r="M25" s="200"/>
      <c r="N25" s="203"/>
      <c r="O25" s="206"/>
      <c r="P25" s="209"/>
      <c r="Q25" s="168"/>
      <c r="R25" s="182"/>
      <c r="S25" s="182"/>
      <c r="T25" s="183"/>
      <c r="U25" s="171"/>
      <c r="V25" s="171"/>
      <c r="W25" s="185"/>
      <c r="X25" s="185"/>
      <c r="Y25" s="185"/>
      <c r="Z25" s="187"/>
      <c r="AA25" s="168"/>
      <c r="AB25" s="167"/>
      <c r="AC25" s="168"/>
      <c r="AD25" s="168"/>
      <c r="AE25" s="167"/>
      <c r="AF25" s="168"/>
      <c r="AG25" s="169"/>
      <c r="AH25" s="20" t="str">
        <f>CONCATENATE(J24," Control"," 2")</f>
        <v>DEST  Control 2</v>
      </c>
      <c r="AI25" s="22"/>
      <c r="AJ25" s="22"/>
      <c r="AK25" s="22"/>
      <c r="AL25" s="22" t="str">
        <f>CONCATENATE(AI25," ",AJ25," a través del ",AK25)</f>
        <v xml:space="preserve">  a través del </v>
      </c>
      <c r="AM25" s="20"/>
      <c r="AN25" s="20" t="str">
        <f t="shared" si="16"/>
        <v/>
      </c>
      <c r="AO25" s="20"/>
      <c r="AP25" s="20" t="str">
        <f t="shared" si="17"/>
        <v/>
      </c>
      <c r="AQ25" s="20"/>
      <c r="AR25" s="20"/>
      <c r="AS25" s="20"/>
      <c r="AT25" s="21" t="str">
        <f t="shared" ref="AT25:AT27" si="99">+IF(AN25="Probabilidad",AT24-(AT24*AP25),AT24)</f>
        <v/>
      </c>
      <c r="AU25" s="20" t="str">
        <f t="shared" si="7"/>
        <v/>
      </c>
      <c r="AV25" s="21" t="e">
        <f t="shared" ref="AV25:AV27" si="100">+IF(AN25="Impacto",AV24-(AV24*AP25),AV24)</f>
        <v>#N/A</v>
      </c>
      <c r="AW25" s="20" t="str">
        <f t="shared" si="9"/>
        <v/>
      </c>
      <c r="AX25" s="171"/>
      <c r="AY25" s="171"/>
      <c r="AZ25" s="174"/>
      <c r="BA25" s="20" t="str">
        <f>CONCATENATE(J24," Acción preventiva"," 2")</f>
        <v>DEST  Acción preventiva 2</v>
      </c>
      <c r="BB25" s="22"/>
      <c r="BC25" s="22"/>
      <c r="BD25" s="22"/>
      <c r="BE25" s="20">
        <f t="shared" si="11"/>
        <v>0</v>
      </c>
      <c r="BF25" s="20"/>
      <c r="BG25" s="20"/>
      <c r="BH25" s="20"/>
      <c r="BI25" s="20"/>
      <c r="BJ25" s="20"/>
      <c r="BK25" s="20"/>
      <c r="BL25" s="20"/>
      <c r="BM25" s="20"/>
      <c r="BN25" s="20"/>
      <c r="BO25" s="20"/>
      <c r="BP25" s="20"/>
      <c r="BQ25" s="20"/>
      <c r="BR25" s="177"/>
      <c r="BS25" s="37"/>
      <c r="BT25" s="37"/>
      <c r="BU25" s="37"/>
      <c r="BV25" s="37"/>
      <c r="BW25" s="37"/>
      <c r="BX25" s="37"/>
      <c r="BY25" s="37"/>
      <c r="BZ25" s="37"/>
      <c r="CA25" s="37"/>
      <c r="CB25" s="37"/>
      <c r="CC25" s="37"/>
      <c r="CD25" s="37"/>
      <c r="CE25" s="37">
        <f t="shared" si="12"/>
        <v>0</v>
      </c>
      <c r="CF25" s="38"/>
      <c r="CG25" s="23"/>
      <c r="CH25" s="24"/>
      <c r="CI25" s="180"/>
      <c r="CJ25" s="25" t="e">
        <f t="shared" ref="CJ25" si="101">1-(CH25/CI24)</f>
        <v>#DIV/0!</v>
      </c>
      <c r="CK25" s="23" t="e" cm="1">
        <f t="array" ref="CK25">+_xlfn.IFS(CJ25&lt;0.8,"Cambio",CJ25&lt;0.9,"Revisión de control",CJ25&gt;0.89,"Se mantiene")</f>
        <v>#DIV/0!</v>
      </c>
      <c r="CL25" s="148"/>
      <c r="CM25" s="148"/>
      <c r="CN25" s="148"/>
      <c r="CO25" s="148"/>
      <c r="CP25" s="25">
        <f t="shared" si="15"/>
        <v>1</v>
      </c>
    </row>
    <row r="26" spans="1:94" ht="60" hidden="1" customHeight="1" x14ac:dyDescent="0.35">
      <c r="A26" s="151"/>
      <c r="B26" s="215"/>
      <c r="C26" s="152" t="s">
        <v>131</v>
      </c>
      <c r="D26" s="192"/>
      <c r="E26" s="195"/>
      <c r="F26" s="192"/>
      <c r="G26" s="197"/>
      <c r="H26" s="168"/>
      <c r="I26" s="167"/>
      <c r="J26" s="171"/>
      <c r="K26" s="171"/>
      <c r="L26" s="198"/>
      <c r="M26" s="200"/>
      <c r="N26" s="203"/>
      <c r="O26" s="206"/>
      <c r="P26" s="209"/>
      <c r="Q26" s="168"/>
      <c r="R26" s="182"/>
      <c r="S26" s="182"/>
      <c r="T26" s="183"/>
      <c r="U26" s="171"/>
      <c r="V26" s="171"/>
      <c r="W26" s="185"/>
      <c r="X26" s="185"/>
      <c r="Y26" s="185"/>
      <c r="Z26" s="187"/>
      <c r="AA26" s="168"/>
      <c r="AB26" s="167"/>
      <c r="AC26" s="168"/>
      <c r="AD26" s="168"/>
      <c r="AE26" s="167"/>
      <c r="AF26" s="168"/>
      <c r="AG26" s="169"/>
      <c r="AH26" s="20" t="str">
        <f>CONCATENATE(J24," Control"," 3")</f>
        <v>DEST  Control 3</v>
      </c>
      <c r="AI26" s="22"/>
      <c r="AJ26" s="22"/>
      <c r="AK26" s="22"/>
      <c r="AL26" s="22" t="str">
        <f t="shared" ref="AL26:AL31" si="102">CONCATENATE(AI26," ",AJ26," a través de ",AK26)</f>
        <v xml:space="preserve">  a través de </v>
      </c>
      <c r="AM26" s="20"/>
      <c r="AN26" s="20" t="str">
        <f t="shared" si="16"/>
        <v/>
      </c>
      <c r="AO26" s="20"/>
      <c r="AP26" s="20" t="str">
        <f t="shared" si="17"/>
        <v/>
      </c>
      <c r="AQ26" s="20"/>
      <c r="AR26" s="20"/>
      <c r="AS26" s="20"/>
      <c r="AT26" s="21" t="str">
        <f t="shared" si="99"/>
        <v/>
      </c>
      <c r="AU26" s="20" t="str">
        <f t="shared" si="7"/>
        <v/>
      </c>
      <c r="AV26" s="21" t="e">
        <f t="shared" si="100"/>
        <v>#N/A</v>
      </c>
      <c r="AW26" s="20" t="str">
        <f t="shared" si="9"/>
        <v/>
      </c>
      <c r="AX26" s="171"/>
      <c r="AY26" s="171"/>
      <c r="AZ26" s="174"/>
      <c r="BA26" s="20" t="str">
        <f>CONCATENATE(J24," Acción preventiva"," 3")</f>
        <v>DEST  Acción preventiva 3</v>
      </c>
      <c r="BB26" s="22"/>
      <c r="BC26" s="22"/>
      <c r="BD26" s="22"/>
      <c r="BE26" s="20">
        <f t="shared" si="11"/>
        <v>0</v>
      </c>
      <c r="BF26" s="20"/>
      <c r="BG26" s="20"/>
      <c r="BH26" s="20"/>
      <c r="BI26" s="20"/>
      <c r="BJ26" s="20"/>
      <c r="BK26" s="20"/>
      <c r="BL26" s="20"/>
      <c r="BM26" s="20"/>
      <c r="BN26" s="20"/>
      <c r="BO26" s="20"/>
      <c r="BP26" s="20"/>
      <c r="BQ26" s="20"/>
      <c r="BR26" s="177"/>
      <c r="BS26" s="37"/>
      <c r="BT26" s="37"/>
      <c r="BU26" s="37"/>
      <c r="BV26" s="37"/>
      <c r="BW26" s="37"/>
      <c r="BX26" s="37"/>
      <c r="BY26" s="37"/>
      <c r="BZ26" s="37"/>
      <c r="CA26" s="37"/>
      <c r="CB26" s="37"/>
      <c r="CC26" s="37"/>
      <c r="CD26" s="37"/>
      <c r="CE26" s="37">
        <f t="shared" si="12"/>
        <v>0</v>
      </c>
      <c r="CF26" s="38"/>
      <c r="CG26" s="23"/>
      <c r="CH26" s="24"/>
      <c r="CI26" s="180"/>
      <c r="CJ26" s="25" t="e">
        <f t="shared" ref="CJ26" si="103">1-(CH26/CI24)</f>
        <v>#DIV/0!</v>
      </c>
      <c r="CK26" s="23" t="e" cm="1">
        <f t="array" ref="CK26">+_xlfn.IFS(CJ26&lt;0.8,"Cambio",CJ26&lt;0.9,"Revisión de control",CJ26&gt;0.89,"Se mantiene")</f>
        <v>#DIV/0!</v>
      </c>
      <c r="CL26" s="148"/>
      <c r="CM26" s="148"/>
      <c r="CN26" s="148"/>
      <c r="CO26" s="148"/>
      <c r="CP26" s="25">
        <f t="shared" si="15"/>
        <v>1</v>
      </c>
    </row>
    <row r="27" spans="1:94" ht="60" hidden="1" customHeight="1" x14ac:dyDescent="0.35">
      <c r="A27" s="151"/>
      <c r="B27" s="216"/>
      <c r="C27" s="152" t="s">
        <v>131</v>
      </c>
      <c r="D27" s="193"/>
      <c r="E27" s="196"/>
      <c r="F27" s="193"/>
      <c r="G27" s="197"/>
      <c r="H27" s="168"/>
      <c r="I27" s="167"/>
      <c r="J27" s="172"/>
      <c r="K27" s="172"/>
      <c r="L27" s="198"/>
      <c r="M27" s="201"/>
      <c r="N27" s="204"/>
      <c r="O27" s="207"/>
      <c r="P27" s="210"/>
      <c r="Q27" s="168"/>
      <c r="R27" s="182"/>
      <c r="S27" s="182"/>
      <c r="T27" s="183"/>
      <c r="U27" s="172"/>
      <c r="V27" s="172"/>
      <c r="W27" s="186"/>
      <c r="X27" s="186"/>
      <c r="Y27" s="186"/>
      <c r="Z27" s="187"/>
      <c r="AA27" s="168"/>
      <c r="AB27" s="167"/>
      <c r="AC27" s="168"/>
      <c r="AD27" s="168"/>
      <c r="AE27" s="167"/>
      <c r="AF27" s="168"/>
      <c r="AG27" s="169"/>
      <c r="AH27" s="20" t="str">
        <f>CONCATENATE(J24," Control"," 4")</f>
        <v>DEST  Control 4</v>
      </c>
      <c r="AI27" s="22"/>
      <c r="AJ27" s="22"/>
      <c r="AK27" s="22"/>
      <c r="AL27" s="22" t="str">
        <f t="shared" si="102"/>
        <v xml:space="preserve">  a través de </v>
      </c>
      <c r="AM27" s="20"/>
      <c r="AN27" s="20" t="str">
        <f t="shared" si="16"/>
        <v/>
      </c>
      <c r="AO27" s="20"/>
      <c r="AP27" s="20" t="str">
        <f t="shared" si="17"/>
        <v/>
      </c>
      <c r="AQ27" s="20"/>
      <c r="AR27" s="20"/>
      <c r="AS27" s="20"/>
      <c r="AT27" s="21" t="str">
        <f t="shared" si="99"/>
        <v/>
      </c>
      <c r="AU27" s="20" t="str">
        <f t="shared" si="7"/>
        <v/>
      </c>
      <c r="AV27" s="21" t="e">
        <f t="shared" si="100"/>
        <v>#N/A</v>
      </c>
      <c r="AW27" s="20" t="str">
        <f t="shared" si="9"/>
        <v/>
      </c>
      <c r="AX27" s="172"/>
      <c r="AY27" s="172"/>
      <c r="AZ27" s="175"/>
      <c r="BA27" s="20" t="str">
        <f>CONCATENATE(J24," Acción preventiva"," 4")</f>
        <v>DEST  Acción preventiva 4</v>
      </c>
      <c r="BB27" s="22"/>
      <c r="BC27" s="22"/>
      <c r="BD27" s="22"/>
      <c r="BE27" s="20">
        <f t="shared" si="11"/>
        <v>0</v>
      </c>
      <c r="BF27" s="20"/>
      <c r="BG27" s="20"/>
      <c r="BH27" s="20"/>
      <c r="BI27" s="20"/>
      <c r="BJ27" s="20"/>
      <c r="BK27" s="20"/>
      <c r="BL27" s="20"/>
      <c r="BM27" s="20"/>
      <c r="BN27" s="20"/>
      <c r="BO27" s="20"/>
      <c r="BP27" s="20"/>
      <c r="BQ27" s="20"/>
      <c r="BR27" s="178"/>
      <c r="BS27" s="37"/>
      <c r="BT27" s="37"/>
      <c r="BU27" s="37"/>
      <c r="BV27" s="37"/>
      <c r="BW27" s="37"/>
      <c r="BX27" s="37"/>
      <c r="BY27" s="37"/>
      <c r="BZ27" s="37"/>
      <c r="CA27" s="37"/>
      <c r="CB27" s="37"/>
      <c r="CC27" s="37"/>
      <c r="CD27" s="37"/>
      <c r="CE27" s="37">
        <f t="shared" si="12"/>
        <v>0</v>
      </c>
      <c r="CF27" s="38"/>
      <c r="CG27" s="23"/>
      <c r="CH27" s="24"/>
      <c r="CI27" s="181"/>
      <c r="CJ27" s="25" t="e">
        <f t="shared" ref="CJ27" si="104">1-(CH27/CI24)</f>
        <v>#DIV/0!</v>
      </c>
      <c r="CK27" s="23" t="e" cm="1">
        <f t="array" ref="CK27">+_xlfn.IFS(CJ27&lt;0.8,"Cambio",CJ27&lt;0.9,"Revisión de control",CJ27&gt;0.89,"Se mantiene")</f>
        <v>#DIV/0!</v>
      </c>
      <c r="CL27" s="148"/>
      <c r="CM27" s="148"/>
      <c r="CN27" s="148"/>
      <c r="CO27" s="148"/>
      <c r="CP27" s="25">
        <f t="shared" si="15"/>
        <v>1</v>
      </c>
    </row>
    <row r="28" spans="1:94" ht="60" hidden="1" customHeight="1" x14ac:dyDescent="0.35">
      <c r="A28" s="151"/>
      <c r="B28" s="214" t="s">
        <v>77</v>
      </c>
      <c r="C28" s="152" t="s">
        <v>131</v>
      </c>
      <c r="D28" s="191" t="str">
        <f>VLOOKUP(B28,Datos!$B$65:$F$80,3,FALSE)</f>
        <v>Establecer los lineamientos estratégicos y el esquema de operación de la Agencia Nacional de Tierras, asegurando la disponibilidad de los recursos necesarios para su aplicación.</v>
      </c>
      <c r="E28" s="194" t="str">
        <f>VLOOKUP(B28,Datos!$B$65:$F$80,5,FALSE)</f>
        <v>La posibilidad de incumplir con los lineamientos estratégicos y de operación de la entidad</v>
      </c>
      <c r="F28" s="191" t="str">
        <f>VLOOKUP(B28,Datos!$B$65:$F$80,4,FALSE)</f>
        <v>Desde la comprensión del contexto interno y externo, hasta la formulación de planes, programas y proyectos relacionados con el cumplimiento de las funciones de la entidad.</v>
      </c>
      <c r="G28" s="197" t="s">
        <v>430</v>
      </c>
      <c r="H28" s="168"/>
      <c r="I28" s="167">
        <f t="shared" ref="I28" si="105">IF(K28="",0,1)</f>
        <v>0</v>
      </c>
      <c r="J28" s="170" t="str">
        <f t="shared" ref="J28" si="106">CONCATENATE(C28," ",K28)</f>
        <v xml:space="preserve">DEST </v>
      </c>
      <c r="K28" s="170"/>
      <c r="L28" s="198"/>
      <c r="M28" s="199">
        <f ca="1">+TODAY()-L28</f>
        <v>46151</v>
      </c>
      <c r="N28" s="202"/>
      <c r="O28" s="205"/>
      <c r="P28" s="208" t="e">
        <f>VLOOKUP(O28,Datos!$B$20:$D$25,2,FALSE)</f>
        <v>#N/A</v>
      </c>
      <c r="Q28" s="168"/>
      <c r="R28" s="182"/>
      <c r="S28" s="182"/>
      <c r="T28" s="183" t="str">
        <f t="shared" ref="T28" si="107">CONCATENATE("Posibilidad de efecto dañoso sobre los"," ",Q28," ",R28," debido ",S28)</f>
        <v xml:space="preserve">Posibilidad de efecto dañoso sobre los   debido </v>
      </c>
      <c r="U28" s="170"/>
      <c r="V28" s="170"/>
      <c r="W28" s="184"/>
      <c r="X28" s="184"/>
      <c r="Y28" s="184"/>
      <c r="Z28" s="187"/>
      <c r="AA28" s="168" t="str">
        <f t="shared" ref="AA28" si="108">IF(Z28&lt;=0,"",IF(Z28&lt;=2,"Muy Baja",IF(Z28&lt;=24,"Baja",IF(Z28&lt;=500,"Media",IF(Z28&lt;=5000,"Alta","Muy Alta")))))</f>
        <v/>
      </c>
      <c r="AB28" s="167" t="str">
        <f t="shared" ref="AB28" si="109">IF(AA28="","",IF(AA28="Muy Baja",0.2,IF(AA28="Baja",0.4,IF(AA28="Media",0.6,IF(AA28="Alta",0.8,IF(AA28="Muy Alta",1,))))))</f>
        <v/>
      </c>
      <c r="AC28" s="168">
        <f>+O28</f>
        <v>0</v>
      </c>
      <c r="AD28" s="168" t="e" cm="1">
        <f t="array" ref="AD28">_xlfn.IFS(AC28=Datos!$C$6,"Leve",AC28=Datos!$C$7,"Menor",AC28=Datos!$C$8,"Moderado",AC28=Datos!$C$9,"Mayor",AC28=Datos!$C$10,"Catastrófico")</f>
        <v>#N/A</v>
      </c>
      <c r="AE28" s="167" t="e">
        <f t="shared" ref="AE28" si="110">IF(AD28="","",IF(AD28="Leve",0.2,IF(AD28="Menor",0.4,IF(AD28="Moderado",0.6,IF(AD28="Mayor",0.8,IF(AD28="Catastrófico",1,))))))</f>
        <v>#N/A</v>
      </c>
      <c r="AF28" s="168" t="e">
        <f t="shared" ref="AF28" si="111">IF(OR(AND(AA28="Muy Baja",AD28="Leve"),AND(AA28="Muy Baja",AD28="Menor"),AND(AA28="Baja",AD28="Leve")),"Bajo",IF(OR(AND(AA28="Muy baja",AD28="Moderado"),AND(AA28="Baja",AD28="Menor"),AND(AA28="Baja",AD28="Moderado"),AND(AA28="Media",AD28="Leve"),AND(AA28="Media",AD28="Menor"),AND(AA28="Media",AD28="Moderado"),AND(AA28="Alta",AD28="Leve"),AND(AA28="Alta",AD28="Menor")),"Moderado",IF(OR(AND(AA28="Muy Baja",AD28="Mayor"),AND(AA28="Baja",AD28="Mayor"),AND(AA28="Media",AD28="Mayor"),AND(AA28="Alta",AD28="Moderado"),AND(AA28="Alta",AD28="Mayor"),AND(AA28="Muy Alta",AD28="Leve"),AND(AA28="Muy Alta",AD28="Menor"),AND(AA28="Muy Alta",AD28="Moderado"),AND(AA28="Muy Alta",AD28="Mayor")),"Alto",IF(OR(AND(AA28="Muy Baja",AD28="Catastrófico"),AND(AA28="Baja",AD28="Catastrófico"),AND(AA28="Media",AD28="Catastrófico"),AND(AA28="Alta",AD28="Catastrófico"),AND(AA28="Muy Alta",AD28="Catastrófico")),"Extremo",""))))</f>
        <v>#N/A</v>
      </c>
      <c r="AG28" s="169" t="e" cm="1">
        <f t="array" ref="AG28">_xlfn.IFS(AF28="Bajo","Aceptar",AF28="Moderado","Reducir",AF28="Alto","Reducir",AF28="Extremo","Reducir")</f>
        <v>#N/A</v>
      </c>
      <c r="AH28" s="20" t="str">
        <f>CONCATENATE(J28," Control"," 1")</f>
        <v>DEST  Control 1</v>
      </c>
      <c r="AI28" s="22"/>
      <c r="AJ28" s="22"/>
      <c r="AK28" s="22"/>
      <c r="AL28" s="22" t="str">
        <f t="shared" si="102"/>
        <v xml:space="preserve">  a través de </v>
      </c>
      <c r="AM28" s="20"/>
      <c r="AN28" s="20" t="str">
        <f t="shared" si="16"/>
        <v/>
      </c>
      <c r="AO28" s="20"/>
      <c r="AP28" s="20" t="str">
        <f t="shared" si="17"/>
        <v/>
      </c>
      <c r="AQ28" s="20"/>
      <c r="AR28" s="20"/>
      <c r="AS28" s="20"/>
      <c r="AT28" s="21" t="str">
        <f t="shared" ref="AT28" si="112">+IF(AN28="Probabilidad",AB28-(AB28*AP28),AB28)</f>
        <v/>
      </c>
      <c r="AU28" s="20" t="str">
        <f t="shared" si="7"/>
        <v/>
      </c>
      <c r="AV28" s="21" t="e">
        <f t="shared" ref="AV28" si="113">+IF(AN28="Impacto",AE28-(AE28*AP28),AE28)</f>
        <v>#N/A</v>
      </c>
      <c r="AW28" s="20" t="str">
        <f t="shared" si="9"/>
        <v/>
      </c>
      <c r="AX28" s="170" t="str">
        <f t="shared" ref="AX28" si="114">IF(OR(AND(AU31="Muy Baja",AW31="Leve"),AND(AU31="Muy Baja",AW31="Menor"),AND(AU31="Baja",AW31="Leve")),"Bajo",IF(OR(AND(AU31="Muy baja",AW31="Moderado"),AND(AU31="Baja",AW31="Menor"),AND(AU31="Baja",AW31="Moderado"),AND(AU31="Media",AW31="Leve"),AND(AU31="Media",AW31="Menor"),AND(AU31="Media",AW31="Moderado"),AND(AU31="Alta",AW31="Leve"),AND(AU31="Alta",AW31="Menor")),"Moderado",IF(OR(AND(AU31="Muy Baja",AW31="Mayor"),AND(AU31="Baja",AW31="Mayor"),AND(AU31="Media",AW31="Mayor"),AND(AU31="Alta",AW31="Moderado"),AND(AU31="Alta",AW31="Mayor"),AND(AU31="Muy Alta",AW31="Leve"),AND(AU31="Muy Alta",AW31="Menor"),AND(AU31="Muy Alta",AW31="Moderado"),AND(AU31="Muy Alta",AW31="Mayor")),"Alto",IF(OR(AND(AU31="Muy Baja",AW31="Catastrófico"),AND(AU31="Baja",AW31="Catastrófico"),AND(AU31="Media",AW31="Catastrófico"),AND(AU31="Alta",AW31="Catastrófico"),AND(AU31="Muy Alta",AW31="Catastrófico")),"Extremo",""))))</f>
        <v/>
      </c>
      <c r="AY28" s="170" t="e" cm="1">
        <f t="array" ref="AY28">_xlfn.IFS(AX28="Bajo","Aceptar",AX28="Moderado","Reducir",AX28="Alto","Reducir",AX28="Extremo","Reducir")</f>
        <v>#N/A</v>
      </c>
      <c r="AZ28" s="173" t="e" cm="1">
        <f t="array" ref="AZ28">_xlfn.IFS(AY28="Aceptar","No",AY28="Reducir","Si")</f>
        <v>#N/A</v>
      </c>
      <c r="BA28" s="20" t="str">
        <f>CONCATENATE(J28," Acción preventiva"," 1")</f>
        <v>DEST  Acción preventiva 1</v>
      </c>
      <c r="BB28" s="22"/>
      <c r="BC28" s="22"/>
      <c r="BD28" s="22"/>
      <c r="BE28" s="20">
        <f t="shared" si="11"/>
        <v>0</v>
      </c>
      <c r="BF28" s="20"/>
      <c r="BG28" s="20"/>
      <c r="BH28" s="20"/>
      <c r="BI28" s="20"/>
      <c r="BJ28" s="20"/>
      <c r="BK28" s="20"/>
      <c r="BL28" s="20"/>
      <c r="BM28" s="20"/>
      <c r="BN28" s="20"/>
      <c r="BO28" s="20"/>
      <c r="BP28" s="20"/>
      <c r="BQ28" s="20"/>
      <c r="BR28" s="176"/>
      <c r="BS28" s="37"/>
      <c r="BT28" s="37"/>
      <c r="BU28" s="37"/>
      <c r="BV28" s="37"/>
      <c r="BW28" s="37"/>
      <c r="BX28" s="37"/>
      <c r="BY28" s="37"/>
      <c r="BZ28" s="37"/>
      <c r="CA28" s="37"/>
      <c r="CB28" s="37"/>
      <c r="CC28" s="37"/>
      <c r="CD28" s="37"/>
      <c r="CE28" s="37">
        <f t="shared" si="12"/>
        <v>0</v>
      </c>
      <c r="CF28" s="38"/>
      <c r="CG28" s="23"/>
      <c r="CH28" s="24"/>
      <c r="CI28" s="179">
        <f t="shared" ref="CI28" si="115">+Z28</f>
        <v>0</v>
      </c>
      <c r="CJ28" s="25" t="e">
        <f t="shared" ref="CJ28" si="116">1-(CH28/CI28)</f>
        <v>#DIV/0!</v>
      </c>
      <c r="CK28" s="23" t="e" cm="1">
        <f t="array" ref="CK28">+_xlfn.IFS(CJ28&lt;0.8,"Cambio",CJ28&lt;0.9,"Revisión de control",CJ28&gt;0.89,"Se mantiene")</f>
        <v>#DIV/0!</v>
      </c>
      <c r="CL28" s="148"/>
      <c r="CM28" s="148"/>
      <c r="CN28" s="148"/>
      <c r="CO28" s="148"/>
      <c r="CP28" s="25">
        <f t="shared" si="15"/>
        <v>1</v>
      </c>
    </row>
    <row r="29" spans="1:94" ht="60" hidden="1" customHeight="1" x14ac:dyDescent="0.35">
      <c r="A29" s="151"/>
      <c r="B29" s="215"/>
      <c r="C29" s="152" t="s">
        <v>131</v>
      </c>
      <c r="D29" s="192"/>
      <c r="E29" s="195"/>
      <c r="F29" s="192"/>
      <c r="G29" s="197"/>
      <c r="H29" s="168"/>
      <c r="I29" s="167"/>
      <c r="J29" s="171"/>
      <c r="K29" s="171"/>
      <c r="L29" s="198"/>
      <c r="M29" s="200"/>
      <c r="N29" s="203"/>
      <c r="O29" s="206"/>
      <c r="P29" s="209"/>
      <c r="Q29" s="168"/>
      <c r="R29" s="182"/>
      <c r="S29" s="182"/>
      <c r="T29" s="183"/>
      <c r="U29" s="171"/>
      <c r="V29" s="171"/>
      <c r="W29" s="185"/>
      <c r="X29" s="185"/>
      <c r="Y29" s="185"/>
      <c r="Z29" s="187"/>
      <c r="AA29" s="168"/>
      <c r="AB29" s="167"/>
      <c r="AC29" s="168"/>
      <c r="AD29" s="168"/>
      <c r="AE29" s="167"/>
      <c r="AF29" s="168"/>
      <c r="AG29" s="169"/>
      <c r="AH29" s="20" t="str">
        <f>CONCATENATE(J28," Control"," 2")</f>
        <v>DEST  Control 2</v>
      </c>
      <c r="AI29" s="22"/>
      <c r="AJ29" s="22"/>
      <c r="AK29" s="22"/>
      <c r="AL29" s="22" t="str">
        <f t="shared" si="102"/>
        <v xml:space="preserve">  a través de </v>
      </c>
      <c r="AM29" s="20"/>
      <c r="AN29" s="20" t="str">
        <f t="shared" si="16"/>
        <v/>
      </c>
      <c r="AO29" s="20"/>
      <c r="AP29" s="20" t="str">
        <f t="shared" si="17"/>
        <v/>
      </c>
      <c r="AQ29" s="20"/>
      <c r="AR29" s="20"/>
      <c r="AS29" s="20"/>
      <c r="AT29" s="21" t="str">
        <f t="shared" ref="AT29:AT31" si="117">+IF(AN29="Probabilidad",AT28-(AT28*AP29),AT28)</f>
        <v/>
      </c>
      <c r="AU29" s="20" t="str">
        <f t="shared" si="7"/>
        <v/>
      </c>
      <c r="AV29" s="21" t="e">
        <f t="shared" ref="AV29:AV31" si="118">+IF(AN29="Impacto",AV28-(AV28*AP29),AV28)</f>
        <v>#N/A</v>
      </c>
      <c r="AW29" s="20" t="str">
        <f t="shared" si="9"/>
        <v/>
      </c>
      <c r="AX29" s="171"/>
      <c r="AY29" s="171"/>
      <c r="AZ29" s="174"/>
      <c r="BA29" s="20" t="str">
        <f>CONCATENATE(J28," Acción preventiva"," 2")</f>
        <v>DEST  Acción preventiva 2</v>
      </c>
      <c r="BB29" s="22"/>
      <c r="BC29" s="22"/>
      <c r="BD29" s="22"/>
      <c r="BE29" s="20">
        <f t="shared" si="11"/>
        <v>0</v>
      </c>
      <c r="BF29" s="20"/>
      <c r="BG29" s="20"/>
      <c r="BH29" s="20"/>
      <c r="BI29" s="20"/>
      <c r="BJ29" s="20"/>
      <c r="BK29" s="20"/>
      <c r="BL29" s="20"/>
      <c r="BM29" s="20"/>
      <c r="BN29" s="20"/>
      <c r="BO29" s="20"/>
      <c r="BP29" s="20"/>
      <c r="BQ29" s="20"/>
      <c r="BR29" s="177"/>
      <c r="BS29" s="37"/>
      <c r="BT29" s="37"/>
      <c r="BU29" s="37"/>
      <c r="BV29" s="37"/>
      <c r="BW29" s="37"/>
      <c r="BX29" s="37"/>
      <c r="BY29" s="37"/>
      <c r="BZ29" s="37"/>
      <c r="CA29" s="37"/>
      <c r="CB29" s="37"/>
      <c r="CC29" s="37"/>
      <c r="CD29" s="37"/>
      <c r="CE29" s="37">
        <f t="shared" si="12"/>
        <v>0</v>
      </c>
      <c r="CF29" s="38"/>
      <c r="CG29" s="23"/>
      <c r="CH29" s="24"/>
      <c r="CI29" s="180"/>
      <c r="CJ29" s="25" t="e">
        <f t="shared" ref="CJ29" si="119">1-(CH29/CI28)</f>
        <v>#DIV/0!</v>
      </c>
      <c r="CK29" s="23" t="e" cm="1">
        <f t="array" ref="CK29">+_xlfn.IFS(CJ29&lt;0.8,"Cambio",CJ29&lt;0.9,"Revisión de control",CJ29&gt;0.89,"Se mantiene")</f>
        <v>#DIV/0!</v>
      </c>
      <c r="CL29" s="148"/>
      <c r="CM29" s="148"/>
      <c r="CN29" s="148"/>
      <c r="CO29" s="148"/>
      <c r="CP29" s="25">
        <f t="shared" si="15"/>
        <v>1</v>
      </c>
    </row>
    <row r="30" spans="1:94" ht="60" hidden="1" customHeight="1" x14ac:dyDescent="0.35">
      <c r="A30" s="151"/>
      <c r="B30" s="215"/>
      <c r="C30" s="152" t="s">
        <v>131</v>
      </c>
      <c r="D30" s="192"/>
      <c r="E30" s="195"/>
      <c r="F30" s="192"/>
      <c r="G30" s="197"/>
      <c r="H30" s="168"/>
      <c r="I30" s="167"/>
      <c r="J30" s="171"/>
      <c r="K30" s="171"/>
      <c r="L30" s="198"/>
      <c r="M30" s="200"/>
      <c r="N30" s="203"/>
      <c r="O30" s="206"/>
      <c r="P30" s="209"/>
      <c r="Q30" s="168"/>
      <c r="R30" s="182"/>
      <c r="S30" s="182"/>
      <c r="T30" s="183"/>
      <c r="U30" s="171"/>
      <c r="V30" s="171"/>
      <c r="W30" s="185"/>
      <c r="X30" s="185"/>
      <c r="Y30" s="185"/>
      <c r="Z30" s="187"/>
      <c r="AA30" s="168"/>
      <c r="AB30" s="167"/>
      <c r="AC30" s="168"/>
      <c r="AD30" s="168"/>
      <c r="AE30" s="167"/>
      <c r="AF30" s="168"/>
      <c r="AG30" s="169"/>
      <c r="AH30" s="20" t="str">
        <f>CONCATENATE(J28," Control"," 3")</f>
        <v>DEST  Control 3</v>
      </c>
      <c r="AI30" s="22"/>
      <c r="AJ30" s="22"/>
      <c r="AK30" s="22"/>
      <c r="AL30" s="22" t="str">
        <f t="shared" si="102"/>
        <v xml:space="preserve">  a través de </v>
      </c>
      <c r="AM30" s="20"/>
      <c r="AN30" s="20" t="str">
        <f t="shared" si="16"/>
        <v/>
      </c>
      <c r="AO30" s="20"/>
      <c r="AP30" s="20" t="str">
        <f t="shared" si="17"/>
        <v/>
      </c>
      <c r="AQ30" s="20"/>
      <c r="AR30" s="20"/>
      <c r="AS30" s="20"/>
      <c r="AT30" s="21" t="str">
        <f t="shared" si="117"/>
        <v/>
      </c>
      <c r="AU30" s="20" t="str">
        <f t="shared" si="7"/>
        <v/>
      </c>
      <c r="AV30" s="21" t="e">
        <f t="shared" si="118"/>
        <v>#N/A</v>
      </c>
      <c r="AW30" s="20" t="str">
        <f t="shared" si="9"/>
        <v/>
      </c>
      <c r="AX30" s="171"/>
      <c r="AY30" s="171"/>
      <c r="AZ30" s="174"/>
      <c r="BA30" s="20" t="str">
        <f>CONCATENATE(J28," Acción preventiva"," 3")</f>
        <v>DEST  Acción preventiva 3</v>
      </c>
      <c r="BB30" s="22"/>
      <c r="BC30" s="22"/>
      <c r="BD30" s="22"/>
      <c r="BE30" s="20">
        <f t="shared" si="11"/>
        <v>0</v>
      </c>
      <c r="BF30" s="20"/>
      <c r="BG30" s="20"/>
      <c r="BH30" s="20"/>
      <c r="BI30" s="20"/>
      <c r="BJ30" s="20"/>
      <c r="BK30" s="20"/>
      <c r="BL30" s="20"/>
      <c r="BM30" s="20"/>
      <c r="BN30" s="20"/>
      <c r="BO30" s="20"/>
      <c r="BP30" s="20"/>
      <c r="BQ30" s="20"/>
      <c r="BR30" s="177"/>
      <c r="BS30" s="37"/>
      <c r="BT30" s="37"/>
      <c r="BU30" s="37"/>
      <c r="BV30" s="37"/>
      <c r="BW30" s="37"/>
      <c r="BX30" s="37"/>
      <c r="BY30" s="37"/>
      <c r="BZ30" s="37"/>
      <c r="CA30" s="37"/>
      <c r="CB30" s="37"/>
      <c r="CC30" s="37"/>
      <c r="CD30" s="37"/>
      <c r="CE30" s="37">
        <f t="shared" si="12"/>
        <v>0</v>
      </c>
      <c r="CF30" s="38"/>
      <c r="CG30" s="23"/>
      <c r="CH30" s="24"/>
      <c r="CI30" s="180"/>
      <c r="CJ30" s="25" t="e">
        <f t="shared" ref="CJ30" si="120">1-(CH30/CI28)</f>
        <v>#DIV/0!</v>
      </c>
      <c r="CK30" s="23" t="e" cm="1">
        <f t="array" ref="CK30">+_xlfn.IFS(CJ30&lt;0.8,"Cambio",CJ30&lt;0.9,"Revisión de control",CJ30&gt;0.89,"Se mantiene")</f>
        <v>#DIV/0!</v>
      </c>
      <c r="CL30" s="148"/>
      <c r="CM30" s="148"/>
      <c r="CN30" s="148"/>
      <c r="CO30" s="148"/>
      <c r="CP30" s="25">
        <f t="shared" si="15"/>
        <v>1</v>
      </c>
    </row>
    <row r="31" spans="1:94" ht="60" hidden="1" customHeight="1" x14ac:dyDescent="0.35">
      <c r="A31" s="151"/>
      <c r="B31" s="216"/>
      <c r="C31" s="152" t="s">
        <v>131</v>
      </c>
      <c r="D31" s="193"/>
      <c r="E31" s="196"/>
      <c r="F31" s="193"/>
      <c r="G31" s="197"/>
      <c r="H31" s="168"/>
      <c r="I31" s="167"/>
      <c r="J31" s="172"/>
      <c r="K31" s="172"/>
      <c r="L31" s="198"/>
      <c r="M31" s="201"/>
      <c r="N31" s="204"/>
      <c r="O31" s="207"/>
      <c r="P31" s="210"/>
      <c r="Q31" s="168"/>
      <c r="R31" s="182"/>
      <c r="S31" s="182"/>
      <c r="T31" s="183"/>
      <c r="U31" s="172"/>
      <c r="V31" s="172"/>
      <c r="W31" s="186"/>
      <c r="X31" s="186"/>
      <c r="Y31" s="186"/>
      <c r="Z31" s="187"/>
      <c r="AA31" s="168"/>
      <c r="AB31" s="167"/>
      <c r="AC31" s="168"/>
      <c r="AD31" s="168"/>
      <c r="AE31" s="167"/>
      <c r="AF31" s="168"/>
      <c r="AG31" s="169"/>
      <c r="AH31" s="20" t="str">
        <f>CONCATENATE(J28," Control"," 4")</f>
        <v>DEST  Control 4</v>
      </c>
      <c r="AI31" s="22"/>
      <c r="AJ31" s="22"/>
      <c r="AK31" s="22"/>
      <c r="AL31" s="22" t="str">
        <f t="shared" si="102"/>
        <v xml:space="preserve">  a través de </v>
      </c>
      <c r="AM31" s="20"/>
      <c r="AN31" s="20" t="str">
        <f t="shared" si="16"/>
        <v/>
      </c>
      <c r="AO31" s="20"/>
      <c r="AP31" s="20" t="str">
        <f t="shared" si="17"/>
        <v/>
      </c>
      <c r="AQ31" s="20"/>
      <c r="AR31" s="20"/>
      <c r="AS31" s="20"/>
      <c r="AT31" s="21" t="str">
        <f t="shared" si="117"/>
        <v/>
      </c>
      <c r="AU31" s="20" t="str">
        <f t="shared" si="7"/>
        <v/>
      </c>
      <c r="AV31" s="21" t="e">
        <f t="shared" si="118"/>
        <v>#N/A</v>
      </c>
      <c r="AW31" s="20" t="str">
        <f t="shared" si="9"/>
        <v/>
      </c>
      <c r="AX31" s="172"/>
      <c r="AY31" s="172"/>
      <c r="AZ31" s="175"/>
      <c r="BA31" s="20" t="str">
        <f>CONCATENATE(J28," Acción preventiva"," 4")</f>
        <v>DEST  Acción preventiva 4</v>
      </c>
      <c r="BB31" s="22"/>
      <c r="BC31" s="22"/>
      <c r="BD31" s="22"/>
      <c r="BE31" s="20">
        <f t="shared" si="11"/>
        <v>0</v>
      </c>
      <c r="BF31" s="20"/>
      <c r="BG31" s="20"/>
      <c r="BH31" s="20"/>
      <c r="BI31" s="20"/>
      <c r="BJ31" s="20"/>
      <c r="BK31" s="20"/>
      <c r="BL31" s="20"/>
      <c r="BM31" s="20"/>
      <c r="BN31" s="20"/>
      <c r="BO31" s="20"/>
      <c r="BP31" s="20"/>
      <c r="BQ31" s="20"/>
      <c r="BR31" s="178"/>
      <c r="BS31" s="37"/>
      <c r="BT31" s="37"/>
      <c r="BU31" s="37"/>
      <c r="BV31" s="37"/>
      <c r="BW31" s="37"/>
      <c r="BX31" s="37"/>
      <c r="BY31" s="37"/>
      <c r="BZ31" s="37"/>
      <c r="CA31" s="37"/>
      <c r="CB31" s="37"/>
      <c r="CC31" s="37"/>
      <c r="CD31" s="37"/>
      <c r="CE31" s="37">
        <f t="shared" si="12"/>
        <v>0</v>
      </c>
      <c r="CF31" s="38"/>
      <c r="CG31" s="23"/>
      <c r="CH31" s="24"/>
      <c r="CI31" s="181"/>
      <c r="CJ31" s="25" t="e">
        <f t="shared" ref="CJ31" si="121">1-(CH31/CI28)</f>
        <v>#DIV/0!</v>
      </c>
      <c r="CK31" s="23" t="e" cm="1">
        <f t="array" ref="CK31">+_xlfn.IFS(CJ31&lt;0.8,"Cambio",CJ31&lt;0.9,"Revisión de control",CJ31&gt;0.89,"Se mantiene")</f>
        <v>#DIV/0!</v>
      </c>
      <c r="CL31" s="148"/>
      <c r="CM31" s="148"/>
      <c r="CN31" s="148"/>
      <c r="CO31" s="148"/>
      <c r="CP31" s="25">
        <f t="shared" si="15"/>
        <v>1</v>
      </c>
    </row>
    <row r="32" spans="1:94" ht="60" hidden="1" customHeight="1" x14ac:dyDescent="0.35">
      <c r="B32" s="214" t="s">
        <v>192</v>
      </c>
      <c r="C32" s="153" t="s">
        <v>132</v>
      </c>
      <c r="D32" s="191" t="str">
        <f>VLOOKUP(B32,Datos!$B$65:$F$80,3,FALSE)</f>
        <v>Establecer lineamientos para la comunicación y coordinación intra e interinstitucional, que proporcione a los grupos de interés información veraz, objetiva y oportuna de la misión, objetivos y gestión de la Agencia Nacional de Tierras.</v>
      </c>
      <c r="E32" s="194" t="str">
        <f>VLOOKUP(B32,Datos!$B$65:$F$80,5,FALSE)</f>
        <v>La posibilidad de incumplir con los lineamientos para la comunicación interna y externa enfocada hacia los grupos de interés de la entidad</v>
      </c>
      <c r="F32" s="191" t="str">
        <f>VLOOKUP(B32,Datos!$B$65:$F$80,4,FALSE)</f>
        <v>Desde la formulación de lineamientos de comunicación interna y externa, hasta la articulación con los grupos de interés y organismos de control.</v>
      </c>
      <c r="G32" s="197" t="s">
        <v>617</v>
      </c>
      <c r="H32" s="168"/>
      <c r="I32" s="167">
        <f t="shared" ref="I32" si="122">IF(K32="",0,1)</f>
        <v>0</v>
      </c>
      <c r="J32" s="170" t="str">
        <f t="shared" ref="J32" si="123">CONCATENATE(C32," ",K32)</f>
        <v xml:space="preserve">COGGI </v>
      </c>
      <c r="K32" s="170"/>
      <c r="L32" s="198"/>
      <c r="M32" s="199">
        <f ca="1">+TODAY()-L32</f>
        <v>46151</v>
      </c>
      <c r="N32" s="202"/>
      <c r="O32" s="205"/>
      <c r="P32" s="208" t="e">
        <f>VLOOKUP(O32,Datos!$B$20:$D$25,2,FALSE)</f>
        <v>#N/A</v>
      </c>
      <c r="Q32" s="168"/>
      <c r="R32" s="182"/>
      <c r="S32" s="182"/>
      <c r="T32" s="183" t="str">
        <f t="shared" ref="T32" si="124">CONCATENATE("Posibilidad de efecto dañoso sobre los"," ",Q32," ",R32," debido ",S32)</f>
        <v xml:space="preserve">Posibilidad de efecto dañoso sobre los   debido </v>
      </c>
      <c r="U32" s="170"/>
      <c r="V32" s="170"/>
      <c r="W32" s="170"/>
      <c r="X32" s="170"/>
      <c r="Y32" s="170"/>
      <c r="Z32" s="187"/>
      <c r="AA32" s="168" t="str">
        <f t="shared" ref="AA32" si="125">IF(Z32&lt;=0,"",IF(Z32&lt;=2,"Muy Baja",IF(Z32&lt;=24,"Baja",IF(Z32&lt;=500,"Media",IF(Z32&lt;=5000,"Alta","Muy Alta")))))</f>
        <v/>
      </c>
      <c r="AB32" s="167" t="str">
        <f>IF(AA32="","",IF(AA32="Muy Baja",0.2,IF(AA32="Baja",0.4,IF(AA32="Media",0.6,IF(AA32="Alta",0.8,IF(AA32="Muy Alta",1,))))))</f>
        <v/>
      </c>
      <c r="AC32" s="168">
        <f>+O32</f>
        <v>0</v>
      </c>
      <c r="AD32" s="168" t="e" cm="1">
        <f t="array" ref="AD32">_xlfn.IFS(AC32=Datos!$C$6,"Leve",AC32=Datos!$C$7,"Menor",AC32=Datos!$C$8,"Moderado",AC32=Datos!$C$9,"Mayor",AC32=Datos!$C$10,"Catastrófico")</f>
        <v>#N/A</v>
      </c>
      <c r="AE32" s="167" t="e">
        <f>IF(AD32="","",IF(AD32="Leve",0.2,IF(AD32="Menor",0.4,IF(AD32="Moderado",0.6,IF(AD32="Mayor",0.8,IF(AD32="Catastrófico",1,))))))</f>
        <v>#N/A</v>
      </c>
      <c r="AF32" s="168" t="e">
        <f>IF(OR(AND(AA32="Muy Baja",AD32="Leve"),AND(AA32="Muy Baja",AD32="Menor"),AND(AA32="Baja",AD32="Leve")),"Bajo",IF(OR(AND(AA32="Muy baja",AD32="Moderado"),AND(AA32="Baja",AD32="Menor"),AND(AA32="Baja",AD32="Moderado"),AND(AA32="Media",AD32="Leve"),AND(AA32="Media",AD32="Menor"),AND(AA32="Media",AD32="Moderado"),AND(AA32="Alta",AD32="Leve"),AND(AA32="Alta",AD32="Menor")),"Moderado",IF(OR(AND(AA32="Muy Baja",AD32="Mayor"),AND(AA32="Baja",AD32="Mayor"),AND(AA32="Media",AD32="Mayor"),AND(AA32="Alta",AD32="Moderado"),AND(AA32="Alta",AD32="Mayor"),AND(AA32="Muy Alta",AD32="Leve"),AND(AA32="Muy Alta",AD32="Menor"),AND(AA32="Muy Alta",AD32="Moderado"),AND(AA32="Muy Alta",AD32="Mayor")),"Alto",IF(OR(AND(AA32="Muy Baja",AD32="Catastrófico"),AND(AA32="Baja",AD32="Catastrófico"),AND(AA32="Media",AD32="Catastrófico"),AND(AA32="Alta",AD32="Catastrófico"),AND(AA32="Muy Alta",AD32="Catastrófico")),"Extremo",""))))</f>
        <v>#N/A</v>
      </c>
      <c r="AG32" s="169" t="e" cm="1">
        <f t="array" ref="AG32">_xlfn.IFS(AF32="Bajo","Aceptar",AF32="Moderado","Reducir",AF32="Alto","Reducir",AF32="Extremo","Reducir")</f>
        <v>#N/A</v>
      </c>
      <c r="AH32" s="20" t="str">
        <f>CONCATENATE(J32," Control"," 1")</f>
        <v>COGGI  Control 1</v>
      </c>
      <c r="AI32" s="139"/>
      <c r="AJ32" s="137"/>
      <c r="AK32" s="22"/>
      <c r="AL32" s="22" t="str">
        <f>CONCATENATE(AI32," ",AJ32," a través ",AK32)</f>
        <v xml:space="preserve">  a través </v>
      </c>
      <c r="AM32" s="20"/>
      <c r="AN32" s="20" t="str">
        <f t="shared" ref="AN32:AN47" si="126">IF(OR(AM32="Preventivo",AM32="Detectivo"),"Probabilidad",IF(AM32="Correctivo","Impacto",""))</f>
        <v/>
      </c>
      <c r="AO32" s="20"/>
      <c r="AP32" s="20" t="str">
        <f t="shared" ref="AP32:AP47" si="127">IF(AND(AM32="Preventivo",AO32="Automático"),"50%",IF(AND(AM32="Preventivo",AO32="Manual"),"40%",IF(AND(AM32="Detectivo",AO32="Automático"),"40%",IF(AND(AM32="Detectivo",AO32="Manual"),"30%",IF(AND(AM32="Correctivo",AO32="Automático"),"35%",IF(AND(AM32="Correctivo",AO32="Manual"),"25%",""))))))</f>
        <v/>
      </c>
      <c r="AQ32" s="20"/>
      <c r="AR32" s="20"/>
      <c r="AS32" s="20"/>
      <c r="AT32" s="21" t="str">
        <f>+IF(AN32="Probabilidad",AB32-(AB32*AP32),AB32)</f>
        <v/>
      </c>
      <c r="AU32" s="20" t="str">
        <f>IFERROR(IF(AT32="","",IF(AT32&lt;=20%,"Muy Baja",IF(AT32&lt;=40%,"Baja",IF(AT32&lt;=60%,"Media",IF(AT32&lt;=80%,"Alta","Muy Alta"))))),"")</f>
        <v/>
      </c>
      <c r="AV32" s="21" t="e">
        <f>+IF(AN32="Impacto",AE32-(AE32*AP32),AE32)</f>
        <v>#N/A</v>
      </c>
      <c r="AW32" s="20" t="str">
        <f>IFERROR(IF(AV32="","",IF(AV32&lt;=0.2,"Leve",IF(AV32&lt;=0.4,"Menor",IF(AV32&lt;=0.6,"Moderado",IF(AV32&lt;=0.8,"Mayor","Catastrófico"))))),"")</f>
        <v/>
      </c>
      <c r="AX32" s="170" t="str">
        <f>IF(OR(AND(AU35="Muy Baja",AW35="Leve"),AND(AU35="Muy Baja",AW35="Menor"),AND(AU35="Baja",AW35="Leve")),"Bajo",IF(OR(AND(AU35="Muy baja",AW35="Moderado"),AND(AU35="Baja",AW35="Menor"),AND(AU35="Baja",AW35="Moderado"),AND(AU35="Media",AW35="Leve"),AND(AU35="Media",AW35="Menor"),AND(AU35="Media",AW35="Moderado"),AND(AU35="Alta",AW35="Leve"),AND(AU35="Alta",AW35="Menor")),"Moderado",IF(OR(AND(AU35="Muy Baja",AW35="Mayor"),AND(AU35="Baja",AW35="Mayor"),AND(AU35="Media",AW35="Mayor"),AND(AU35="Alta",AW35="Moderado"),AND(AU35="Alta",AW35="Mayor"),AND(AU35="Muy Alta",AW35="Leve"),AND(AU35="Muy Alta",AW35="Menor"),AND(AU35="Muy Alta",AW35="Moderado"),AND(AU35="Muy Alta",AW35="Mayor")),"Alto",IF(OR(AND(AU35="Muy Baja",AW35="Catastrófico"),AND(AU35="Baja",AW35="Catastrófico"),AND(AU35="Media",AW35="Catastrófico"),AND(AU35="Alta",AW35="Catastrófico"),AND(AU35="Muy Alta",AW35="Catastrófico")),"Extremo",""))))</f>
        <v/>
      </c>
      <c r="AY32" s="170" t="e" cm="1">
        <f t="array" ref="AY32">_xlfn.IFS(AX32="Bajo","Aceptar",AX32="Moderado","Reducir",AX32="Alto","Reducir",AX32="Extremo","Reducir")</f>
        <v>#N/A</v>
      </c>
      <c r="AZ32" s="170" t="e" cm="1">
        <f t="array" ref="AZ32">_xlfn.IFS(AY32="Aceptar","No",AY32="Reducir","Si")</f>
        <v>#N/A</v>
      </c>
      <c r="BA32" s="20" t="s">
        <v>993</v>
      </c>
      <c r="BB32" s="22"/>
      <c r="BC32" s="22"/>
      <c r="BD32" s="22"/>
      <c r="BE32" s="20">
        <f>+SUM(BF32:BQ32)</f>
        <v>0</v>
      </c>
      <c r="BF32" s="20"/>
      <c r="BG32" s="20"/>
      <c r="BH32" s="20"/>
      <c r="BI32" s="20"/>
      <c r="BJ32" s="20"/>
      <c r="BK32" s="20"/>
      <c r="BL32" s="20"/>
      <c r="BM32" s="20"/>
      <c r="BN32" s="20"/>
      <c r="BO32" s="20"/>
      <c r="BP32" s="20"/>
      <c r="BQ32" s="20"/>
      <c r="BR32" s="176"/>
      <c r="BS32" s="37"/>
      <c r="BT32" s="37"/>
      <c r="BU32" s="37"/>
      <c r="BV32" s="37"/>
      <c r="BW32" s="37"/>
      <c r="BX32" s="37"/>
      <c r="BY32" s="37"/>
      <c r="BZ32" s="37"/>
      <c r="CA32" s="37"/>
      <c r="CB32" s="37"/>
      <c r="CC32" s="37"/>
      <c r="CD32" s="37"/>
      <c r="CE32" s="37">
        <f t="shared" si="12"/>
        <v>0</v>
      </c>
      <c r="CF32" s="38"/>
      <c r="CG32" s="23"/>
      <c r="CH32" s="24"/>
      <c r="CI32" s="179">
        <f t="shared" ref="CI32" si="128">+Z32</f>
        <v>0</v>
      </c>
      <c r="CJ32" s="25" t="e">
        <f t="shared" ref="CJ32" si="129">1-(CH32/CI32)</f>
        <v>#DIV/0!</v>
      </c>
      <c r="CK32" s="23" t="e" cm="1">
        <f t="array" ref="CK32">+_xlfn.IFS(CJ32&lt;0.8,"Cambio",CJ32&lt;0.9,"Revisión de control",CJ32&gt;0.89,"Se mantiene")</f>
        <v>#DIV/0!</v>
      </c>
      <c r="CL32" s="148"/>
      <c r="CM32" s="148"/>
      <c r="CN32" s="148"/>
      <c r="CO32" s="148"/>
      <c r="CP32" s="25">
        <f t="shared" ref="CP32:CP47" si="130">(_xlfn.IFS(CG32="",1,CG32="SI",0)+_xlfn.IFS(CL32="",1,CL32="SI",1,CL32="NO",0)+_xlfn.IFS(CM32="",1,CM32="SI",1,CM32="NO",0)+_xlfn.IFS(CN32="",1,CN32="SI",1,CN32="NO",0)+_xlfn.IFS(CO32="",1,CO32="SI",1,CO32="NO",0))/5</f>
        <v>1</v>
      </c>
    </row>
    <row r="33" spans="1:94" ht="60" hidden="1" customHeight="1" x14ac:dyDescent="0.35">
      <c r="B33" s="215"/>
      <c r="C33" s="153" t="s">
        <v>132</v>
      </c>
      <c r="D33" s="192"/>
      <c r="E33" s="195"/>
      <c r="F33" s="192"/>
      <c r="G33" s="197"/>
      <c r="H33" s="168"/>
      <c r="I33" s="167"/>
      <c r="J33" s="171"/>
      <c r="K33" s="171"/>
      <c r="L33" s="198"/>
      <c r="M33" s="200"/>
      <c r="N33" s="203"/>
      <c r="O33" s="206"/>
      <c r="P33" s="209"/>
      <c r="Q33" s="168"/>
      <c r="R33" s="182"/>
      <c r="S33" s="182"/>
      <c r="T33" s="183"/>
      <c r="U33" s="171"/>
      <c r="V33" s="171"/>
      <c r="W33" s="171"/>
      <c r="X33" s="171"/>
      <c r="Y33" s="171"/>
      <c r="Z33" s="187"/>
      <c r="AA33" s="168"/>
      <c r="AB33" s="167"/>
      <c r="AC33" s="168"/>
      <c r="AD33" s="168"/>
      <c r="AE33" s="167"/>
      <c r="AF33" s="168"/>
      <c r="AG33" s="169"/>
      <c r="AH33" s="20" t="str">
        <f>CONCATENATE(J33," Control"," 2")</f>
        <v xml:space="preserve"> Control 2</v>
      </c>
      <c r="AI33" s="139"/>
      <c r="AJ33" s="137"/>
      <c r="AK33" s="22"/>
      <c r="AL33" s="22" t="str">
        <f t="shared" ref="AL33:AL35" si="131">CONCATENATE(AI33," ",AJ33," a través ",AK33)</f>
        <v xml:space="preserve">  a través </v>
      </c>
      <c r="AM33" s="20"/>
      <c r="AN33" s="20" t="str">
        <f t="shared" si="126"/>
        <v/>
      </c>
      <c r="AO33" s="20"/>
      <c r="AP33" s="20" t="str">
        <f t="shared" si="127"/>
        <v/>
      </c>
      <c r="AQ33" s="20"/>
      <c r="AR33" s="20"/>
      <c r="AS33" s="20"/>
      <c r="AT33" s="21" t="str">
        <f>+IF(AN33="Probabilidad",AT32-(AT32*AP33),AT32)</f>
        <v/>
      </c>
      <c r="AU33" s="20" t="str">
        <f t="shared" ref="AU33:AU35" si="132">IFERROR(IF(AT33="","",IF(AT33&lt;=20%,"Muy Baja",IF(AT33&lt;=40%,"Baja",IF(AT33&lt;=60%,"Media",IF(AT33&lt;=80%,"Alta","Muy Alta"))))),"")</f>
        <v/>
      </c>
      <c r="AV33" s="21" t="e">
        <f>+IF(AN33="Impacto",AV32-(AV32*AP33),AV32)</f>
        <v>#N/A</v>
      </c>
      <c r="AW33" s="20" t="str">
        <f t="shared" ref="AW33:AW35" si="133">IFERROR(IF(AV33="","",IF(AV33&lt;=0.2,"Leve",IF(AV33&lt;=0.4,"Menor",IF(AV33&lt;=0.6,"Moderado",IF(AV33&lt;=0.8,"Mayor","Catastrófico"))))),"")</f>
        <v/>
      </c>
      <c r="AX33" s="171"/>
      <c r="AY33" s="171"/>
      <c r="AZ33" s="171"/>
      <c r="BA33" s="20" t="s">
        <v>995</v>
      </c>
      <c r="BB33" s="22"/>
      <c r="BC33" s="22"/>
      <c r="BD33" s="22"/>
      <c r="BE33" s="20">
        <f t="shared" ref="BE33:BE35" si="134">+SUM(BF33:BQ33)</f>
        <v>0</v>
      </c>
      <c r="BF33" s="20"/>
      <c r="BG33" s="20"/>
      <c r="BH33" s="20"/>
      <c r="BI33" s="20"/>
      <c r="BJ33" s="20"/>
      <c r="BK33" s="20"/>
      <c r="BL33" s="20"/>
      <c r="BM33" s="20"/>
      <c r="BN33" s="20"/>
      <c r="BO33" s="20"/>
      <c r="BP33" s="20"/>
      <c r="BQ33" s="20"/>
      <c r="BR33" s="177"/>
      <c r="BS33" s="37"/>
      <c r="BT33" s="37"/>
      <c r="BU33" s="37"/>
      <c r="BV33" s="37"/>
      <c r="BW33" s="37"/>
      <c r="BX33" s="37"/>
      <c r="BY33" s="37"/>
      <c r="BZ33" s="37"/>
      <c r="CA33" s="37"/>
      <c r="CB33" s="37"/>
      <c r="CC33" s="37"/>
      <c r="CD33" s="37"/>
      <c r="CE33" s="37">
        <f t="shared" si="12"/>
        <v>0</v>
      </c>
      <c r="CF33" s="38"/>
      <c r="CG33" s="23"/>
      <c r="CH33" s="24"/>
      <c r="CI33" s="180"/>
      <c r="CJ33" s="25" t="e">
        <f t="shared" ref="CJ33" si="135">1-(CH33/CI32)</f>
        <v>#DIV/0!</v>
      </c>
      <c r="CK33" s="23" t="e" cm="1">
        <f t="array" ref="CK33">+_xlfn.IFS(CJ33&lt;0.8,"Cambio",CJ33&lt;0.9,"Revisión de control",CJ33&gt;0.89,"Se mantiene")</f>
        <v>#DIV/0!</v>
      </c>
      <c r="CL33" s="148"/>
      <c r="CM33" s="148"/>
      <c r="CN33" s="148"/>
      <c r="CO33" s="148"/>
      <c r="CP33" s="25">
        <f t="shared" si="130"/>
        <v>1</v>
      </c>
    </row>
    <row r="34" spans="1:94" ht="60" hidden="1" customHeight="1" x14ac:dyDescent="0.35">
      <c r="B34" s="215"/>
      <c r="C34" s="153" t="s">
        <v>132</v>
      </c>
      <c r="D34" s="192"/>
      <c r="E34" s="195"/>
      <c r="F34" s="192"/>
      <c r="G34" s="197"/>
      <c r="H34" s="168"/>
      <c r="I34" s="167"/>
      <c r="J34" s="171"/>
      <c r="K34" s="171"/>
      <c r="L34" s="198"/>
      <c r="M34" s="200"/>
      <c r="N34" s="203"/>
      <c r="O34" s="206"/>
      <c r="P34" s="209"/>
      <c r="Q34" s="168"/>
      <c r="R34" s="182"/>
      <c r="S34" s="182"/>
      <c r="T34" s="183"/>
      <c r="U34" s="171"/>
      <c r="V34" s="171"/>
      <c r="W34" s="171"/>
      <c r="X34" s="171"/>
      <c r="Y34" s="171"/>
      <c r="Z34" s="187"/>
      <c r="AA34" s="168"/>
      <c r="AB34" s="167"/>
      <c r="AC34" s="168"/>
      <c r="AD34" s="168"/>
      <c r="AE34" s="167"/>
      <c r="AF34" s="168"/>
      <c r="AG34" s="169"/>
      <c r="AH34" s="20" t="str">
        <f>CONCATENATE(J34," Control"," 3")</f>
        <v xml:space="preserve"> Control 3</v>
      </c>
      <c r="AI34" s="22"/>
      <c r="AJ34" s="22"/>
      <c r="AK34" s="22"/>
      <c r="AL34" s="22" t="str">
        <f t="shared" si="131"/>
        <v xml:space="preserve">  a través </v>
      </c>
      <c r="AM34" s="20"/>
      <c r="AN34" s="20" t="str">
        <f t="shared" si="126"/>
        <v/>
      </c>
      <c r="AO34" s="20"/>
      <c r="AP34" s="20" t="str">
        <f t="shared" si="127"/>
        <v/>
      </c>
      <c r="AQ34" s="20"/>
      <c r="AR34" s="20"/>
      <c r="AS34" s="20"/>
      <c r="AT34" s="21" t="str">
        <f t="shared" ref="AT34:AT35" si="136">+IF(AN34="Probabilidad",AT33-(AT33*AP34),AT33)</f>
        <v/>
      </c>
      <c r="AU34" s="20" t="str">
        <f t="shared" si="132"/>
        <v/>
      </c>
      <c r="AV34" s="21" t="e">
        <f t="shared" ref="AV34:AV35" si="137">+IF(AN34="Impacto",AV33-(AV33*AP34),AV33)</f>
        <v>#N/A</v>
      </c>
      <c r="AW34" s="20" t="str">
        <f t="shared" si="133"/>
        <v/>
      </c>
      <c r="AX34" s="171"/>
      <c r="AY34" s="171"/>
      <c r="AZ34" s="171"/>
      <c r="BA34" s="20" t="s">
        <v>996</v>
      </c>
      <c r="BB34" s="22"/>
      <c r="BC34" s="22"/>
      <c r="BD34" s="22"/>
      <c r="BE34" s="20">
        <f t="shared" si="134"/>
        <v>0</v>
      </c>
      <c r="BF34" s="20"/>
      <c r="BG34" s="20"/>
      <c r="BH34" s="20"/>
      <c r="BI34" s="20"/>
      <c r="BJ34" s="20"/>
      <c r="BK34" s="20"/>
      <c r="BL34" s="20"/>
      <c r="BM34" s="20"/>
      <c r="BN34" s="20"/>
      <c r="BO34" s="20"/>
      <c r="BP34" s="20"/>
      <c r="BQ34" s="20"/>
      <c r="BR34" s="177"/>
      <c r="BS34" s="37"/>
      <c r="BT34" s="37"/>
      <c r="BU34" s="37"/>
      <c r="BV34" s="37"/>
      <c r="BW34" s="37"/>
      <c r="BX34" s="37"/>
      <c r="BY34" s="37"/>
      <c r="BZ34" s="37"/>
      <c r="CA34" s="37"/>
      <c r="CB34" s="37"/>
      <c r="CC34" s="37"/>
      <c r="CD34" s="37"/>
      <c r="CE34" s="37">
        <f t="shared" si="12"/>
        <v>0</v>
      </c>
      <c r="CF34" s="38"/>
      <c r="CG34" s="23"/>
      <c r="CH34" s="24"/>
      <c r="CI34" s="180"/>
      <c r="CJ34" s="25" t="e">
        <f t="shared" ref="CJ34" si="138">1-(CH34/CI32)</f>
        <v>#DIV/0!</v>
      </c>
      <c r="CK34" s="23" t="e" cm="1">
        <f t="array" ref="CK34">+_xlfn.IFS(CJ34&lt;0.8,"Cambio",CJ34&lt;0.9,"Revisión de control",CJ34&gt;0.89,"Se mantiene")</f>
        <v>#DIV/0!</v>
      </c>
      <c r="CL34" s="148"/>
      <c r="CM34" s="148"/>
      <c r="CN34" s="148"/>
      <c r="CO34" s="148"/>
      <c r="CP34" s="25">
        <f t="shared" si="130"/>
        <v>1</v>
      </c>
    </row>
    <row r="35" spans="1:94" ht="60" hidden="1" customHeight="1" x14ac:dyDescent="0.35">
      <c r="B35" s="216"/>
      <c r="C35" s="153" t="s">
        <v>132</v>
      </c>
      <c r="D35" s="193"/>
      <c r="E35" s="196"/>
      <c r="F35" s="193"/>
      <c r="G35" s="197"/>
      <c r="H35" s="168"/>
      <c r="I35" s="167"/>
      <c r="J35" s="172"/>
      <c r="K35" s="172"/>
      <c r="L35" s="198"/>
      <c r="M35" s="201"/>
      <c r="N35" s="204"/>
      <c r="O35" s="207"/>
      <c r="P35" s="210"/>
      <c r="Q35" s="168"/>
      <c r="R35" s="182"/>
      <c r="S35" s="182"/>
      <c r="T35" s="183"/>
      <c r="U35" s="172"/>
      <c r="V35" s="172"/>
      <c r="W35" s="172"/>
      <c r="X35" s="172"/>
      <c r="Y35" s="172"/>
      <c r="Z35" s="187"/>
      <c r="AA35" s="168"/>
      <c r="AB35" s="167"/>
      <c r="AC35" s="168"/>
      <c r="AD35" s="168"/>
      <c r="AE35" s="167"/>
      <c r="AF35" s="168"/>
      <c r="AG35" s="169"/>
      <c r="AH35" s="20" t="str">
        <f>CONCATENATE(J35," Control"," 4")</f>
        <v xml:space="preserve"> Control 4</v>
      </c>
      <c r="AI35" s="22"/>
      <c r="AJ35" s="22"/>
      <c r="AK35" s="22"/>
      <c r="AL35" s="22" t="str">
        <f t="shared" si="131"/>
        <v xml:space="preserve">  a través </v>
      </c>
      <c r="AM35" s="20"/>
      <c r="AN35" s="20" t="str">
        <f t="shared" si="126"/>
        <v/>
      </c>
      <c r="AO35" s="20"/>
      <c r="AP35" s="20" t="str">
        <f t="shared" si="127"/>
        <v/>
      </c>
      <c r="AQ35" s="20"/>
      <c r="AR35" s="20"/>
      <c r="AS35" s="20"/>
      <c r="AT35" s="21" t="str">
        <f t="shared" si="136"/>
        <v/>
      </c>
      <c r="AU35" s="20" t="str">
        <f t="shared" si="132"/>
        <v/>
      </c>
      <c r="AV35" s="21" t="e">
        <f t="shared" si="137"/>
        <v>#N/A</v>
      </c>
      <c r="AW35" s="20" t="str">
        <f t="shared" si="133"/>
        <v/>
      </c>
      <c r="AX35" s="172"/>
      <c r="AY35" s="172"/>
      <c r="AZ35" s="172"/>
      <c r="BA35" s="20" t="s">
        <v>997</v>
      </c>
      <c r="BB35" s="22"/>
      <c r="BC35" s="22"/>
      <c r="BD35" s="22"/>
      <c r="BE35" s="20">
        <f t="shared" si="134"/>
        <v>0</v>
      </c>
      <c r="BF35" s="20"/>
      <c r="BG35" s="20"/>
      <c r="BH35" s="20"/>
      <c r="BI35" s="20"/>
      <c r="BJ35" s="20"/>
      <c r="BK35" s="20"/>
      <c r="BL35" s="20"/>
      <c r="BM35" s="20"/>
      <c r="BN35" s="20"/>
      <c r="BO35" s="20"/>
      <c r="BP35" s="20"/>
      <c r="BQ35" s="20"/>
      <c r="BR35" s="178"/>
      <c r="BS35" s="37"/>
      <c r="BT35" s="37"/>
      <c r="BU35" s="37"/>
      <c r="BV35" s="37"/>
      <c r="BW35" s="37"/>
      <c r="BX35" s="37"/>
      <c r="BY35" s="37"/>
      <c r="BZ35" s="37"/>
      <c r="CA35" s="37"/>
      <c r="CB35" s="37"/>
      <c r="CC35" s="37"/>
      <c r="CD35" s="37"/>
      <c r="CE35" s="37">
        <f t="shared" si="12"/>
        <v>0</v>
      </c>
      <c r="CF35" s="38"/>
      <c r="CG35" s="23"/>
      <c r="CH35" s="24"/>
      <c r="CI35" s="181"/>
      <c r="CJ35" s="25" t="e">
        <f t="shared" ref="CJ35" si="139">1-(CH35/CI32)</f>
        <v>#DIV/0!</v>
      </c>
      <c r="CK35" s="23" t="e" cm="1">
        <f t="array" ref="CK35">+_xlfn.IFS(CJ35&lt;0.8,"Cambio",CJ35&lt;0.9,"Revisión de control",CJ35&gt;0.89,"Se mantiene")</f>
        <v>#DIV/0!</v>
      </c>
      <c r="CL35" s="148"/>
      <c r="CM35" s="148"/>
      <c r="CN35" s="148"/>
      <c r="CO35" s="148"/>
      <c r="CP35" s="25">
        <f t="shared" si="130"/>
        <v>1</v>
      </c>
    </row>
    <row r="36" spans="1:94" ht="60" hidden="1" customHeight="1" x14ac:dyDescent="0.35">
      <c r="A36" s="151"/>
      <c r="B36" s="214" t="s">
        <v>192</v>
      </c>
      <c r="C36" s="153" t="s">
        <v>132</v>
      </c>
      <c r="D36" s="191" t="str">
        <f>VLOOKUP(B36,Datos!$B$65:$F$80,3,FALSE)</f>
        <v>Establecer lineamientos para la comunicación y coordinación intra e interinstitucional, que proporcione a los grupos de interés información veraz, objetiva y oportuna de la misión, objetivos y gestión de la Agencia Nacional de Tierras.</v>
      </c>
      <c r="E36" s="194" t="str">
        <f>VLOOKUP(B36,Datos!$B$65:$F$80,5,FALSE)</f>
        <v>La posibilidad de incumplir con los lineamientos para la comunicación interna y externa enfocada hacia los grupos de interés de la entidad</v>
      </c>
      <c r="F36" s="191" t="str">
        <f>VLOOKUP(B36,Datos!$B$65:$F$80,4,FALSE)</f>
        <v>Desde la formulación de lineamientos de comunicación interna y externa, hasta la articulación con los grupos de interés y organismos de control.</v>
      </c>
      <c r="G36" s="197" t="s">
        <v>630</v>
      </c>
      <c r="H36" s="168"/>
      <c r="I36" s="167">
        <f t="shared" ref="I36" si="140">IF(K36="",0,1)</f>
        <v>0</v>
      </c>
      <c r="J36" s="170" t="str">
        <f t="shared" ref="J36" si="141">CONCATENATE(C36," ",K36)</f>
        <v xml:space="preserve">COGGI </v>
      </c>
      <c r="K36" s="170"/>
      <c r="L36" s="198"/>
      <c r="M36" s="199">
        <f ca="1">+TODAY()-L36</f>
        <v>46151</v>
      </c>
      <c r="N36" s="202"/>
      <c r="O36" s="205"/>
      <c r="P36" s="208" t="e">
        <f>VLOOKUP(O36,Datos!$B$20:$D$25,2,FALSE)</f>
        <v>#N/A</v>
      </c>
      <c r="Q36" s="168"/>
      <c r="R36" s="182"/>
      <c r="S36" s="182"/>
      <c r="T36" s="183" t="str">
        <f t="shared" ref="T36" si="142">CONCATENATE("Posibilidad de efecto dañoso sobre los"," ",Q36," ",R36," debido ",S36)</f>
        <v xml:space="preserve">Posibilidad de efecto dañoso sobre los   debido </v>
      </c>
      <c r="U36" s="170"/>
      <c r="V36" s="170"/>
      <c r="W36" s="184"/>
      <c r="X36" s="184"/>
      <c r="Y36" s="184"/>
      <c r="Z36" s="187"/>
      <c r="AA36" s="168" t="str">
        <f t="shared" ref="AA36" si="143">IF(Z36&lt;=0,"",IF(Z36&lt;=2,"Muy Baja",IF(Z36&lt;=24,"Baja",IF(Z36&lt;=500,"Media",IF(Z36&lt;=5000,"Alta","Muy Alta")))))</f>
        <v/>
      </c>
      <c r="AB36" s="167" t="str">
        <f t="shared" ref="AB36" si="144">IF(AA36="","",IF(AA36="Muy Baja",0.2,IF(AA36="Baja",0.4,IF(AA36="Media",0.6,IF(AA36="Alta",0.8,IF(AA36="Muy Alta",1,))))))</f>
        <v/>
      </c>
      <c r="AC36" s="168">
        <f>+O36</f>
        <v>0</v>
      </c>
      <c r="AD36" s="168" t="e" cm="1">
        <f t="array" ref="AD36">_xlfn.IFS(AC36=Datos!$C$6,"Leve",AC36=Datos!$C$7,"Menor",AC36=Datos!$C$8,"Moderado",AC36=Datos!$C$9,"Mayor",AC36=Datos!$C$10,"Catastrófico")</f>
        <v>#N/A</v>
      </c>
      <c r="AE36" s="167" t="e">
        <f t="shared" ref="AE36" si="145">IF(AD36="","",IF(AD36="Leve",0.2,IF(AD36="Menor",0.4,IF(AD36="Moderado",0.6,IF(AD36="Mayor",0.8,IF(AD36="Catastrófico",1,))))))</f>
        <v>#N/A</v>
      </c>
      <c r="AF36" s="168" t="e">
        <f t="shared" ref="AF36" si="146">IF(OR(AND(AA36="Muy Baja",AD36="Leve"),AND(AA36="Muy Baja",AD36="Menor"),AND(AA36="Baja",AD36="Leve")),"Bajo",IF(OR(AND(AA36="Muy baja",AD36="Moderado"),AND(AA36="Baja",AD36="Menor"),AND(AA36="Baja",AD36="Moderado"),AND(AA36="Media",AD36="Leve"),AND(AA36="Media",AD36="Menor"),AND(AA36="Media",AD36="Moderado"),AND(AA36="Alta",AD36="Leve"),AND(AA36="Alta",AD36="Menor")),"Moderado",IF(OR(AND(AA36="Muy Baja",AD36="Mayor"),AND(AA36="Baja",AD36="Mayor"),AND(AA36="Media",AD36="Mayor"),AND(AA36="Alta",AD36="Moderado"),AND(AA36="Alta",AD36="Mayor"),AND(AA36="Muy Alta",AD36="Leve"),AND(AA36="Muy Alta",AD36="Menor"),AND(AA36="Muy Alta",AD36="Moderado"),AND(AA36="Muy Alta",AD36="Mayor")),"Alto",IF(OR(AND(AA36="Muy Baja",AD36="Catastrófico"),AND(AA36="Baja",AD36="Catastrófico"),AND(AA36="Media",AD36="Catastrófico"),AND(AA36="Alta",AD36="Catastrófico"),AND(AA36="Muy Alta",AD36="Catastrófico")),"Extremo",""))))</f>
        <v>#N/A</v>
      </c>
      <c r="AG36" s="169" t="e" cm="1">
        <f t="array" ref="AG36">_xlfn.IFS(AF36="Bajo","Aceptar",AF36="Moderado","Reducir",AF36="Alto","Reducir",AF36="Extremo","Reducir")</f>
        <v>#N/A</v>
      </c>
      <c r="AH36" s="20" t="str">
        <f>CONCATENATE(J36," Control"," 1")</f>
        <v>COGGI  Control 1</v>
      </c>
      <c r="AI36" s="22"/>
      <c r="AJ36" s="22"/>
      <c r="AK36" s="22"/>
      <c r="AL36" s="22" t="str">
        <f t="shared" ref="AL36:AL39" si="147">CONCATENATE(AI36," ",AJ36," a través de ",AK36)</f>
        <v xml:space="preserve">  a través de </v>
      </c>
      <c r="AM36" s="20"/>
      <c r="AN36" s="20" t="str">
        <f t="shared" si="126"/>
        <v/>
      </c>
      <c r="AO36" s="20"/>
      <c r="AP36" s="20" t="str">
        <f t="shared" si="127"/>
        <v/>
      </c>
      <c r="AQ36" s="20"/>
      <c r="AR36" s="20"/>
      <c r="AS36" s="20"/>
      <c r="AT36" s="21" t="str">
        <f t="shared" ref="AT36" si="148">+IF(AN36="Probabilidad",AB36-(AB36*AP36),AB36)</f>
        <v/>
      </c>
      <c r="AU36" s="20" t="str">
        <f t="shared" ref="AU36:AU39" si="149">IFERROR(IF(AT36="","",IF(AT36&lt;=20%,"Muy Baja",IF(AT36&lt;=40%,"Baja",IF(AT36&lt;=60%,"Media",IF(AT36&lt;=80%,"Alta","Muy Alta"))))),"")</f>
        <v/>
      </c>
      <c r="AV36" s="21" t="e">
        <f t="shared" ref="AV36" si="150">+IF(AN36="Impacto",AE36-(AE36*AP36),AE36)</f>
        <v>#N/A</v>
      </c>
      <c r="AW36" s="20" t="str">
        <f t="shared" ref="AW36:AW39" si="151">IFERROR(IF(AV36="","",IF(AV36&lt;=0.2,"Leve",IF(AV36&lt;=0.4,"Menor",IF(AV36&lt;=0.6,"Moderado",IF(AV36&lt;=0.8,"Mayor","Catastrófico"))))),"")</f>
        <v/>
      </c>
      <c r="AX36" s="170" t="str">
        <f t="shared" ref="AX36" si="152">IF(OR(AND(AU39="Muy Baja",AW39="Leve"),AND(AU39="Muy Baja",AW39="Menor"),AND(AU39="Baja",AW39="Leve")),"Bajo",IF(OR(AND(AU39="Muy baja",AW39="Moderado"),AND(AU39="Baja",AW39="Menor"),AND(AU39="Baja",AW39="Moderado"),AND(AU39="Media",AW39="Leve"),AND(AU39="Media",AW39="Menor"),AND(AU39="Media",AW39="Moderado"),AND(AU39="Alta",AW39="Leve"),AND(AU39="Alta",AW39="Menor")),"Moderado",IF(OR(AND(AU39="Muy Baja",AW39="Mayor"),AND(AU39="Baja",AW39="Mayor"),AND(AU39="Media",AW39="Mayor"),AND(AU39="Alta",AW39="Moderado"),AND(AU39="Alta",AW39="Mayor"),AND(AU39="Muy Alta",AW39="Leve"),AND(AU39="Muy Alta",AW39="Menor"),AND(AU39="Muy Alta",AW39="Moderado"),AND(AU39="Muy Alta",AW39="Mayor")),"Alto",IF(OR(AND(AU39="Muy Baja",AW39="Catastrófico"),AND(AU39="Baja",AW39="Catastrófico"),AND(AU39="Media",AW39="Catastrófico"),AND(AU39="Alta",AW39="Catastrófico"),AND(AU39="Muy Alta",AW39="Catastrófico")),"Extremo",""))))</f>
        <v/>
      </c>
      <c r="AY36" s="170" t="e" cm="1">
        <f t="array" ref="AY36">_xlfn.IFS(AX36="Bajo","Aceptar",AX36="Moderado","Reducir",AX36="Alto","Reducir",AX36="Extremo","Reducir")</f>
        <v>#N/A</v>
      </c>
      <c r="AZ36" s="173" t="e" cm="1">
        <f t="array" ref="AZ36">_xlfn.IFS(AY36="Aceptar","No",AY36="Reducir","Si")</f>
        <v>#N/A</v>
      </c>
      <c r="BA36" s="20" t="str">
        <f>CONCATENATE(J36," Acción preventiva"," 1")</f>
        <v>COGGI  Acción preventiva 1</v>
      </c>
      <c r="BB36" s="22"/>
      <c r="BC36" s="22"/>
      <c r="BD36" s="22"/>
      <c r="BE36" s="20">
        <f t="shared" ref="BE36:BE39" si="153">+SUM(BF36:BQ36)</f>
        <v>0</v>
      </c>
      <c r="BF36" s="20"/>
      <c r="BG36" s="20"/>
      <c r="BH36" s="20"/>
      <c r="BI36" s="20"/>
      <c r="BJ36" s="20"/>
      <c r="BK36" s="20"/>
      <c r="BL36" s="20"/>
      <c r="BM36" s="20"/>
      <c r="BN36" s="20"/>
      <c r="BO36" s="20"/>
      <c r="BP36" s="20"/>
      <c r="BQ36" s="20"/>
      <c r="BR36" s="176"/>
      <c r="BS36" s="37"/>
      <c r="BT36" s="37"/>
      <c r="BU36" s="37"/>
      <c r="BV36" s="37"/>
      <c r="BW36" s="37"/>
      <c r="BX36" s="37"/>
      <c r="BY36" s="37"/>
      <c r="BZ36" s="37"/>
      <c r="CA36" s="37"/>
      <c r="CB36" s="37"/>
      <c r="CC36" s="37"/>
      <c r="CD36" s="37"/>
      <c r="CE36" s="37">
        <f t="shared" si="12"/>
        <v>0</v>
      </c>
      <c r="CF36" s="38"/>
      <c r="CG36" s="23"/>
      <c r="CH36" s="24"/>
      <c r="CI36" s="179">
        <f t="shared" ref="CI36" si="154">+Z36</f>
        <v>0</v>
      </c>
      <c r="CJ36" s="25" t="e">
        <f t="shared" ref="CJ36" si="155">1-(CH36/CI36)</f>
        <v>#DIV/0!</v>
      </c>
      <c r="CK36" s="23" t="e" cm="1">
        <f t="array" ref="CK36">+_xlfn.IFS(CJ36&lt;0.8,"Cambio",CJ36&lt;0.9,"Revisión de control",CJ36&gt;0.89,"Se mantiene")</f>
        <v>#DIV/0!</v>
      </c>
      <c r="CL36" s="148"/>
      <c r="CM36" s="148"/>
      <c r="CN36" s="148"/>
      <c r="CO36" s="148"/>
      <c r="CP36" s="25">
        <f t="shared" si="130"/>
        <v>1</v>
      </c>
    </row>
    <row r="37" spans="1:94" ht="60" hidden="1" customHeight="1" x14ac:dyDescent="0.35">
      <c r="A37" s="151"/>
      <c r="B37" s="215"/>
      <c r="C37" s="153" t="s">
        <v>132</v>
      </c>
      <c r="D37" s="192"/>
      <c r="E37" s="195"/>
      <c r="F37" s="192"/>
      <c r="G37" s="197"/>
      <c r="H37" s="168"/>
      <c r="I37" s="167"/>
      <c r="J37" s="171"/>
      <c r="K37" s="171"/>
      <c r="L37" s="198"/>
      <c r="M37" s="200"/>
      <c r="N37" s="203"/>
      <c r="O37" s="206"/>
      <c r="P37" s="209"/>
      <c r="Q37" s="168"/>
      <c r="R37" s="182"/>
      <c r="S37" s="182"/>
      <c r="T37" s="183"/>
      <c r="U37" s="171"/>
      <c r="V37" s="171"/>
      <c r="W37" s="185"/>
      <c r="X37" s="185"/>
      <c r="Y37" s="185"/>
      <c r="Z37" s="187"/>
      <c r="AA37" s="168"/>
      <c r="AB37" s="167"/>
      <c r="AC37" s="168"/>
      <c r="AD37" s="168"/>
      <c r="AE37" s="167"/>
      <c r="AF37" s="168"/>
      <c r="AG37" s="169"/>
      <c r="AH37" s="20" t="str">
        <f>CONCATENATE(J36," Control"," 2")</f>
        <v>COGGI  Control 2</v>
      </c>
      <c r="AI37" s="22"/>
      <c r="AJ37" s="22"/>
      <c r="AK37" s="22"/>
      <c r="AL37" s="22" t="str">
        <f t="shared" si="147"/>
        <v xml:space="preserve">  a través de </v>
      </c>
      <c r="AM37" s="20"/>
      <c r="AN37" s="20" t="str">
        <f t="shared" si="126"/>
        <v/>
      </c>
      <c r="AO37" s="20"/>
      <c r="AP37" s="20" t="str">
        <f t="shared" si="127"/>
        <v/>
      </c>
      <c r="AQ37" s="20"/>
      <c r="AR37" s="20"/>
      <c r="AS37" s="20"/>
      <c r="AT37" s="21" t="str">
        <f t="shared" ref="AT37:AT39" si="156">+IF(AN37="Probabilidad",AT36-(AT36*AP37),AT36)</f>
        <v/>
      </c>
      <c r="AU37" s="20" t="str">
        <f t="shared" si="149"/>
        <v/>
      </c>
      <c r="AV37" s="21" t="e">
        <f t="shared" ref="AV37:AV39" si="157">+IF(AN37="Impacto",AV36-(AV36*AP37),AV36)</f>
        <v>#N/A</v>
      </c>
      <c r="AW37" s="20" t="str">
        <f t="shared" si="151"/>
        <v/>
      </c>
      <c r="AX37" s="171"/>
      <c r="AY37" s="171"/>
      <c r="AZ37" s="174"/>
      <c r="BA37" s="20" t="str">
        <f>CONCATENATE(J36," Acción preventiva"," 2")</f>
        <v>COGGI  Acción preventiva 2</v>
      </c>
      <c r="BB37" s="22"/>
      <c r="BC37" s="22"/>
      <c r="BD37" s="22"/>
      <c r="BE37" s="20">
        <f t="shared" si="153"/>
        <v>0</v>
      </c>
      <c r="BF37" s="20"/>
      <c r="BG37" s="20"/>
      <c r="BH37" s="20"/>
      <c r="BI37" s="20"/>
      <c r="BJ37" s="20"/>
      <c r="BK37" s="20"/>
      <c r="BL37" s="20"/>
      <c r="BM37" s="20"/>
      <c r="BN37" s="20"/>
      <c r="BO37" s="20"/>
      <c r="BP37" s="20"/>
      <c r="BQ37" s="20"/>
      <c r="BR37" s="177"/>
      <c r="BS37" s="37"/>
      <c r="BT37" s="37"/>
      <c r="BU37" s="37"/>
      <c r="BV37" s="37"/>
      <c r="BW37" s="37"/>
      <c r="BX37" s="37"/>
      <c r="BY37" s="37"/>
      <c r="BZ37" s="37"/>
      <c r="CA37" s="37"/>
      <c r="CB37" s="37"/>
      <c r="CC37" s="37"/>
      <c r="CD37" s="37"/>
      <c r="CE37" s="37">
        <f t="shared" si="12"/>
        <v>0</v>
      </c>
      <c r="CF37" s="38"/>
      <c r="CG37" s="23"/>
      <c r="CH37" s="24"/>
      <c r="CI37" s="180"/>
      <c r="CJ37" s="25" t="e">
        <f t="shared" ref="CJ37" si="158">1-(CH37/CI36)</f>
        <v>#DIV/0!</v>
      </c>
      <c r="CK37" s="23" t="e" cm="1">
        <f t="array" ref="CK37">+_xlfn.IFS(CJ37&lt;0.8,"Cambio",CJ37&lt;0.9,"Revisión de control",CJ37&gt;0.89,"Se mantiene")</f>
        <v>#DIV/0!</v>
      </c>
      <c r="CL37" s="148"/>
      <c r="CM37" s="148"/>
      <c r="CN37" s="148"/>
      <c r="CO37" s="148"/>
      <c r="CP37" s="25">
        <f t="shared" si="130"/>
        <v>1</v>
      </c>
    </row>
    <row r="38" spans="1:94" ht="60" hidden="1" customHeight="1" x14ac:dyDescent="0.35">
      <c r="A38" s="151"/>
      <c r="B38" s="215"/>
      <c r="C38" s="153" t="s">
        <v>132</v>
      </c>
      <c r="D38" s="192"/>
      <c r="E38" s="195"/>
      <c r="F38" s="192"/>
      <c r="G38" s="197"/>
      <c r="H38" s="168"/>
      <c r="I38" s="167"/>
      <c r="J38" s="171"/>
      <c r="K38" s="171"/>
      <c r="L38" s="198"/>
      <c r="M38" s="200"/>
      <c r="N38" s="203"/>
      <c r="O38" s="206"/>
      <c r="P38" s="209"/>
      <c r="Q38" s="168"/>
      <c r="R38" s="182"/>
      <c r="S38" s="182"/>
      <c r="T38" s="183"/>
      <c r="U38" s="171"/>
      <c r="V38" s="171"/>
      <c r="W38" s="185"/>
      <c r="X38" s="185"/>
      <c r="Y38" s="185"/>
      <c r="Z38" s="187"/>
      <c r="AA38" s="168"/>
      <c r="AB38" s="167"/>
      <c r="AC38" s="168"/>
      <c r="AD38" s="168"/>
      <c r="AE38" s="167"/>
      <c r="AF38" s="168"/>
      <c r="AG38" s="169"/>
      <c r="AH38" s="20" t="str">
        <f>CONCATENATE(J36," Control"," 3")</f>
        <v>COGGI  Control 3</v>
      </c>
      <c r="AI38" s="22"/>
      <c r="AJ38" s="22"/>
      <c r="AK38" s="22"/>
      <c r="AL38" s="22" t="str">
        <f t="shared" si="147"/>
        <v xml:space="preserve">  a través de </v>
      </c>
      <c r="AM38" s="20"/>
      <c r="AN38" s="20" t="str">
        <f t="shared" si="126"/>
        <v/>
      </c>
      <c r="AO38" s="20"/>
      <c r="AP38" s="20" t="str">
        <f t="shared" si="127"/>
        <v/>
      </c>
      <c r="AQ38" s="20"/>
      <c r="AR38" s="20"/>
      <c r="AS38" s="20"/>
      <c r="AT38" s="21" t="str">
        <f t="shared" si="156"/>
        <v/>
      </c>
      <c r="AU38" s="20" t="str">
        <f t="shared" si="149"/>
        <v/>
      </c>
      <c r="AV38" s="21" t="e">
        <f t="shared" si="157"/>
        <v>#N/A</v>
      </c>
      <c r="AW38" s="20" t="str">
        <f t="shared" si="151"/>
        <v/>
      </c>
      <c r="AX38" s="171"/>
      <c r="AY38" s="171"/>
      <c r="AZ38" s="174"/>
      <c r="BA38" s="20" t="str">
        <f>CONCATENATE(J36," Acción preventiva"," 3")</f>
        <v>COGGI  Acción preventiva 3</v>
      </c>
      <c r="BB38" s="22"/>
      <c r="BC38" s="22"/>
      <c r="BD38" s="22"/>
      <c r="BE38" s="20">
        <f t="shared" si="153"/>
        <v>0</v>
      </c>
      <c r="BF38" s="20"/>
      <c r="BG38" s="20"/>
      <c r="BH38" s="20"/>
      <c r="BI38" s="20"/>
      <c r="BJ38" s="20"/>
      <c r="BK38" s="20"/>
      <c r="BL38" s="20"/>
      <c r="BM38" s="20"/>
      <c r="BN38" s="20"/>
      <c r="BO38" s="20"/>
      <c r="BP38" s="20"/>
      <c r="BQ38" s="20"/>
      <c r="BR38" s="177"/>
      <c r="BS38" s="37"/>
      <c r="BT38" s="37"/>
      <c r="BU38" s="37"/>
      <c r="BV38" s="37"/>
      <c r="BW38" s="37"/>
      <c r="BX38" s="37"/>
      <c r="BY38" s="37"/>
      <c r="BZ38" s="37"/>
      <c r="CA38" s="37"/>
      <c r="CB38" s="37"/>
      <c r="CC38" s="37"/>
      <c r="CD38" s="37"/>
      <c r="CE38" s="37">
        <f t="shared" si="12"/>
        <v>0</v>
      </c>
      <c r="CF38" s="38"/>
      <c r="CG38" s="23"/>
      <c r="CH38" s="24"/>
      <c r="CI38" s="180"/>
      <c r="CJ38" s="25" t="e">
        <f t="shared" ref="CJ38" si="159">1-(CH38/CI36)</f>
        <v>#DIV/0!</v>
      </c>
      <c r="CK38" s="23" t="e" cm="1">
        <f t="array" ref="CK38">+_xlfn.IFS(CJ38&lt;0.8,"Cambio",CJ38&lt;0.9,"Revisión de control",CJ38&gt;0.89,"Se mantiene")</f>
        <v>#DIV/0!</v>
      </c>
      <c r="CL38" s="148"/>
      <c r="CM38" s="148"/>
      <c r="CN38" s="148"/>
      <c r="CO38" s="148"/>
      <c r="CP38" s="25">
        <f t="shared" si="130"/>
        <v>1</v>
      </c>
    </row>
    <row r="39" spans="1:94" ht="60" hidden="1" customHeight="1" x14ac:dyDescent="0.35">
      <c r="A39" s="151"/>
      <c r="B39" s="216"/>
      <c r="C39" s="153" t="s">
        <v>132</v>
      </c>
      <c r="D39" s="193"/>
      <c r="E39" s="196"/>
      <c r="F39" s="193"/>
      <c r="G39" s="197"/>
      <c r="H39" s="168"/>
      <c r="I39" s="167"/>
      <c r="J39" s="172"/>
      <c r="K39" s="172"/>
      <c r="L39" s="198"/>
      <c r="M39" s="201"/>
      <c r="N39" s="204"/>
      <c r="O39" s="207"/>
      <c r="P39" s="210"/>
      <c r="Q39" s="168"/>
      <c r="R39" s="182"/>
      <c r="S39" s="182"/>
      <c r="T39" s="183"/>
      <c r="U39" s="172"/>
      <c r="V39" s="172"/>
      <c r="W39" s="186"/>
      <c r="X39" s="186"/>
      <c r="Y39" s="186"/>
      <c r="Z39" s="187"/>
      <c r="AA39" s="168"/>
      <c r="AB39" s="167"/>
      <c r="AC39" s="168"/>
      <c r="AD39" s="168"/>
      <c r="AE39" s="167"/>
      <c r="AF39" s="168"/>
      <c r="AG39" s="169"/>
      <c r="AH39" s="20" t="str">
        <f>CONCATENATE(J36," Control"," 4")</f>
        <v>COGGI  Control 4</v>
      </c>
      <c r="AI39" s="22"/>
      <c r="AJ39" s="22"/>
      <c r="AK39" s="22"/>
      <c r="AL39" s="22" t="str">
        <f t="shared" si="147"/>
        <v xml:space="preserve">  a través de </v>
      </c>
      <c r="AM39" s="20"/>
      <c r="AN39" s="20" t="str">
        <f t="shared" si="126"/>
        <v/>
      </c>
      <c r="AO39" s="20"/>
      <c r="AP39" s="20" t="str">
        <f t="shared" si="127"/>
        <v/>
      </c>
      <c r="AQ39" s="20"/>
      <c r="AR39" s="20"/>
      <c r="AS39" s="20"/>
      <c r="AT39" s="21" t="str">
        <f t="shared" si="156"/>
        <v/>
      </c>
      <c r="AU39" s="20" t="str">
        <f t="shared" si="149"/>
        <v/>
      </c>
      <c r="AV39" s="21" t="e">
        <f t="shared" si="157"/>
        <v>#N/A</v>
      </c>
      <c r="AW39" s="20" t="str">
        <f t="shared" si="151"/>
        <v/>
      </c>
      <c r="AX39" s="172"/>
      <c r="AY39" s="172"/>
      <c r="AZ39" s="175"/>
      <c r="BA39" s="20" t="str">
        <f>CONCATENATE(J36," Acción preventiva"," 4")</f>
        <v>COGGI  Acción preventiva 4</v>
      </c>
      <c r="BB39" s="22"/>
      <c r="BC39" s="22"/>
      <c r="BD39" s="22"/>
      <c r="BE39" s="20">
        <f t="shared" si="153"/>
        <v>0</v>
      </c>
      <c r="BF39" s="20"/>
      <c r="BG39" s="20"/>
      <c r="BH39" s="20"/>
      <c r="BI39" s="20"/>
      <c r="BJ39" s="20"/>
      <c r="BK39" s="20"/>
      <c r="BL39" s="20"/>
      <c r="BM39" s="20"/>
      <c r="BN39" s="20"/>
      <c r="BO39" s="20"/>
      <c r="BP39" s="20"/>
      <c r="BQ39" s="20"/>
      <c r="BR39" s="178"/>
      <c r="BS39" s="37"/>
      <c r="BT39" s="37"/>
      <c r="BU39" s="37"/>
      <c r="BV39" s="37"/>
      <c r="BW39" s="37"/>
      <c r="BX39" s="37"/>
      <c r="BY39" s="37"/>
      <c r="BZ39" s="37"/>
      <c r="CA39" s="37"/>
      <c r="CB39" s="37"/>
      <c r="CC39" s="37"/>
      <c r="CD39" s="37"/>
      <c r="CE39" s="37">
        <f t="shared" si="12"/>
        <v>0</v>
      </c>
      <c r="CF39" s="38"/>
      <c r="CG39" s="23"/>
      <c r="CH39" s="24"/>
      <c r="CI39" s="181"/>
      <c r="CJ39" s="25" t="e">
        <f t="shared" ref="CJ39" si="160">1-(CH39/CI36)</f>
        <v>#DIV/0!</v>
      </c>
      <c r="CK39" s="23" t="e" cm="1">
        <f t="array" ref="CK39">+_xlfn.IFS(CJ39&lt;0.8,"Cambio",CJ39&lt;0.9,"Revisión de control",CJ39&gt;0.89,"Se mantiene")</f>
        <v>#DIV/0!</v>
      </c>
      <c r="CL39" s="148"/>
      <c r="CM39" s="148"/>
      <c r="CN39" s="148"/>
      <c r="CO39" s="148"/>
      <c r="CP39" s="25">
        <f t="shared" si="130"/>
        <v>1</v>
      </c>
    </row>
    <row r="40" spans="1:94" ht="60" hidden="1" customHeight="1" x14ac:dyDescent="0.35">
      <c r="A40" s="151"/>
      <c r="B40" s="214" t="s">
        <v>192</v>
      </c>
      <c r="C40" s="153" t="s">
        <v>132</v>
      </c>
      <c r="D40" s="191" t="str">
        <f>VLOOKUP(B40,Datos!$B$65:$F$80,3,FALSE)</f>
        <v>Establecer lineamientos para la comunicación y coordinación intra e interinstitucional, que proporcione a los grupos de interés información veraz, objetiva y oportuna de la misión, objetivos y gestión de la Agencia Nacional de Tierras.</v>
      </c>
      <c r="E40" s="194" t="str">
        <f>VLOOKUP(B40,Datos!$B$65:$F$80,5,FALSE)</f>
        <v>La posibilidad de incumplir con los lineamientos para la comunicación interna y externa enfocada hacia los grupos de interés de la entidad</v>
      </c>
      <c r="F40" s="191" t="str">
        <f>VLOOKUP(B40,Datos!$B$65:$F$80,4,FALSE)</f>
        <v>Desde la formulación de lineamientos de comunicación interna y externa, hasta la articulación con los grupos de interés y organismos de control.</v>
      </c>
      <c r="G40" s="197" t="s">
        <v>631</v>
      </c>
      <c r="H40" s="168"/>
      <c r="I40" s="167">
        <f t="shared" ref="I40" si="161">IF(K40="",0,1)</f>
        <v>0</v>
      </c>
      <c r="J40" s="170" t="str">
        <f t="shared" ref="J40" si="162">CONCATENATE(C40," ",K40)</f>
        <v xml:space="preserve">COGGI </v>
      </c>
      <c r="K40" s="170"/>
      <c r="L40" s="198"/>
      <c r="M40" s="199">
        <f ca="1">+TODAY()-L40</f>
        <v>46151</v>
      </c>
      <c r="N40" s="202"/>
      <c r="O40" s="205"/>
      <c r="P40" s="208" t="e">
        <f>VLOOKUP(O40,Datos!$B$20:$D$25,2,FALSE)</f>
        <v>#N/A</v>
      </c>
      <c r="Q40" s="168"/>
      <c r="R40" s="182"/>
      <c r="S40" s="182"/>
      <c r="T40" s="183" t="str">
        <f t="shared" ref="T40" si="163">CONCATENATE("Posibilidad de efecto dañoso sobre los"," ",Q40," ",R40," debido ",S40)</f>
        <v xml:space="preserve">Posibilidad de efecto dañoso sobre los   debido </v>
      </c>
      <c r="U40" s="170"/>
      <c r="V40" s="170"/>
      <c r="W40" s="184"/>
      <c r="X40" s="184"/>
      <c r="Y40" s="184"/>
      <c r="Z40" s="187"/>
      <c r="AA40" s="168" t="str">
        <f t="shared" ref="AA40" si="164">IF(Z40&lt;=0,"",IF(Z40&lt;=2,"Muy Baja",IF(Z40&lt;=24,"Baja",IF(Z40&lt;=500,"Media",IF(Z40&lt;=5000,"Alta","Muy Alta")))))</f>
        <v/>
      </c>
      <c r="AB40" s="167" t="str">
        <f t="shared" ref="AB40" si="165">IF(AA40="","",IF(AA40="Muy Baja",0.2,IF(AA40="Baja",0.4,IF(AA40="Media",0.6,IF(AA40="Alta",0.8,IF(AA40="Muy Alta",1,))))))</f>
        <v/>
      </c>
      <c r="AC40" s="168">
        <f>+O40</f>
        <v>0</v>
      </c>
      <c r="AD40" s="168" t="e" cm="1">
        <f t="array" ref="AD40">_xlfn.IFS(AC40=Datos!$C$6,"Leve",AC40=Datos!$C$7,"Menor",AC40=Datos!$C$8,"Moderado",AC40=Datos!$C$9,"Mayor",AC40=Datos!$C$10,"Catastrófico")</f>
        <v>#N/A</v>
      </c>
      <c r="AE40" s="167" t="e">
        <f t="shared" ref="AE40" si="166">IF(AD40="","",IF(AD40="Leve",0.2,IF(AD40="Menor",0.4,IF(AD40="Moderado",0.6,IF(AD40="Mayor",0.8,IF(AD40="Catastrófico",1,))))))</f>
        <v>#N/A</v>
      </c>
      <c r="AF40" s="168" t="e">
        <f t="shared" ref="AF40" si="167">IF(OR(AND(AA40="Muy Baja",AD40="Leve"),AND(AA40="Muy Baja",AD40="Menor"),AND(AA40="Baja",AD40="Leve")),"Bajo",IF(OR(AND(AA40="Muy baja",AD40="Moderado"),AND(AA40="Baja",AD40="Menor"),AND(AA40="Baja",AD40="Moderado"),AND(AA40="Media",AD40="Leve"),AND(AA40="Media",AD40="Menor"),AND(AA40="Media",AD40="Moderado"),AND(AA40="Alta",AD40="Leve"),AND(AA40="Alta",AD40="Menor")),"Moderado",IF(OR(AND(AA40="Muy Baja",AD40="Mayor"),AND(AA40="Baja",AD40="Mayor"),AND(AA40="Media",AD40="Mayor"),AND(AA40="Alta",AD40="Moderado"),AND(AA40="Alta",AD40="Mayor"),AND(AA40="Muy Alta",AD40="Leve"),AND(AA40="Muy Alta",AD40="Menor"),AND(AA40="Muy Alta",AD40="Moderado"),AND(AA40="Muy Alta",AD40="Mayor")),"Alto",IF(OR(AND(AA40="Muy Baja",AD40="Catastrófico"),AND(AA40="Baja",AD40="Catastrófico"),AND(AA40="Media",AD40="Catastrófico"),AND(AA40="Alta",AD40="Catastrófico"),AND(AA40="Muy Alta",AD40="Catastrófico")),"Extremo",""))))</f>
        <v>#N/A</v>
      </c>
      <c r="AG40" s="169" t="e" cm="1">
        <f t="array" ref="AG40">_xlfn.IFS(AF40="Bajo","Aceptar",AF40="Moderado","Reducir",AF40="Alto","Reducir",AF40="Extremo","Reducir")</f>
        <v>#N/A</v>
      </c>
      <c r="AH40" s="20" t="str">
        <f>CONCATENATE(J40," Control"," 1")</f>
        <v>COGGI  Control 1</v>
      </c>
      <c r="AI40" s="22"/>
      <c r="AJ40" s="22"/>
      <c r="AK40" s="22"/>
      <c r="AL40" s="22" t="str">
        <f t="shared" ref="AL40:AL43" si="168">CONCATENATE(AI40," ",AJ40," a través de ",AK40)</f>
        <v xml:space="preserve">  a través de </v>
      </c>
      <c r="AM40" s="20"/>
      <c r="AN40" s="20" t="str">
        <f t="shared" si="126"/>
        <v/>
      </c>
      <c r="AO40" s="20"/>
      <c r="AP40" s="20" t="str">
        <f t="shared" si="127"/>
        <v/>
      </c>
      <c r="AQ40" s="20"/>
      <c r="AR40" s="20"/>
      <c r="AS40" s="20"/>
      <c r="AT40" s="21" t="str">
        <f t="shared" ref="AT40" si="169">+IF(AN40="Probabilidad",AB40-(AB40*AP40),AB40)</f>
        <v/>
      </c>
      <c r="AU40" s="20" t="str">
        <f t="shared" ref="AU40:AU43" si="170">IFERROR(IF(AT40="","",IF(AT40&lt;=20%,"Muy Baja",IF(AT40&lt;=40%,"Baja",IF(AT40&lt;=60%,"Media",IF(AT40&lt;=80%,"Alta","Muy Alta"))))),"")</f>
        <v/>
      </c>
      <c r="AV40" s="21" t="e">
        <f t="shared" ref="AV40" si="171">+IF(AN40="Impacto",AE40-(AE40*AP40),AE40)</f>
        <v>#N/A</v>
      </c>
      <c r="AW40" s="20" t="str">
        <f t="shared" ref="AW40:AW43" si="172">IFERROR(IF(AV40="","",IF(AV40&lt;=0.2,"Leve",IF(AV40&lt;=0.4,"Menor",IF(AV40&lt;=0.6,"Moderado",IF(AV40&lt;=0.8,"Mayor","Catastrófico"))))),"")</f>
        <v/>
      </c>
      <c r="AX40" s="170" t="str">
        <f t="shared" ref="AX40" si="173">IF(OR(AND(AU43="Muy Baja",AW43="Leve"),AND(AU43="Muy Baja",AW43="Menor"),AND(AU43="Baja",AW43="Leve")),"Bajo",IF(OR(AND(AU43="Muy baja",AW43="Moderado"),AND(AU43="Baja",AW43="Menor"),AND(AU43="Baja",AW43="Moderado"),AND(AU43="Media",AW43="Leve"),AND(AU43="Media",AW43="Menor"),AND(AU43="Media",AW43="Moderado"),AND(AU43="Alta",AW43="Leve"),AND(AU43="Alta",AW43="Menor")),"Moderado",IF(OR(AND(AU43="Muy Baja",AW43="Mayor"),AND(AU43="Baja",AW43="Mayor"),AND(AU43="Media",AW43="Mayor"),AND(AU43="Alta",AW43="Moderado"),AND(AU43="Alta",AW43="Mayor"),AND(AU43="Muy Alta",AW43="Leve"),AND(AU43="Muy Alta",AW43="Menor"),AND(AU43="Muy Alta",AW43="Moderado"),AND(AU43="Muy Alta",AW43="Mayor")),"Alto",IF(OR(AND(AU43="Muy Baja",AW43="Catastrófico"),AND(AU43="Baja",AW43="Catastrófico"),AND(AU43="Media",AW43="Catastrófico"),AND(AU43="Alta",AW43="Catastrófico"),AND(AU43="Muy Alta",AW43="Catastrófico")),"Extremo",""))))</f>
        <v/>
      </c>
      <c r="AY40" s="170" t="e" cm="1">
        <f t="array" ref="AY40">_xlfn.IFS(AX40="Bajo","Aceptar",AX40="Moderado","Reducir",AX40="Alto","Reducir",AX40="Extremo","Reducir")</f>
        <v>#N/A</v>
      </c>
      <c r="AZ40" s="173" t="e" cm="1">
        <f t="array" ref="AZ40">_xlfn.IFS(AY40="Aceptar","No",AY40="Reducir","Si")</f>
        <v>#N/A</v>
      </c>
      <c r="BA40" s="20" t="str">
        <f>CONCATENATE(J40," Acción preventiva"," 1")</f>
        <v>COGGI  Acción preventiva 1</v>
      </c>
      <c r="BB40" s="22"/>
      <c r="BC40" s="22"/>
      <c r="BD40" s="22"/>
      <c r="BE40" s="20">
        <f t="shared" ref="BE40:BE43" si="174">+SUM(BF40:BQ40)</f>
        <v>0</v>
      </c>
      <c r="BF40" s="20"/>
      <c r="BG40" s="20"/>
      <c r="BH40" s="20"/>
      <c r="BI40" s="20"/>
      <c r="BJ40" s="20"/>
      <c r="BK40" s="20"/>
      <c r="BL40" s="20"/>
      <c r="BM40" s="20"/>
      <c r="BN40" s="20"/>
      <c r="BO40" s="20"/>
      <c r="BP40" s="20"/>
      <c r="BQ40" s="20"/>
      <c r="BR40" s="176"/>
      <c r="BS40" s="37"/>
      <c r="BT40" s="37"/>
      <c r="BU40" s="37"/>
      <c r="BV40" s="37"/>
      <c r="BW40" s="37"/>
      <c r="BX40" s="37"/>
      <c r="BY40" s="37"/>
      <c r="BZ40" s="37"/>
      <c r="CA40" s="37"/>
      <c r="CB40" s="37"/>
      <c r="CC40" s="37"/>
      <c r="CD40" s="37"/>
      <c r="CE40" s="37">
        <f t="shared" si="12"/>
        <v>0</v>
      </c>
      <c r="CF40" s="38"/>
      <c r="CG40" s="23"/>
      <c r="CH40" s="24"/>
      <c r="CI40" s="179">
        <f t="shared" ref="CI40" si="175">+Z40</f>
        <v>0</v>
      </c>
      <c r="CJ40" s="25" t="e">
        <f t="shared" ref="CJ40" si="176">1-(CH40/CI40)</f>
        <v>#DIV/0!</v>
      </c>
      <c r="CK40" s="23" t="e" cm="1">
        <f t="array" ref="CK40">+_xlfn.IFS(CJ40&lt;0.8,"Cambio",CJ40&lt;0.9,"Revisión de control",CJ40&gt;0.89,"Se mantiene")</f>
        <v>#DIV/0!</v>
      </c>
      <c r="CL40" s="148"/>
      <c r="CM40" s="148"/>
      <c r="CN40" s="148"/>
      <c r="CO40" s="148"/>
      <c r="CP40" s="25">
        <f t="shared" si="130"/>
        <v>1</v>
      </c>
    </row>
    <row r="41" spans="1:94" ht="60" hidden="1" customHeight="1" x14ac:dyDescent="0.35">
      <c r="A41" s="151"/>
      <c r="B41" s="215"/>
      <c r="C41" s="153" t="s">
        <v>132</v>
      </c>
      <c r="D41" s="192"/>
      <c r="E41" s="195"/>
      <c r="F41" s="192"/>
      <c r="G41" s="197"/>
      <c r="H41" s="168"/>
      <c r="I41" s="167"/>
      <c r="J41" s="171"/>
      <c r="K41" s="171"/>
      <c r="L41" s="198"/>
      <c r="M41" s="200"/>
      <c r="N41" s="203"/>
      <c r="O41" s="206"/>
      <c r="P41" s="209"/>
      <c r="Q41" s="168"/>
      <c r="R41" s="182"/>
      <c r="S41" s="182"/>
      <c r="T41" s="183"/>
      <c r="U41" s="171"/>
      <c r="V41" s="171"/>
      <c r="W41" s="185"/>
      <c r="X41" s="185"/>
      <c r="Y41" s="185"/>
      <c r="Z41" s="187"/>
      <c r="AA41" s="168"/>
      <c r="AB41" s="167"/>
      <c r="AC41" s="168"/>
      <c r="AD41" s="168"/>
      <c r="AE41" s="167"/>
      <c r="AF41" s="168"/>
      <c r="AG41" s="169"/>
      <c r="AH41" s="20" t="str">
        <f>CONCATENATE(J40," Control"," 2")</f>
        <v>COGGI  Control 2</v>
      </c>
      <c r="AI41" s="22"/>
      <c r="AJ41" s="22"/>
      <c r="AK41" s="22"/>
      <c r="AL41" s="22" t="str">
        <f t="shared" si="168"/>
        <v xml:space="preserve">  a través de </v>
      </c>
      <c r="AM41" s="20"/>
      <c r="AN41" s="20" t="str">
        <f t="shared" si="126"/>
        <v/>
      </c>
      <c r="AO41" s="20"/>
      <c r="AP41" s="20" t="str">
        <f t="shared" si="127"/>
        <v/>
      </c>
      <c r="AQ41" s="20"/>
      <c r="AR41" s="20"/>
      <c r="AS41" s="20"/>
      <c r="AT41" s="21" t="str">
        <f t="shared" ref="AT41:AT43" si="177">+IF(AN41="Probabilidad",AT40-(AT40*AP41),AT40)</f>
        <v/>
      </c>
      <c r="AU41" s="20" t="str">
        <f t="shared" si="170"/>
        <v/>
      </c>
      <c r="AV41" s="21" t="e">
        <f t="shared" ref="AV41:AV43" si="178">+IF(AN41="Impacto",AV40-(AV40*AP41),AV40)</f>
        <v>#N/A</v>
      </c>
      <c r="AW41" s="20" t="str">
        <f t="shared" si="172"/>
        <v/>
      </c>
      <c r="AX41" s="171"/>
      <c r="AY41" s="171"/>
      <c r="AZ41" s="174"/>
      <c r="BA41" s="20" t="str">
        <f>CONCATENATE(J40," Acción preventiva"," 2")</f>
        <v>COGGI  Acción preventiva 2</v>
      </c>
      <c r="BB41" s="22"/>
      <c r="BC41" s="22"/>
      <c r="BD41" s="22"/>
      <c r="BE41" s="20">
        <f t="shared" si="174"/>
        <v>0</v>
      </c>
      <c r="BF41" s="20"/>
      <c r="BG41" s="20"/>
      <c r="BH41" s="20"/>
      <c r="BI41" s="20"/>
      <c r="BJ41" s="20"/>
      <c r="BK41" s="20"/>
      <c r="BL41" s="20"/>
      <c r="BM41" s="20"/>
      <c r="BN41" s="20"/>
      <c r="BO41" s="20"/>
      <c r="BP41" s="20"/>
      <c r="BQ41" s="20"/>
      <c r="BR41" s="177"/>
      <c r="BS41" s="37"/>
      <c r="BT41" s="37"/>
      <c r="BU41" s="37"/>
      <c r="BV41" s="37"/>
      <c r="BW41" s="37"/>
      <c r="BX41" s="37"/>
      <c r="BY41" s="37"/>
      <c r="BZ41" s="37"/>
      <c r="CA41" s="37"/>
      <c r="CB41" s="37"/>
      <c r="CC41" s="37"/>
      <c r="CD41" s="37"/>
      <c r="CE41" s="37">
        <f t="shared" si="12"/>
        <v>0</v>
      </c>
      <c r="CF41" s="38"/>
      <c r="CG41" s="23"/>
      <c r="CH41" s="24"/>
      <c r="CI41" s="180"/>
      <c r="CJ41" s="25" t="e">
        <f t="shared" ref="CJ41" si="179">1-(CH41/CI40)</f>
        <v>#DIV/0!</v>
      </c>
      <c r="CK41" s="23" t="e" cm="1">
        <f t="array" ref="CK41">+_xlfn.IFS(CJ41&lt;0.8,"Cambio",CJ41&lt;0.9,"Revisión de control",CJ41&gt;0.89,"Se mantiene")</f>
        <v>#DIV/0!</v>
      </c>
      <c r="CL41" s="148"/>
      <c r="CM41" s="148"/>
      <c r="CN41" s="148"/>
      <c r="CO41" s="148"/>
      <c r="CP41" s="25">
        <f t="shared" si="130"/>
        <v>1</v>
      </c>
    </row>
    <row r="42" spans="1:94" ht="60" hidden="1" customHeight="1" x14ac:dyDescent="0.35">
      <c r="A42" s="151"/>
      <c r="B42" s="215"/>
      <c r="C42" s="153" t="s">
        <v>132</v>
      </c>
      <c r="D42" s="192"/>
      <c r="E42" s="195"/>
      <c r="F42" s="192"/>
      <c r="G42" s="197"/>
      <c r="H42" s="168"/>
      <c r="I42" s="167"/>
      <c r="J42" s="171"/>
      <c r="K42" s="171"/>
      <c r="L42" s="198"/>
      <c r="M42" s="200"/>
      <c r="N42" s="203"/>
      <c r="O42" s="206"/>
      <c r="P42" s="209"/>
      <c r="Q42" s="168"/>
      <c r="R42" s="182"/>
      <c r="S42" s="182"/>
      <c r="T42" s="183"/>
      <c r="U42" s="171"/>
      <c r="V42" s="171"/>
      <c r="W42" s="185"/>
      <c r="X42" s="185"/>
      <c r="Y42" s="185"/>
      <c r="Z42" s="187"/>
      <c r="AA42" s="168"/>
      <c r="AB42" s="167"/>
      <c r="AC42" s="168"/>
      <c r="AD42" s="168"/>
      <c r="AE42" s="167"/>
      <c r="AF42" s="168"/>
      <c r="AG42" s="169"/>
      <c r="AH42" s="20" t="str">
        <f>CONCATENATE(J40," Control"," 3")</f>
        <v>COGGI  Control 3</v>
      </c>
      <c r="AI42" s="22"/>
      <c r="AJ42" s="22"/>
      <c r="AK42" s="22"/>
      <c r="AL42" s="22" t="str">
        <f t="shared" si="168"/>
        <v xml:space="preserve">  a través de </v>
      </c>
      <c r="AM42" s="20"/>
      <c r="AN42" s="20" t="str">
        <f t="shared" si="126"/>
        <v/>
      </c>
      <c r="AO42" s="20"/>
      <c r="AP42" s="20" t="str">
        <f t="shared" si="127"/>
        <v/>
      </c>
      <c r="AQ42" s="20"/>
      <c r="AR42" s="20"/>
      <c r="AS42" s="20"/>
      <c r="AT42" s="21" t="str">
        <f t="shared" si="177"/>
        <v/>
      </c>
      <c r="AU42" s="20" t="str">
        <f t="shared" si="170"/>
        <v/>
      </c>
      <c r="AV42" s="21" t="e">
        <f t="shared" si="178"/>
        <v>#N/A</v>
      </c>
      <c r="AW42" s="20" t="str">
        <f t="shared" si="172"/>
        <v/>
      </c>
      <c r="AX42" s="171"/>
      <c r="AY42" s="171"/>
      <c r="AZ42" s="174"/>
      <c r="BA42" s="20" t="str">
        <f>CONCATENATE(J40," Acción preventiva"," 3")</f>
        <v>COGGI  Acción preventiva 3</v>
      </c>
      <c r="BB42" s="22"/>
      <c r="BC42" s="22"/>
      <c r="BD42" s="22"/>
      <c r="BE42" s="20">
        <f t="shared" si="174"/>
        <v>0</v>
      </c>
      <c r="BF42" s="20"/>
      <c r="BG42" s="20"/>
      <c r="BH42" s="20"/>
      <c r="BI42" s="20"/>
      <c r="BJ42" s="20"/>
      <c r="BK42" s="20"/>
      <c r="BL42" s="20"/>
      <c r="BM42" s="20"/>
      <c r="BN42" s="20"/>
      <c r="BO42" s="20"/>
      <c r="BP42" s="20"/>
      <c r="BQ42" s="20"/>
      <c r="BR42" s="177"/>
      <c r="BS42" s="37"/>
      <c r="BT42" s="37"/>
      <c r="BU42" s="37"/>
      <c r="BV42" s="37"/>
      <c r="BW42" s="37"/>
      <c r="BX42" s="37"/>
      <c r="BY42" s="37"/>
      <c r="BZ42" s="37"/>
      <c r="CA42" s="37"/>
      <c r="CB42" s="37"/>
      <c r="CC42" s="37"/>
      <c r="CD42" s="37"/>
      <c r="CE42" s="37">
        <f t="shared" si="12"/>
        <v>0</v>
      </c>
      <c r="CF42" s="38"/>
      <c r="CG42" s="23"/>
      <c r="CH42" s="24"/>
      <c r="CI42" s="180"/>
      <c r="CJ42" s="25" t="e">
        <f t="shared" ref="CJ42" si="180">1-(CH42/CI40)</f>
        <v>#DIV/0!</v>
      </c>
      <c r="CK42" s="23" t="e" cm="1">
        <f t="array" ref="CK42">+_xlfn.IFS(CJ42&lt;0.8,"Cambio",CJ42&lt;0.9,"Revisión de control",CJ42&gt;0.89,"Se mantiene")</f>
        <v>#DIV/0!</v>
      </c>
      <c r="CL42" s="148"/>
      <c r="CM42" s="148"/>
      <c r="CN42" s="148"/>
      <c r="CO42" s="148"/>
      <c r="CP42" s="25">
        <f t="shared" si="130"/>
        <v>1</v>
      </c>
    </row>
    <row r="43" spans="1:94" ht="60" hidden="1" customHeight="1" x14ac:dyDescent="0.35">
      <c r="A43" s="151"/>
      <c r="B43" s="216"/>
      <c r="C43" s="153" t="s">
        <v>132</v>
      </c>
      <c r="D43" s="193"/>
      <c r="E43" s="196"/>
      <c r="F43" s="193"/>
      <c r="G43" s="197"/>
      <c r="H43" s="168"/>
      <c r="I43" s="167"/>
      <c r="J43" s="172"/>
      <c r="K43" s="172"/>
      <c r="L43" s="198"/>
      <c r="M43" s="201"/>
      <c r="N43" s="204"/>
      <c r="O43" s="207"/>
      <c r="P43" s="210"/>
      <c r="Q43" s="168"/>
      <c r="R43" s="182"/>
      <c r="S43" s="182"/>
      <c r="T43" s="183"/>
      <c r="U43" s="172"/>
      <c r="V43" s="172"/>
      <c r="W43" s="186"/>
      <c r="X43" s="186"/>
      <c r="Y43" s="186"/>
      <c r="Z43" s="187"/>
      <c r="AA43" s="168"/>
      <c r="AB43" s="167"/>
      <c r="AC43" s="168"/>
      <c r="AD43" s="168"/>
      <c r="AE43" s="167"/>
      <c r="AF43" s="168"/>
      <c r="AG43" s="169"/>
      <c r="AH43" s="20" t="str">
        <f>CONCATENATE(J40," Control"," 4")</f>
        <v>COGGI  Control 4</v>
      </c>
      <c r="AI43" s="22"/>
      <c r="AJ43" s="22"/>
      <c r="AK43" s="22"/>
      <c r="AL43" s="22" t="str">
        <f t="shared" si="168"/>
        <v xml:space="preserve">  a través de </v>
      </c>
      <c r="AM43" s="20"/>
      <c r="AN43" s="20" t="str">
        <f t="shared" si="126"/>
        <v/>
      </c>
      <c r="AO43" s="20"/>
      <c r="AP43" s="20" t="str">
        <f t="shared" si="127"/>
        <v/>
      </c>
      <c r="AQ43" s="20"/>
      <c r="AR43" s="20"/>
      <c r="AS43" s="20"/>
      <c r="AT43" s="21" t="str">
        <f t="shared" si="177"/>
        <v/>
      </c>
      <c r="AU43" s="20" t="str">
        <f t="shared" si="170"/>
        <v/>
      </c>
      <c r="AV43" s="21" t="e">
        <f t="shared" si="178"/>
        <v>#N/A</v>
      </c>
      <c r="AW43" s="20" t="str">
        <f t="shared" si="172"/>
        <v/>
      </c>
      <c r="AX43" s="172"/>
      <c r="AY43" s="172"/>
      <c r="AZ43" s="175"/>
      <c r="BA43" s="20" t="str">
        <f>CONCATENATE(J40," Acción preventiva"," 4")</f>
        <v>COGGI  Acción preventiva 4</v>
      </c>
      <c r="BB43" s="22"/>
      <c r="BC43" s="22"/>
      <c r="BD43" s="22"/>
      <c r="BE43" s="20">
        <f t="shared" si="174"/>
        <v>0</v>
      </c>
      <c r="BF43" s="20"/>
      <c r="BG43" s="20"/>
      <c r="BH43" s="20"/>
      <c r="BI43" s="20"/>
      <c r="BJ43" s="20"/>
      <c r="BK43" s="20"/>
      <c r="BL43" s="20"/>
      <c r="BM43" s="20"/>
      <c r="BN43" s="20"/>
      <c r="BO43" s="20"/>
      <c r="BP43" s="20"/>
      <c r="BQ43" s="20"/>
      <c r="BR43" s="178"/>
      <c r="BS43" s="37"/>
      <c r="BT43" s="37"/>
      <c r="BU43" s="37"/>
      <c r="BV43" s="37"/>
      <c r="BW43" s="37"/>
      <c r="BX43" s="37"/>
      <c r="BY43" s="37"/>
      <c r="BZ43" s="37"/>
      <c r="CA43" s="37"/>
      <c r="CB43" s="37"/>
      <c r="CC43" s="37"/>
      <c r="CD43" s="37"/>
      <c r="CE43" s="37">
        <f t="shared" si="12"/>
        <v>0</v>
      </c>
      <c r="CF43" s="38"/>
      <c r="CG43" s="23"/>
      <c r="CH43" s="24"/>
      <c r="CI43" s="181"/>
      <c r="CJ43" s="25" t="e">
        <f t="shared" ref="CJ43" si="181">1-(CH43/CI40)</f>
        <v>#DIV/0!</v>
      </c>
      <c r="CK43" s="23" t="e" cm="1">
        <f t="array" ref="CK43">+_xlfn.IFS(CJ43&lt;0.8,"Cambio",CJ43&lt;0.9,"Revisión de control",CJ43&gt;0.89,"Se mantiene")</f>
        <v>#DIV/0!</v>
      </c>
      <c r="CL43" s="148"/>
      <c r="CM43" s="148"/>
      <c r="CN43" s="148"/>
      <c r="CO43" s="148"/>
      <c r="CP43" s="25">
        <f t="shared" si="130"/>
        <v>1</v>
      </c>
    </row>
    <row r="44" spans="1:94" ht="60" hidden="1" customHeight="1" x14ac:dyDescent="0.35">
      <c r="A44" s="151"/>
      <c r="B44" s="214" t="s">
        <v>192</v>
      </c>
      <c r="C44" s="153" t="s">
        <v>132</v>
      </c>
      <c r="D44" s="191" t="str">
        <f>VLOOKUP(B44,Datos!$B$65:$F$80,3,FALSE)</f>
        <v>Establecer lineamientos para la comunicación y coordinación intra e interinstitucional, que proporcione a los grupos de interés información veraz, objetiva y oportuna de la misión, objetivos y gestión de la Agencia Nacional de Tierras.</v>
      </c>
      <c r="E44" s="194" t="str">
        <f>VLOOKUP(B44,Datos!$B$65:$F$80,5,FALSE)</f>
        <v>La posibilidad de incumplir con los lineamientos para la comunicación interna y externa enfocada hacia los grupos de interés de la entidad</v>
      </c>
      <c r="F44" s="191" t="str">
        <f>VLOOKUP(B44,Datos!$B$65:$F$80,4,FALSE)</f>
        <v>Desde la formulación de lineamientos de comunicación interna y externa, hasta la articulación con los grupos de interés y organismos de control.</v>
      </c>
      <c r="G44" s="197" t="s">
        <v>483</v>
      </c>
      <c r="H44" s="168"/>
      <c r="I44" s="167">
        <f t="shared" ref="I44" si="182">IF(K44="",0,1)</f>
        <v>0</v>
      </c>
      <c r="J44" s="170" t="str">
        <f t="shared" ref="J44" si="183">CONCATENATE(C44," ",K44)</f>
        <v xml:space="preserve">COGGI </v>
      </c>
      <c r="K44" s="170"/>
      <c r="L44" s="198"/>
      <c r="M44" s="199">
        <f ca="1">+TODAY()-L44</f>
        <v>46151</v>
      </c>
      <c r="N44" s="202"/>
      <c r="O44" s="205"/>
      <c r="P44" s="208" t="e">
        <f>VLOOKUP(O44,Datos!$B$20:$D$25,2,FALSE)</f>
        <v>#N/A</v>
      </c>
      <c r="Q44" s="168"/>
      <c r="R44" s="182"/>
      <c r="S44" s="182"/>
      <c r="T44" s="183" t="str">
        <f t="shared" ref="T44" si="184">CONCATENATE("Posibilidad de efecto dañoso sobre los"," ",Q44," ",R44," debido ",S44)</f>
        <v xml:space="preserve">Posibilidad de efecto dañoso sobre los   debido </v>
      </c>
      <c r="U44" s="170"/>
      <c r="V44" s="170"/>
      <c r="W44" s="170"/>
      <c r="X44" s="170"/>
      <c r="Y44" s="184"/>
      <c r="Z44" s="187"/>
      <c r="AA44" s="168" t="str">
        <f t="shared" ref="AA44" si="185">IF(Z44&lt;=0,"",IF(Z44&lt;=2,"Muy Baja",IF(Z44&lt;=24,"Baja",IF(Z44&lt;=500,"Media",IF(Z44&lt;=5000,"Alta","Muy Alta")))))</f>
        <v/>
      </c>
      <c r="AB44" s="167" t="str">
        <f t="shared" ref="AB44" si="186">IF(AA44="","",IF(AA44="Muy Baja",0.2,IF(AA44="Baja",0.4,IF(AA44="Media",0.6,IF(AA44="Alta",0.8,IF(AA44="Muy Alta",1,))))))</f>
        <v/>
      </c>
      <c r="AC44" s="168">
        <f>+O44</f>
        <v>0</v>
      </c>
      <c r="AD44" s="168" t="e" cm="1">
        <f t="array" ref="AD44">_xlfn.IFS(AC44=Datos!$C$6,"Leve",AC44=Datos!$C$7,"Menor",AC44=Datos!$C$8,"Moderado",AC44=Datos!$C$9,"Mayor",AC44=Datos!$C$10,"Catastrófico")</f>
        <v>#N/A</v>
      </c>
      <c r="AE44" s="167" t="e">
        <f t="shared" ref="AE44" si="187">IF(AD44="","",IF(AD44="Leve",0.2,IF(AD44="Menor",0.4,IF(AD44="Moderado",0.6,IF(AD44="Mayor",0.8,IF(AD44="Catastrófico",1,))))))</f>
        <v>#N/A</v>
      </c>
      <c r="AF44" s="168" t="e">
        <f t="shared" ref="AF44" si="188">IF(OR(AND(AA44="Muy Baja",AD44="Leve"),AND(AA44="Muy Baja",AD44="Menor"),AND(AA44="Baja",AD44="Leve")),"Bajo",IF(OR(AND(AA44="Muy baja",AD44="Moderado"),AND(AA44="Baja",AD44="Menor"),AND(AA44="Baja",AD44="Moderado"),AND(AA44="Media",AD44="Leve"),AND(AA44="Media",AD44="Menor"),AND(AA44="Media",AD44="Moderado"),AND(AA44="Alta",AD44="Leve"),AND(AA44="Alta",AD44="Menor")),"Moderado",IF(OR(AND(AA44="Muy Baja",AD44="Mayor"),AND(AA44="Baja",AD44="Mayor"),AND(AA44="Media",AD44="Mayor"),AND(AA44="Alta",AD44="Moderado"),AND(AA44="Alta",AD44="Mayor"),AND(AA44="Muy Alta",AD44="Leve"),AND(AA44="Muy Alta",AD44="Menor"),AND(AA44="Muy Alta",AD44="Moderado"),AND(AA44="Muy Alta",AD44="Mayor")),"Alto",IF(OR(AND(AA44="Muy Baja",AD44="Catastrófico"),AND(AA44="Baja",AD44="Catastrófico"),AND(AA44="Media",AD44="Catastrófico"),AND(AA44="Alta",AD44="Catastrófico"),AND(AA44="Muy Alta",AD44="Catastrófico")),"Extremo",""))))</f>
        <v>#N/A</v>
      </c>
      <c r="AG44" s="169" t="e" cm="1">
        <f t="array" ref="AG44">_xlfn.IFS(AF44="Bajo","Aceptar",AF44="Moderado","Reducir",AF44="Alto","Reducir",AF44="Extremo","Reducir")</f>
        <v>#N/A</v>
      </c>
      <c r="AH44" s="20" t="str">
        <f>CONCATENATE(J44," Control"," 1")</f>
        <v>COGGI  Control 1</v>
      </c>
      <c r="AI44" s="124"/>
      <c r="AJ44" s="22"/>
      <c r="AK44" s="22"/>
      <c r="AL44" s="22" t="str">
        <f>CONCATENATE(AI44," ",AJ44," a través de ",AK44)</f>
        <v xml:space="preserve">  a través de </v>
      </c>
      <c r="AM44" s="20"/>
      <c r="AN44" s="20" t="str">
        <f t="shared" si="126"/>
        <v/>
      </c>
      <c r="AO44" s="20"/>
      <c r="AP44" s="20" t="str">
        <f t="shared" si="127"/>
        <v/>
      </c>
      <c r="AQ44" s="20"/>
      <c r="AR44" s="20"/>
      <c r="AS44" s="20"/>
      <c r="AT44" s="21" t="str">
        <f t="shared" ref="AT44" si="189">+IF(AN44="Probabilidad",AB44-(AB44*AP44),AB44)</f>
        <v/>
      </c>
      <c r="AU44" s="20" t="str">
        <f>IFERROR(IF(AT44="","",IF(AT44&lt;=20%,"Muy Baja",IF(AT44&lt;=40%,"Baja",IF(AT44&lt;=60%,"Media",IF(AT44&lt;=80%,"Alta","Muy Alta"))))),"")</f>
        <v/>
      </c>
      <c r="AV44" s="21" t="e">
        <f t="shared" ref="AV44" si="190">+IF(AN44="Impacto",AE44-(AE44*AP44),AE44)</f>
        <v>#N/A</v>
      </c>
      <c r="AW44" s="20" t="str">
        <f>IFERROR(IF(AV44="","",IF(AV44&lt;=0.2,"Leve",IF(AV44&lt;=0.4,"Menor",IF(AV44&lt;=0.6,"Moderado",IF(AV44&lt;=0.8,"Mayor","Catastrófico"))))),"")</f>
        <v/>
      </c>
      <c r="AX44" s="170" t="str">
        <f t="shared" ref="AX44" si="191">IF(OR(AND(AU47="Muy Baja",AW47="Leve"),AND(AU47="Muy Baja",AW47="Menor"),AND(AU47="Baja",AW47="Leve")),"Bajo",IF(OR(AND(AU47="Muy baja",AW47="Moderado"),AND(AU47="Baja",AW47="Menor"),AND(AU47="Baja",AW47="Moderado"),AND(AU47="Media",AW47="Leve"),AND(AU47="Media",AW47="Menor"),AND(AU47="Media",AW47="Moderado"),AND(AU47="Alta",AW47="Leve"),AND(AU47="Alta",AW47="Menor")),"Moderado",IF(OR(AND(AU47="Muy Baja",AW47="Mayor"),AND(AU47="Baja",AW47="Mayor"),AND(AU47="Media",AW47="Mayor"),AND(AU47="Alta",AW47="Moderado"),AND(AU47="Alta",AW47="Mayor"),AND(AU47="Muy Alta",AW47="Leve"),AND(AU47="Muy Alta",AW47="Menor"),AND(AU47="Muy Alta",AW47="Moderado"),AND(AU47="Muy Alta",AW47="Mayor")),"Alto",IF(OR(AND(AU47="Muy Baja",AW47="Catastrófico"),AND(AU47="Baja",AW47="Catastrófico"),AND(AU47="Media",AW47="Catastrófico"),AND(AU47="Alta",AW47="Catastrófico"),AND(AU47="Muy Alta",AW47="Catastrófico")),"Extremo",""))))</f>
        <v/>
      </c>
      <c r="AY44" s="170" t="e" cm="1">
        <f t="array" ref="AY44">_xlfn.IFS(AX44="Bajo","Aceptar",AX44="Moderado","Reducir",AX44="Alto","Reducir",AX44="Extremo","Reducir")</f>
        <v>#N/A</v>
      </c>
      <c r="AZ44" s="173" t="e" cm="1">
        <f t="array" ref="AZ44">_xlfn.IFS(AY44="Aceptar","No",AY44="Reducir","Si")</f>
        <v>#N/A</v>
      </c>
      <c r="BA44" s="20" t="str">
        <f>CONCATENATE(J44," Acción preventiva"," 1")</f>
        <v>COGGI  Acción preventiva 1</v>
      </c>
      <c r="BB44" s="22"/>
      <c r="BC44" s="22"/>
      <c r="BD44" s="22"/>
      <c r="BE44" s="20">
        <f>+SUM(BF44:BQ44)</f>
        <v>0</v>
      </c>
      <c r="BF44" s="20"/>
      <c r="BG44" s="20"/>
      <c r="BH44" s="20"/>
      <c r="BI44" s="20"/>
      <c r="BJ44" s="20"/>
      <c r="BK44" s="20"/>
      <c r="BL44" s="20"/>
      <c r="BM44" s="20"/>
      <c r="BN44" s="20"/>
      <c r="BO44" s="20"/>
      <c r="BP44" s="20"/>
      <c r="BQ44" s="20"/>
      <c r="BR44" s="176"/>
      <c r="BS44" s="37"/>
      <c r="BT44" s="37"/>
      <c r="BU44" s="37"/>
      <c r="BV44" s="37"/>
      <c r="BW44" s="37"/>
      <c r="BX44" s="37"/>
      <c r="BY44" s="37"/>
      <c r="BZ44" s="37"/>
      <c r="CA44" s="37"/>
      <c r="CB44" s="37"/>
      <c r="CC44" s="37"/>
      <c r="CD44" s="37"/>
      <c r="CE44" s="37">
        <f t="shared" si="12"/>
        <v>0</v>
      </c>
      <c r="CF44" s="38"/>
      <c r="CG44" s="23"/>
      <c r="CH44" s="24"/>
      <c r="CI44" s="179">
        <f t="shared" ref="CI44" si="192">+Z44</f>
        <v>0</v>
      </c>
      <c r="CJ44" s="25" t="e">
        <f t="shared" ref="CJ44" si="193">1-(CH44/CI44)</f>
        <v>#DIV/0!</v>
      </c>
      <c r="CK44" s="23" t="e" cm="1">
        <f t="array" ref="CK44">+_xlfn.IFS(CJ44&lt;0.8,"Cambio",CJ44&lt;0.9,"Revisión de control",CJ44&gt;0.89,"Se mantiene")</f>
        <v>#DIV/0!</v>
      </c>
      <c r="CL44" s="148"/>
      <c r="CM44" s="148"/>
      <c r="CN44" s="148"/>
      <c r="CO44" s="148"/>
      <c r="CP44" s="25">
        <f t="shared" si="130"/>
        <v>1</v>
      </c>
    </row>
    <row r="45" spans="1:94" ht="60" hidden="1" customHeight="1" x14ac:dyDescent="0.35">
      <c r="A45" s="151"/>
      <c r="B45" s="215"/>
      <c r="C45" s="153" t="s">
        <v>132</v>
      </c>
      <c r="D45" s="192"/>
      <c r="E45" s="195"/>
      <c r="F45" s="192"/>
      <c r="G45" s="197"/>
      <c r="H45" s="168"/>
      <c r="I45" s="167"/>
      <c r="J45" s="171"/>
      <c r="K45" s="171"/>
      <c r="L45" s="198"/>
      <c r="M45" s="200"/>
      <c r="N45" s="203"/>
      <c r="O45" s="206"/>
      <c r="P45" s="209"/>
      <c r="Q45" s="168"/>
      <c r="R45" s="182"/>
      <c r="S45" s="182"/>
      <c r="T45" s="183"/>
      <c r="U45" s="171"/>
      <c r="V45" s="171"/>
      <c r="W45" s="171"/>
      <c r="X45" s="171"/>
      <c r="Y45" s="185"/>
      <c r="Z45" s="187"/>
      <c r="AA45" s="168"/>
      <c r="AB45" s="167"/>
      <c r="AC45" s="168"/>
      <c r="AD45" s="168"/>
      <c r="AE45" s="167"/>
      <c r="AF45" s="168"/>
      <c r="AG45" s="169"/>
      <c r="AH45" s="20" t="str">
        <f>CONCATENATE(J44," Control"," 2")</f>
        <v>COGGI  Control 2</v>
      </c>
      <c r="AI45" s="22"/>
      <c r="AJ45" s="22"/>
      <c r="AK45" s="22"/>
      <c r="AL45" s="22" t="str">
        <f>CONCATENATE(AI45," ",AJ45," a través de ",AK45)</f>
        <v xml:space="preserve">  a través de </v>
      </c>
      <c r="AM45" s="20"/>
      <c r="AN45" s="20" t="str">
        <f t="shared" si="126"/>
        <v/>
      </c>
      <c r="AO45" s="20"/>
      <c r="AP45" s="20" t="str">
        <f t="shared" si="127"/>
        <v/>
      </c>
      <c r="AQ45" s="20"/>
      <c r="AR45" s="20"/>
      <c r="AS45" s="20"/>
      <c r="AT45" s="21" t="str">
        <f t="shared" ref="AT45:AT47" si="194">+IF(AN45="Probabilidad",AT44-(AT44*AP45),AT44)</f>
        <v/>
      </c>
      <c r="AU45" s="20" t="str">
        <f>IFERROR(IF(AT45="","",IF(AT45&lt;=20%,"Muy Baja",IF(AT45&lt;=40%,"Baja",IF(AT45&lt;=60%,"Media",IF(AT45&lt;=80%,"Alta","Muy Alta"))))),"")</f>
        <v/>
      </c>
      <c r="AV45" s="21" t="e">
        <f t="shared" ref="AV45:AV47" si="195">+IF(AN45="Impacto",AV44-(AV44*AP45),AV44)</f>
        <v>#N/A</v>
      </c>
      <c r="AW45" s="20" t="str">
        <f>IFERROR(IF(AV45="","",IF(AV45&lt;=0.2,"Leve",IF(AV45&lt;=0.4,"Menor",IF(AV45&lt;=0.6,"Moderado",IF(AV45&lt;=0.8,"Mayor","Catastrófico"))))),"")</f>
        <v/>
      </c>
      <c r="AX45" s="171"/>
      <c r="AY45" s="171"/>
      <c r="AZ45" s="174"/>
      <c r="BA45" s="20" t="str">
        <f>CONCATENATE(J44," Acción preventiva"," 2")</f>
        <v>COGGI  Acción preventiva 2</v>
      </c>
      <c r="BB45" s="22"/>
      <c r="BC45" s="22"/>
      <c r="BD45" s="22"/>
      <c r="BE45" s="20">
        <f>+SUM(BF45:BQ45)</f>
        <v>0</v>
      </c>
      <c r="BF45" s="20"/>
      <c r="BG45" s="20"/>
      <c r="BH45" s="20"/>
      <c r="BI45" s="20"/>
      <c r="BJ45" s="20"/>
      <c r="BK45" s="20"/>
      <c r="BL45" s="20"/>
      <c r="BM45" s="20"/>
      <c r="BN45" s="20"/>
      <c r="BO45" s="20"/>
      <c r="BP45" s="20"/>
      <c r="BQ45" s="20"/>
      <c r="BR45" s="177"/>
      <c r="BS45" s="37"/>
      <c r="BT45" s="37"/>
      <c r="BU45" s="37"/>
      <c r="BV45" s="37"/>
      <c r="BW45" s="37"/>
      <c r="BX45" s="37"/>
      <c r="BY45" s="37"/>
      <c r="BZ45" s="37"/>
      <c r="CA45" s="37"/>
      <c r="CB45" s="37"/>
      <c r="CC45" s="37"/>
      <c r="CD45" s="37"/>
      <c r="CE45" s="37">
        <f t="shared" si="12"/>
        <v>0</v>
      </c>
      <c r="CF45" s="38"/>
      <c r="CG45" s="23"/>
      <c r="CH45" s="24"/>
      <c r="CI45" s="180"/>
      <c r="CJ45" s="25" t="e">
        <f t="shared" ref="CJ45" si="196">1-(CH45/CI44)</f>
        <v>#DIV/0!</v>
      </c>
      <c r="CK45" s="23" t="e" cm="1">
        <f t="array" ref="CK45">+_xlfn.IFS(CJ45&lt;0.8,"Cambio",CJ45&lt;0.9,"Revisión de control",CJ45&gt;0.89,"Se mantiene")</f>
        <v>#DIV/0!</v>
      </c>
      <c r="CL45" s="148"/>
      <c r="CM45" s="148"/>
      <c r="CN45" s="148"/>
      <c r="CO45" s="148"/>
      <c r="CP45" s="25">
        <f t="shared" si="130"/>
        <v>1</v>
      </c>
    </row>
    <row r="46" spans="1:94" ht="60" hidden="1" customHeight="1" x14ac:dyDescent="0.35">
      <c r="A46" s="151"/>
      <c r="B46" s="215"/>
      <c r="C46" s="153" t="s">
        <v>132</v>
      </c>
      <c r="D46" s="192"/>
      <c r="E46" s="195"/>
      <c r="F46" s="192"/>
      <c r="G46" s="197"/>
      <c r="H46" s="168"/>
      <c r="I46" s="167"/>
      <c r="J46" s="171"/>
      <c r="K46" s="171"/>
      <c r="L46" s="198"/>
      <c r="M46" s="200"/>
      <c r="N46" s="203"/>
      <c r="O46" s="206"/>
      <c r="P46" s="209"/>
      <c r="Q46" s="168"/>
      <c r="R46" s="182"/>
      <c r="S46" s="182"/>
      <c r="T46" s="183"/>
      <c r="U46" s="171"/>
      <c r="V46" s="171"/>
      <c r="W46" s="171"/>
      <c r="X46" s="171"/>
      <c r="Y46" s="185"/>
      <c r="Z46" s="187"/>
      <c r="AA46" s="168"/>
      <c r="AB46" s="167"/>
      <c r="AC46" s="168"/>
      <c r="AD46" s="168"/>
      <c r="AE46" s="167"/>
      <c r="AF46" s="168"/>
      <c r="AG46" s="169"/>
      <c r="AH46" s="20" t="str">
        <f>CONCATENATE(J44," Control"," 3")</f>
        <v>COGGI  Control 3</v>
      </c>
      <c r="AI46" s="22"/>
      <c r="AJ46" s="22"/>
      <c r="AK46" s="22"/>
      <c r="AL46" s="22" t="str">
        <f>CONCATENATE(AI46," ",AJ46," a través de ",AK46)</f>
        <v xml:space="preserve">  a través de </v>
      </c>
      <c r="AM46" s="20"/>
      <c r="AN46" s="20" t="str">
        <f t="shared" si="126"/>
        <v/>
      </c>
      <c r="AO46" s="20"/>
      <c r="AP46" s="20" t="str">
        <f t="shared" si="127"/>
        <v/>
      </c>
      <c r="AQ46" s="20"/>
      <c r="AR46" s="20"/>
      <c r="AS46" s="20"/>
      <c r="AT46" s="21" t="str">
        <f t="shared" si="194"/>
        <v/>
      </c>
      <c r="AU46" s="20" t="str">
        <f>IFERROR(IF(AT46="","",IF(AT46&lt;=20%,"Muy Baja",IF(AT46&lt;=40%,"Baja",IF(AT46&lt;=60%,"Media",IF(AT46&lt;=80%,"Alta","Muy Alta"))))),"")</f>
        <v/>
      </c>
      <c r="AV46" s="21" t="e">
        <f t="shared" si="195"/>
        <v>#N/A</v>
      </c>
      <c r="AW46" s="20" t="str">
        <f>IFERROR(IF(AV46="","",IF(AV46&lt;=0.2,"Leve",IF(AV46&lt;=0.4,"Menor",IF(AV46&lt;=0.6,"Moderado",IF(AV46&lt;=0.8,"Mayor","Catastrófico"))))),"")</f>
        <v/>
      </c>
      <c r="AX46" s="171"/>
      <c r="AY46" s="171"/>
      <c r="AZ46" s="174"/>
      <c r="BA46" s="20" t="str">
        <f>CONCATENATE(J44," Acción preventiva"," 3")</f>
        <v>COGGI  Acción preventiva 3</v>
      </c>
      <c r="BB46" s="22"/>
      <c r="BC46" s="22"/>
      <c r="BD46" s="22"/>
      <c r="BE46" s="20">
        <f>+SUM(BF46:BQ46)</f>
        <v>0</v>
      </c>
      <c r="BF46" s="20"/>
      <c r="BG46" s="20"/>
      <c r="BH46" s="20"/>
      <c r="BI46" s="20"/>
      <c r="BJ46" s="20"/>
      <c r="BK46" s="20"/>
      <c r="BL46" s="20"/>
      <c r="BM46" s="20"/>
      <c r="BN46" s="20"/>
      <c r="BO46" s="20"/>
      <c r="BP46" s="20"/>
      <c r="BQ46" s="20"/>
      <c r="BR46" s="177"/>
      <c r="BS46" s="37"/>
      <c r="BT46" s="37"/>
      <c r="BU46" s="37"/>
      <c r="BV46" s="37"/>
      <c r="BW46" s="37"/>
      <c r="BX46" s="37"/>
      <c r="BY46" s="37"/>
      <c r="BZ46" s="37"/>
      <c r="CA46" s="37"/>
      <c r="CB46" s="37"/>
      <c r="CC46" s="37"/>
      <c r="CD46" s="37"/>
      <c r="CE46" s="37">
        <f t="shared" si="12"/>
        <v>0</v>
      </c>
      <c r="CF46" s="38"/>
      <c r="CG46" s="23"/>
      <c r="CH46" s="24"/>
      <c r="CI46" s="180"/>
      <c r="CJ46" s="25" t="e">
        <f t="shared" ref="CJ46" si="197">1-(CH46/CI44)</f>
        <v>#DIV/0!</v>
      </c>
      <c r="CK46" s="23" t="e" cm="1">
        <f t="array" ref="CK46">+_xlfn.IFS(CJ46&lt;0.8,"Cambio",CJ46&lt;0.9,"Revisión de control",CJ46&gt;0.89,"Se mantiene")</f>
        <v>#DIV/0!</v>
      </c>
      <c r="CL46" s="148"/>
      <c r="CM46" s="148"/>
      <c r="CN46" s="148"/>
      <c r="CO46" s="148"/>
      <c r="CP46" s="25">
        <f t="shared" si="130"/>
        <v>1</v>
      </c>
    </row>
    <row r="47" spans="1:94" ht="60" hidden="1" customHeight="1" x14ac:dyDescent="0.35">
      <c r="A47" s="151"/>
      <c r="B47" s="216"/>
      <c r="C47" s="153" t="s">
        <v>132</v>
      </c>
      <c r="D47" s="193"/>
      <c r="E47" s="196"/>
      <c r="F47" s="193"/>
      <c r="G47" s="197"/>
      <c r="H47" s="168"/>
      <c r="I47" s="167"/>
      <c r="J47" s="172"/>
      <c r="K47" s="172"/>
      <c r="L47" s="198"/>
      <c r="M47" s="201"/>
      <c r="N47" s="204"/>
      <c r="O47" s="207"/>
      <c r="P47" s="210"/>
      <c r="Q47" s="168"/>
      <c r="R47" s="182"/>
      <c r="S47" s="182"/>
      <c r="T47" s="183"/>
      <c r="U47" s="172"/>
      <c r="V47" s="172"/>
      <c r="W47" s="172"/>
      <c r="X47" s="172"/>
      <c r="Y47" s="186"/>
      <c r="Z47" s="187"/>
      <c r="AA47" s="168"/>
      <c r="AB47" s="167"/>
      <c r="AC47" s="168"/>
      <c r="AD47" s="168"/>
      <c r="AE47" s="167"/>
      <c r="AF47" s="168"/>
      <c r="AG47" s="169"/>
      <c r="AH47" s="20" t="str">
        <f>CONCATENATE(J44," Control"," 4")</f>
        <v>COGGI  Control 4</v>
      </c>
      <c r="AI47" s="22"/>
      <c r="AJ47" s="22"/>
      <c r="AK47" s="22"/>
      <c r="AL47" s="22" t="str">
        <f>CONCATENATE(AI47," ",AJ47," a través de ",AK47)</f>
        <v xml:space="preserve">  a través de </v>
      </c>
      <c r="AM47" s="20"/>
      <c r="AN47" s="20" t="str">
        <f t="shared" si="126"/>
        <v/>
      </c>
      <c r="AO47" s="20"/>
      <c r="AP47" s="20" t="str">
        <f t="shared" si="127"/>
        <v/>
      </c>
      <c r="AQ47" s="20"/>
      <c r="AR47" s="20"/>
      <c r="AS47" s="20"/>
      <c r="AT47" s="21" t="str">
        <f t="shared" si="194"/>
        <v/>
      </c>
      <c r="AU47" s="20" t="str">
        <f>IFERROR(IF(AT47="","",IF(AT47&lt;=20%,"Muy Baja",IF(AT47&lt;=40%,"Baja",IF(AT47&lt;=60%,"Media",IF(AT47&lt;=80%,"Alta","Muy Alta"))))),"")</f>
        <v/>
      </c>
      <c r="AV47" s="21" t="e">
        <f t="shared" si="195"/>
        <v>#N/A</v>
      </c>
      <c r="AW47" s="20" t="str">
        <f>IFERROR(IF(AV47="","",IF(AV47&lt;=0.2,"Leve",IF(AV47&lt;=0.4,"Menor",IF(AV47&lt;=0.6,"Moderado",IF(AV47&lt;=0.8,"Mayor","Catastrófico"))))),"")</f>
        <v/>
      </c>
      <c r="AX47" s="172"/>
      <c r="AY47" s="172"/>
      <c r="AZ47" s="175"/>
      <c r="BA47" s="20" t="str">
        <f>CONCATENATE(J44," Acción preventiva"," 4")</f>
        <v>COGGI  Acción preventiva 4</v>
      </c>
      <c r="BB47" s="22"/>
      <c r="BC47" s="22"/>
      <c r="BD47" s="22"/>
      <c r="BE47" s="20">
        <f>+SUM(BF47:BQ47)</f>
        <v>0</v>
      </c>
      <c r="BF47" s="20"/>
      <c r="BG47" s="20"/>
      <c r="BH47" s="20"/>
      <c r="BI47" s="20"/>
      <c r="BJ47" s="20"/>
      <c r="BK47" s="20"/>
      <c r="BL47" s="20"/>
      <c r="BM47" s="20"/>
      <c r="BN47" s="20"/>
      <c r="BO47" s="20"/>
      <c r="BP47" s="20"/>
      <c r="BQ47" s="20"/>
      <c r="BR47" s="178"/>
      <c r="BS47" s="37"/>
      <c r="BT47" s="37"/>
      <c r="BU47" s="37"/>
      <c r="BV47" s="37"/>
      <c r="BW47" s="37"/>
      <c r="BX47" s="37"/>
      <c r="BY47" s="37"/>
      <c r="BZ47" s="37"/>
      <c r="CA47" s="37"/>
      <c r="CB47" s="37"/>
      <c r="CC47" s="37"/>
      <c r="CD47" s="37"/>
      <c r="CE47" s="37">
        <f t="shared" si="12"/>
        <v>0</v>
      </c>
      <c r="CF47" s="38"/>
      <c r="CG47" s="23"/>
      <c r="CH47" s="24"/>
      <c r="CI47" s="181"/>
      <c r="CJ47" s="25" t="e">
        <f t="shared" ref="CJ47" si="198">1-(CH47/CI44)</f>
        <v>#DIV/0!</v>
      </c>
      <c r="CK47" s="23" t="e" cm="1">
        <f t="array" ref="CK47">+_xlfn.IFS(CJ47&lt;0.8,"Cambio",CJ47&lt;0.9,"Revisión de control",CJ47&gt;0.89,"Se mantiene")</f>
        <v>#DIV/0!</v>
      </c>
      <c r="CL47" s="148"/>
      <c r="CM47" s="148"/>
      <c r="CN47" s="148"/>
      <c r="CO47" s="148"/>
      <c r="CP47" s="25">
        <f t="shared" si="130"/>
        <v>1</v>
      </c>
    </row>
    <row r="48" spans="1:94" ht="60" hidden="1" customHeight="1" x14ac:dyDescent="0.35">
      <c r="A48" s="151"/>
      <c r="B48" s="214" t="s">
        <v>192</v>
      </c>
      <c r="C48" s="152" t="s">
        <v>132</v>
      </c>
      <c r="D48" s="191" t="str">
        <f>VLOOKUP(B48,Datos!$B$65:$F$80,3,FALSE)</f>
        <v>Establecer lineamientos para la comunicación y coordinación intra e interinstitucional, que proporcione a los grupos de interés información veraz, objetiva y oportuna de la misión, objetivos y gestión de la Agencia Nacional de Tierras.</v>
      </c>
      <c r="E48" s="194" t="str">
        <f>VLOOKUP(B48,Datos!$B$65:$F$80,5,FALSE)</f>
        <v>La posibilidad de incumplir con los lineamientos para la comunicación interna y externa enfocada hacia los grupos de interés de la entidad</v>
      </c>
      <c r="F48" s="191" t="str">
        <f>VLOOKUP(B48,Datos!$B$65:$F$80,4,FALSE)</f>
        <v>Desde la formulación de lineamientos de comunicación interna y externa, hasta la articulación con los grupos de interés y organismos de control.</v>
      </c>
      <c r="G48" s="197" t="s">
        <v>300</v>
      </c>
      <c r="H48" s="168"/>
      <c r="I48" s="167">
        <f t="shared" ref="I48" si="199">IF(K48="",0,1)</f>
        <v>0</v>
      </c>
      <c r="J48" s="170" t="str">
        <f t="shared" ref="J48" si="200">CONCATENATE(C48," ",K48)</f>
        <v xml:space="preserve">COGGI </v>
      </c>
      <c r="K48" s="170"/>
      <c r="L48" s="198"/>
      <c r="M48" s="199">
        <f ca="1">+TODAY()-L48</f>
        <v>46151</v>
      </c>
      <c r="N48" s="202"/>
      <c r="O48" s="205"/>
      <c r="P48" s="208" t="e">
        <f>VLOOKUP(O48,Datos!$B$20:$D$25,2,FALSE)</f>
        <v>#N/A</v>
      </c>
      <c r="Q48" s="168"/>
      <c r="R48" s="182"/>
      <c r="S48" s="182"/>
      <c r="T48" s="183" t="str">
        <f t="shared" ref="T48" si="201">CONCATENATE("Posibilidad de efecto dañoso sobre los"," ",Q48," ",R48," debido ",S48)</f>
        <v xml:space="preserve">Posibilidad de efecto dañoso sobre los   debido </v>
      </c>
      <c r="U48" s="170"/>
      <c r="V48" s="170"/>
      <c r="W48" s="184"/>
      <c r="X48" s="184"/>
      <c r="Y48" s="184"/>
      <c r="Z48" s="187"/>
      <c r="AA48" s="168" t="str">
        <f t="shared" ref="AA48" si="202">IF(Z48&lt;=0,"",IF(Z48&lt;=2,"Muy Baja",IF(Z48&lt;=24,"Baja",IF(Z48&lt;=500,"Media",IF(Z48&lt;=5000,"Alta","Muy Alta")))))</f>
        <v/>
      </c>
      <c r="AB48" s="167" t="str">
        <f t="shared" ref="AB48" si="203">IF(AA48="","",IF(AA48="Muy Baja",0.2,IF(AA48="Baja",0.4,IF(AA48="Media",0.6,IF(AA48="Alta",0.8,IF(AA48="Muy Alta",1,))))))</f>
        <v/>
      </c>
      <c r="AC48" s="168">
        <f>+O48</f>
        <v>0</v>
      </c>
      <c r="AD48" s="168" t="e" cm="1">
        <f t="array" ref="AD48">_xlfn.IFS(AC48=Datos!$C$6,"Leve",AC48=Datos!$C$7,"Menor",AC48=Datos!$C$8,"Moderado",AC48=Datos!$C$9,"Mayor",AC48=Datos!$C$10,"Catastrófico")</f>
        <v>#N/A</v>
      </c>
      <c r="AE48" s="167" t="e">
        <f t="shared" ref="AE48" si="204">IF(AD48="","",IF(AD48="Leve",0.2,IF(AD48="Menor",0.4,IF(AD48="Moderado",0.6,IF(AD48="Mayor",0.8,IF(AD48="Catastrófico",1,))))))</f>
        <v>#N/A</v>
      </c>
      <c r="AF48" s="168" t="e">
        <f t="shared" ref="AF48" si="205">IF(OR(AND(AA48="Muy Baja",AD48="Leve"),AND(AA48="Muy Baja",AD48="Menor"),AND(AA48="Baja",AD48="Leve")),"Bajo",IF(OR(AND(AA48="Muy baja",AD48="Moderado"),AND(AA48="Baja",AD48="Menor"),AND(AA48="Baja",AD48="Moderado"),AND(AA48="Media",AD48="Leve"),AND(AA48="Media",AD48="Menor"),AND(AA48="Media",AD48="Moderado"),AND(AA48="Alta",AD48="Leve"),AND(AA48="Alta",AD48="Menor")),"Moderado",IF(OR(AND(AA48="Muy Baja",AD48="Mayor"),AND(AA48="Baja",AD48="Mayor"),AND(AA48="Media",AD48="Mayor"),AND(AA48="Alta",AD48="Moderado"),AND(AA48="Alta",AD48="Mayor"),AND(AA48="Muy Alta",AD48="Leve"),AND(AA48="Muy Alta",AD48="Menor"),AND(AA48="Muy Alta",AD48="Moderado"),AND(AA48="Muy Alta",AD48="Mayor")),"Alto",IF(OR(AND(AA48="Muy Baja",AD48="Catastrófico"),AND(AA48="Baja",AD48="Catastrófico"),AND(AA48="Media",AD48="Catastrófico"),AND(AA48="Alta",AD48="Catastrófico"),AND(AA48="Muy Alta",AD48="Catastrófico")),"Extremo",""))))</f>
        <v>#N/A</v>
      </c>
      <c r="AG48" s="169" t="e" cm="1">
        <f t="array" ref="AG48">_xlfn.IFS(AF48="Bajo","Aceptar",AF48="Moderado","Reducir",AF48="Alto","Reducir",AF48="Extremo","Reducir")</f>
        <v>#N/A</v>
      </c>
      <c r="AH48" s="20" t="str">
        <f>CONCATENATE(J48," Control"," 1")</f>
        <v>COGGI  Control 1</v>
      </c>
      <c r="AI48" s="22"/>
      <c r="AJ48" s="22"/>
      <c r="AK48" s="22"/>
      <c r="AL48" s="22" t="str">
        <f t="shared" ref="AL48:AL87" si="206">CONCATENATE(AI48," ",AJ48," a través de ",AK48)</f>
        <v xml:space="preserve">  a través de </v>
      </c>
      <c r="AM48" s="20"/>
      <c r="AN48" s="20" t="str">
        <f t="shared" si="16"/>
        <v/>
      </c>
      <c r="AO48" s="20"/>
      <c r="AP48" s="20" t="str">
        <f t="shared" si="17"/>
        <v/>
      </c>
      <c r="AQ48" s="20"/>
      <c r="AR48" s="20"/>
      <c r="AS48" s="20"/>
      <c r="AT48" s="21" t="str">
        <f t="shared" ref="AT48" si="207">+IF(AN48="Probabilidad",AB48-(AB48*AP48),AB48)</f>
        <v/>
      </c>
      <c r="AU48" s="20" t="str">
        <f t="shared" ref="AU48:AU87" si="208">IFERROR(IF(AT48="","",IF(AT48&lt;=20%,"Muy Baja",IF(AT48&lt;=40%,"Baja",IF(AT48&lt;=60%,"Media",IF(AT48&lt;=80%,"Alta","Muy Alta"))))),"")</f>
        <v/>
      </c>
      <c r="AV48" s="21" t="e">
        <f t="shared" ref="AV48" si="209">+IF(AN48="Impacto",AE48-(AE48*AP48),AE48)</f>
        <v>#N/A</v>
      </c>
      <c r="AW48" s="20" t="str">
        <f t="shared" ref="AW48:AW87" si="210">IFERROR(IF(AV48="","",IF(AV48&lt;=0.2,"Leve",IF(AV48&lt;=0.4,"Menor",IF(AV48&lt;=0.6,"Moderado",IF(AV48&lt;=0.8,"Mayor","Catastrófico"))))),"")</f>
        <v/>
      </c>
      <c r="AX48" s="170" t="str">
        <f t="shared" ref="AX48" si="211">IF(OR(AND(AU51="Muy Baja",AW51="Leve"),AND(AU51="Muy Baja",AW51="Menor"),AND(AU51="Baja",AW51="Leve")),"Bajo",IF(OR(AND(AU51="Muy baja",AW51="Moderado"),AND(AU51="Baja",AW51="Menor"),AND(AU51="Baja",AW51="Moderado"),AND(AU51="Media",AW51="Leve"),AND(AU51="Media",AW51="Menor"),AND(AU51="Media",AW51="Moderado"),AND(AU51="Alta",AW51="Leve"),AND(AU51="Alta",AW51="Menor")),"Moderado",IF(OR(AND(AU51="Muy Baja",AW51="Mayor"),AND(AU51="Baja",AW51="Mayor"),AND(AU51="Media",AW51="Mayor"),AND(AU51="Alta",AW51="Moderado"),AND(AU51="Alta",AW51="Mayor"),AND(AU51="Muy Alta",AW51="Leve"),AND(AU51="Muy Alta",AW51="Menor"),AND(AU51="Muy Alta",AW51="Moderado"),AND(AU51="Muy Alta",AW51="Mayor")),"Alto",IF(OR(AND(AU51="Muy Baja",AW51="Catastrófico"),AND(AU51="Baja",AW51="Catastrófico"),AND(AU51="Media",AW51="Catastrófico"),AND(AU51="Alta",AW51="Catastrófico"),AND(AU51="Muy Alta",AW51="Catastrófico")),"Extremo",""))))</f>
        <v/>
      </c>
      <c r="AY48" s="170" t="e" cm="1">
        <f t="array" ref="AY48">_xlfn.IFS(AX48="Bajo","Aceptar",AX48="Moderado","Reducir",AX48="Alto","Reducir",AX48="Extremo","Reducir")</f>
        <v>#N/A</v>
      </c>
      <c r="AZ48" s="173" t="e" cm="1">
        <f t="array" ref="AZ48">_xlfn.IFS(AY48="Aceptar","No",AY48="Reducir","Si")</f>
        <v>#N/A</v>
      </c>
      <c r="BA48" s="20" t="str">
        <f>CONCATENATE(J48," Acción preventiva"," 1")</f>
        <v>COGGI  Acción preventiva 1</v>
      </c>
      <c r="BB48" s="22"/>
      <c r="BC48" s="22"/>
      <c r="BD48" s="22"/>
      <c r="BE48" s="20">
        <f t="shared" ref="BE48:BE87" si="212">+SUM(BF48:BQ48)</f>
        <v>0</v>
      </c>
      <c r="BF48" s="20"/>
      <c r="BG48" s="20"/>
      <c r="BH48" s="20"/>
      <c r="BI48" s="20"/>
      <c r="BJ48" s="20"/>
      <c r="BK48" s="20"/>
      <c r="BL48" s="20"/>
      <c r="BM48" s="20"/>
      <c r="BN48" s="20"/>
      <c r="BO48" s="20"/>
      <c r="BP48" s="20"/>
      <c r="BQ48" s="20"/>
      <c r="BR48" s="176"/>
      <c r="BS48" s="37"/>
      <c r="BT48" s="37"/>
      <c r="BU48" s="37"/>
      <c r="BV48" s="37"/>
      <c r="BW48" s="37"/>
      <c r="BX48" s="37"/>
      <c r="BY48" s="37"/>
      <c r="BZ48" s="37"/>
      <c r="CA48" s="37"/>
      <c r="CB48" s="37"/>
      <c r="CC48" s="37"/>
      <c r="CD48" s="37"/>
      <c r="CE48" s="37">
        <f t="shared" si="12"/>
        <v>0</v>
      </c>
      <c r="CF48" s="38"/>
      <c r="CG48" s="23"/>
      <c r="CH48" s="24"/>
      <c r="CI48" s="179">
        <f t="shared" ref="CI48" si="213">+Z48</f>
        <v>0</v>
      </c>
      <c r="CJ48" s="25" t="e">
        <f t="shared" ref="CJ48" si="214">1-(CH48/CI48)</f>
        <v>#DIV/0!</v>
      </c>
      <c r="CK48" s="23" t="e" cm="1">
        <f t="array" ref="CK48">+_xlfn.IFS(CJ48&lt;0.8,"Cambio",CJ48&lt;0.9,"Revisión de control",CJ48&gt;0.89,"Se mantiene")</f>
        <v>#DIV/0!</v>
      </c>
      <c r="CL48" s="148"/>
      <c r="CM48" s="148"/>
      <c r="CN48" s="148"/>
      <c r="CO48" s="148"/>
      <c r="CP48" s="25">
        <f t="shared" si="15"/>
        <v>1</v>
      </c>
    </row>
    <row r="49" spans="1:94" ht="60" hidden="1" customHeight="1" x14ac:dyDescent="0.35">
      <c r="A49" s="151"/>
      <c r="B49" s="215"/>
      <c r="C49" s="152" t="s">
        <v>132</v>
      </c>
      <c r="D49" s="192"/>
      <c r="E49" s="195"/>
      <c r="F49" s="192"/>
      <c r="G49" s="197"/>
      <c r="H49" s="168"/>
      <c r="I49" s="167"/>
      <c r="J49" s="171"/>
      <c r="K49" s="171"/>
      <c r="L49" s="198"/>
      <c r="M49" s="200"/>
      <c r="N49" s="203"/>
      <c r="O49" s="206"/>
      <c r="P49" s="209"/>
      <c r="Q49" s="168"/>
      <c r="R49" s="182"/>
      <c r="S49" s="182"/>
      <c r="T49" s="183"/>
      <c r="U49" s="171"/>
      <c r="V49" s="171"/>
      <c r="W49" s="185"/>
      <c r="X49" s="185"/>
      <c r="Y49" s="185"/>
      <c r="Z49" s="187"/>
      <c r="AA49" s="168"/>
      <c r="AB49" s="167"/>
      <c r="AC49" s="168"/>
      <c r="AD49" s="168"/>
      <c r="AE49" s="167"/>
      <c r="AF49" s="168"/>
      <c r="AG49" s="169"/>
      <c r="AH49" s="20" t="str">
        <f>CONCATENATE(J48," Control"," 2")</f>
        <v>COGGI  Control 2</v>
      </c>
      <c r="AI49" s="22"/>
      <c r="AJ49" s="22"/>
      <c r="AK49" s="22"/>
      <c r="AL49" s="22" t="str">
        <f t="shared" si="206"/>
        <v xml:space="preserve">  a través de </v>
      </c>
      <c r="AM49" s="20"/>
      <c r="AN49" s="20" t="str">
        <f t="shared" si="16"/>
        <v/>
      </c>
      <c r="AO49" s="20"/>
      <c r="AP49" s="20" t="str">
        <f t="shared" si="17"/>
        <v/>
      </c>
      <c r="AQ49" s="20"/>
      <c r="AR49" s="20"/>
      <c r="AS49" s="20"/>
      <c r="AT49" s="21" t="str">
        <f t="shared" ref="AT49:AT51" si="215">+IF(AN49="Probabilidad",AT48-(AT48*AP49),AT48)</f>
        <v/>
      </c>
      <c r="AU49" s="20" t="str">
        <f t="shared" si="208"/>
        <v/>
      </c>
      <c r="AV49" s="21" t="e">
        <f t="shared" ref="AV49:AV51" si="216">+IF(AN49="Impacto",AV48-(AV48*AP49),AV48)</f>
        <v>#N/A</v>
      </c>
      <c r="AW49" s="20" t="str">
        <f t="shared" si="210"/>
        <v/>
      </c>
      <c r="AX49" s="171"/>
      <c r="AY49" s="171"/>
      <c r="AZ49" s="174"/>
      <c r="BA49" s="20" t="str">
        <f>CONCATENATE(J48," Acción preventiva"," 2")</f>
        <v>COGGI  Acción preventiva 2</v>
      </c>
      <c r="BB49" s="22"/>
      <c r="BC49" s="22"/>
      <c r="BD49" s="22"/>
      <c r="BE49" s="20">
        <f t="shared" si="212"/>
        <v>0</v>
      </c>
      <c r="BF49" s="20"/>
      <c r="BG49" s="20"/>
      <c r="BH49" s="20"/>
      <c r="BI49" s="20"/>
      <c r="BJ49" s="20"/>
      <c r="BK49" s="20"/>
      <c r="BL49" s="20"/>
      <c r="BM49" s="20"/>
      <c r="BN49" s="20"/>
      <c r="BO49" s="20"/>
      <c r="BP49" s="20"/>
      <c r="BQ49" s="20"/>
      <c r="BR49" s="177"/>
      <c r="BS49" s="37"/>
      <c r="BT49" s="37"/>
      <c r="BU49" s="37"/>
      <c r="BV49" s="37"/>
      <c r="BW49" s="37"/>
      <c r="BX49" s="37"/>
      <c r="BY49" s="37"/>
      <c r="BZ49" s="37"/>
      <c r="CA49" s="37"/>
      <c r="CB49" s="37"/>
      <c r="CC49" s="37"/>
      <c r="CD49" s="37"/>
      <c r="CE49" s="37">
        <f t="shared" si="12"/>
        <v>0</v>
      </c>
      <c r="CF49" s="38"/>
      <c r="CG49" s="23"/>
      <c r="CH49" s="24"/>
      <c r="CI49" s="180"/>
      <c r="CJ49" s="25" t="e">
        <f t="shared" ref="CJ49" si="217">1-(CH49/CI48)</f>
        <v>#DIV/0!</v>
      </c>
      <c r="CK49" s="23" t="e" cm="1">
        <f t="array" ref="CK49">+_xlfn.IFS(CJ49&lt;0.8,"Cambio",CJ49&lt;0.9,"Revisión de control",CJ49&gt;0.89,"Se mantiene")</f>
        <v>#DIV/0!</v>
      </c>
      <c r="CL49" s="148"/>
      <c r="CM49" s="148"/>
      <c r="CN49" s="148"/>
      <c r="CO49" s="148"/>
      <c r="CP49" s="25">
        <f t="shared" ref="CP49:CP51" si="218">(_xlfn.IFS(CG49="",1,CG49="SI",0)+_xlfn.IFS(CL49="",1,CL49="SI",1,CL49="NO",0)+_xlfn.IFS(CM49="",1,CM49="SI",1,CM49="NO",0)+_xlfn.IFS(CN49="",1,CN49="SI",1,CN49="NO",0)+_xlfn.IFS(CO49="",1,CO49="SI",1,CO49="NO",0))/5</f>
        <v>1</v>
      </c>
    </row>
    <row r="50" spans="1:94" ht="60" hidden="1" customHeight="1" x14ac:dyDescent="0.35">
      <c r="A50" s="151"/>
      <c r="B50" s="215"/>
      <c r="C50" s="152" t="s">
        <v>132</v>
      </c>
      <c r="D50" s="192"/>
      <c r="E50" s="195"/>
      <c r="F50" s="192"/>
      <c r="G50" s="197"/>
      <c r="H50" s="168"/>
      <c r="I50" s="167"/>
      <c r="J50" s="171"/>
      <c r="K50" s="171"/>
      <c r="L50" s="198"/>
      <c r="M50" s="200"/>
      <c r="N50" s="203"/>
      <c r="O50" s="206"/>
      <c r="P50" s="209"/>
      <c r="Q50" s="168"/>
      <c r="R50" s="182"/>
      <c r="S50" s="182"/>
      <c r="T50" s="183"/>
      <c r="U50" s="171"/>
      <c r="V50" s="171"/>
      <c r="W50" s="185"/>
      <c r="X50" s="185"/>
      <c r="Y50" s="185"/>
      <c r="Z50" s="187"/>
      <c r="AA50" s="168"/>
      <c r="AB50" s="167"/>
      <c r="AC50" s="168"/>
      <c r="AD50" s="168"/>
      <c r="AE50" s="167"/>
      <c r="AF50" s="168"/>
      <c r="AG50" s="169"/>
      <c r="AH50" s="20" t="str">
        <f>CONCATENATE(J48," Control"," 3")</f>
        <v>COGGI  Control 3</v>
      </c>
      <c r="AI50" s="22"/>
      <c r="AJ50" s="22"/>
      <c r="AK50" s="22"/>
      <c r="AL50" s="22" t="str">
        <f t="shared" si="206"/>
        <v xml:space="preserve">  a través de </v>
      </c>
      <c r="AM50" s="20"/>
      <c r="AN50" s="20" t="str">
        <f t="shared" si="16"/>
        <v/>
      </c>
      <c r="AO50" s="20"/>
      <c r="AP50" s="20" t="str">
        <f t="shared" si="17"/>
        <v/>
      </c>
      <c r="AQ50" s="20"/>
      <c r="AR50" s="20"/>
      <c r="AS50" s="20"/>
      <c r="AT50" s="21" t="str">
        <f t="shared" si="215"/>
        <v/>
      </c>
      <c r="AU50" s="20" t="str">
        <f t="shared" si="208"/>
        <v/>
      </c>
      <c r="AV50" s="21" t="e">
        <f t="shared" si="216"/>
        <v>#N/A</v>
      </c>
      <c r="AW50" s="20" t="str">
        <f t="shared" si="210"/>
        <v/>
      </c>
      <c r="AX50" s="171"/>
      <c r="AY50" s="171"/>
      <c r="AZ50" s="174"/>
      <c r="BA50" s="20" t="str">
        <f>CONCATENATE(J48," Acción preventiva"," 3")</f>
        <v>COGGI  Acción preventiva 3</v>
      </c>
      <c r="BB50" s="22"/>
      <c r="BC50" s="22"/>
      <c r="BD50" s="22"/>
      <c r="BE50" s="20">
        <f t="shared" si="212"/>
        <v>0</v>
      </c>
      <c r="BF50" s="20"/>
      <c r="BG50" s="20"/>
      <c r="BH50" s="20"/>
      <c r="BI50" s="20"/>
      <c r="BJ50" s="20"/>
      <c r="BK50" s="20"/>
      <c r="BL50" s="20"/>
      <c r="BM50" s="20"/>
      <c r="BN50" s="20"/>
      <c r="BO50" s="20"/>
      <c r="BP50" s="20"/>
      <c r="BQ50" s="20"/>
      <c r="BR50" s="177"/>
      <c r="BS50" s="37"/>
      <c r="BT50" s="37"/>
      <c r="BU50" s="37"/>
      <c r="BV50" s="37"/>
      <c r="BW50" s="37"/>
      <c r="BX50" s="37"/>
      <c r="BY50" s="37"/>
      <c r="BZ50" s="37"/>
      <c r="CA50" s="37"/>
      <c r="CB50" s="37"/>
      <c r="CC50" s="37"/>
      <c r="CD50" s="37"/>
      <c r="CE50" s="37">
        <f t="shared" si="12"/>
        <v>0</v>
      </c>
      <c r="CF50" s="38"/>
      <c r="CG50" s="23"/>
      <c r="CH50" s="24"/>
      <c r="CI50" s="180"/>
      <c r="CJ50" s="25" t="e">
        <f t="shared" ref="CJ50" si="219">1-(CH50/CI48)</f>
        <v>#DIV/0!</v>
      </c>
      <c r="CK50" s="23" t="e" cm="1">
        <f t="array" ref="CK50">+_xlfn.IFS(CJ50&lt;0.8,"Cambio",CJ50&lt;0.9,"Revisión de control",CJ50&gt;0.89,"Se mantiene")</f>
        <v>#DIV/0!</v>
      </c>
      <c r="CL50" s="148"/>
      <c r="CM50" s="148"/>
      <c r="CN50" s="148"/>
      <c r="CO50" s="148"/>
      <c r="CP50" s="25">
        <f t="shared" si="218"/>
        <v>1</v>
      </c>
    </row>
    <row r="51" spans="1:94" ht="60" hidden="1" customHeight="1" x14ac:dyDescent="0.35">
      <c r="A51" s="151"/>
      <c r="B51" s="216"/>
      <c r="C51" s="152" t="s">
        <v>132</v>
      </c>
      <c r="D51" s="193"/>
      <c r="E51" s="196"/>
      <c r="F51" s="193"/>
      <c r="G51" s="197"/>
      <c r="H51" s="168"/>
      <c r="I51" s="167"/>
      <c r="J51" s="172"/>
      <c r="K51" s="172"/>
      <c r="L51" s="198"/>
      <c r="M51" s="201"/>
      <c r="N51" s="204"/>
      <c r="O51" s="207"/>
      <c r="P51" s="210"/>
      <c r="Q51" s="168"/>
      <c r="R51" s="182"/>
      <c r="S51" s="182"/>
      <c r="T51" s="183"/>
      <c r="U51" s="172"/>
      <c r="V51" s="172"/>
      <c r="W51" s="186"/>
      <c r="X51" s="186"/>
      <c r="Y51" s="186"/>
      <c r="Z51" s="187"/>
      <c r="AA51" s="168"/>
      <c r="AB51" s="167"/>
      <c r="AC51" s="168"/>
      <c r="AD51" s="168"/>
      <c r="AE51" s="167"/>
      <c r="AF51" s="168"/>
      <c r="AG51" s="169"/>
      <c r="AH51" s="20" t="str">
        <f>CONCATENATE(J48," Control"," 4")</f>
        <v>COGGI  Control 4</v>
      </c>
      <c r="AI51" s="22"/>
      <c r="AJ51" s="22"/>
      <c r="AK51" s="22"/>
      <c r="AL51" s="22" t="str">
        <f t="shared" si="206"/>
        <v xml:space="preserve">  a través de </v>
      </c>
      <c r="AM51" s="20"/>
      <c r="AN51" s="20" t="str">
        <f t="shared" si="16"/>
        <v/>
      </c>
      <c r="AO51" s="20"/>
      <c r="AP51" s="20" t="str">
        <f t="shared" si="17"/>
        <v/>
      </c>
      <c r="AQ51" s="20"/>
      <c r="AR51" s="20"/>
      <c r="AS51" s="20"/>
      <c r="AT51" s="21" t="str">
        <f t="shared" si="215"/>
        <v/>
      </c>
      <c r="AU51" s="20" t="str">
        <f t="shared" si="208"/>
        <v/>
      </c>
      <c r="AV51" s="21" t="e">
        <f t="shared" si="216"/>
        <v>#N/A</v>
      </c>
      <c r="AW51" s="20" t="str">
        <f t="shared" si="210"/>
        <v/>
      </c>
      <c r="AX51" s="172"/>
      <c r="AY51" s="172"/>
      <c r="AZ51" s="175"/>
      <c r="BA51" s="20" t="str">
        <f>CONCATENATE(J48," Acción preventiva"," 4")</f>
        <v>COGGI  Acción preventiva 4</v>
      </c>
      <c r="BB51" s="22"/>
      <c r="BC51" s="22"/>
      <c r="BD51" s="22"/>
      <c r="BE51" s="20">
        <f t="shared" si="212"/>
        <v>0</v>
      </c>
      <c r="BF51" s="20"/>
      <c r="BG51" s="20"/>
      <c r="BH51" s="20"/>
      <c r="BI51" s="20"/>
      <c r="BJ51" s="20"/>
      <c r="BK51" s="20"/>
      <c r="BL51" s="20"/>
      <c r="BM51" s="20"/>
      <c r="BN51" s="20"/>
      <c r="BO51" s="20"/>
      <c r="BP51" s="20"/>
      <c r="BQ51" s="20"/>
      <c r="BR51" s="178"/>
      <c r="BS51" s="37"/>
      <c r="BT51" s="37"/>
      <c r="BU51" s="37"/>
      <c r="BV51" s="37"/>
      <c r="BW51" s="37"/>
      <c r="BX51" s="37"/>
      <c r="BY51" s="37"/>
      <c r="BZ51" s="37"/>
      <c r="CA51" s="37"/>
      <c r="CB51" s="37"/>
      <c r="CC51" s="37"/>
      <c r="CD51" s="37"/>
      <c r="CE51" s="37">
        <f t="shared" si="12"/>
        <v>0</v>
      </c>
      <c r="CF51" s="38"/>
      <c r="CG51" s="23"/>
      <c r="CH51" s="24"/>
      <c r="CI51" s="181"/>
      <c r="CJ51" s="25" t="e">
        <f t="shared" ref="CJ51" si="220">1-(CH51/CI48)</f>
        <v>#DIV/0!</v>
      </c>
      <c r="CK51" s="23" t="e" cm="1">
        <f t="array" ref="CK51">+_xlfn.IFS(CJ51&lt;0.8,"Cambio",CJ51&lt;0.9,"Revisión de control",CJ51&gt;0.89,"Se mantiene")</f>
        <v>#DIV/0!</v>
      </c>
      <c r="CL51" s="148"/>
      <c r="CM51" s="148"/>
      <c r="CN51" s="148"/>
      <c r="CO51" s="148"/>
      <c r="CP51" s="25">
        <f t="shared" si="218"/>
        <v>1</v>
      </c>
    </row>
    <row r="52" spans="1:94" ht="60" hidden="1" customHeight="1" x14ac:dyDescent="0.35">
      <c r="A52" s="151"/>
      <c r="B52" s="214" t="s">
        <v>192</v>
      </c>
      <c r="C52" s="152" t="s">
        <v>132</v>
      </c>
      <c r="D52" s="191" t="str">
        <f>VLOOKUP(B52,Datos!$B$65:$F$80,3,FALSE)</f>
        <v>Establecer lineamientos para la comunicación y coordinación intra e interinstitucional, que proporcione a los grupos de interés información veraz, objetiva y oportuna de la misión, objetivos y gestión de la Agencia Nacional de Tierras.</v>
      </c>
      <c r="E52" s="194" t="str">
        <f>VLOOKUP(B52,Datos!$B$65:$F$80,5,FALSE)</f>
        <v>La posibilidad de incumplir con los lineamientos para la comunicación interna y externa enfocada hacia los grupos de interés de la entidad</v>
      </c>
      <c r="F52" s="191" t="str">
        <f>VLOOKUP(B52,Datos!$B$65:$F$80,4,FALSE)</f>
        <v>Desde la formulación de lineamientos de comunicación interna y externa, hasta la articulación con los grupos de interés y organismos de control.</v>
      </c>
      <c r="G52" s="197" t="s">
        <v>401</v>
      </c>
      <c r="H52" s="168"/>
      <c r="I52" s="167">
        <f t="shared" ref="I52" si="221">IF(K52="",0,1)</f>
        <v>0</v>
      </c>
      <c r="J52" s="170" t="str">
        <f t="shared" ref="J52" si="222">CONCATENATE(C52," ",K52)</f>
        <v xml:space="preserve">COGGI </v>
      </c>
      <c r="K52" s="170"/>
      <c r="L52" s="198"/>
      <c r="M52" s="199">
        <f ca="1">+TODAY()-L52</f>
        <v>46151</v>
      </c>
      <c r="N52" s="202"/>
      <c r="O52" s="205"/>
      <c r="P52" s="208" t="e">
        <f>VLOOKUP(O52,Datos!$B$20:$D$25,2,FALSE)</f>
        <v>#N/A</v>
      </c>
      <c r="Q52" s="168"/>
      <c r="R52" s="182"/>
      <c r="S52" s="182"/>
      <c r="T52" s="183" t="str">
        <f t="shared" ref="T52" si="223">CONCATENATE("Posibilidad de efecto dañoso sobre los"," ",Q52," ",R52," debido ",S52)</f>
        <v xml:space="preserve">Posibilidad de efecto dañoso sobre los   debido </v>
      </c>
      <c r="U52" s="170"/>
      <c r="V52" s="170"/>
      <c r="W52" s="184"/>
      <c r="X52" s="184"/>
      <c r="Y52" s="184"/>
      <c r="Z52" s="187"/>
      <c r="AA52" s="168" t="str">
        <f t="shared" ref="AA52" si="224">IF(Z52&lt;=0,"",IF(Z52&lt;=2,"Muy Baja",IF(Z52&lt;=24,"Baja",IF(Z52&lt;=500,"Media",IF(Z52&lt;=5000,"Alta","Muy Alta")))))</f>
        <v/>
      </c>
      <c r="AB52" s="167" t="str">
        <f t="shared" ref="AB52" si="225">IF(AA52="","",IF(AA52="Muy Baja",0.2,IF(AA52="Baja",0.4,IF(AA52="Media",0.6,IF(AA52="Alta",0.8,IF(AA52="Muy Alta",1,))))))</f>
        <v/>
      </c>
      <c r="AC52" s="168">
        <f>+O52</f>
        <v>0</v>
      </c>
      <c r="AD52" s="168" t="e" cm="1">
        <f t="array" ref="AD52">_xlfn.IFS(AC52=Datos!$C$6,"Leve",AC52=Datos!$C$7,"Menor",AC52=Datos!$C$8,"Moderado",AC52=Datos!$C$9,"Mayor",AC52=Datos!$C$10,"Catastrófico")</f>
        <v>#N/A</v>
      </c>
      <c r="AE52" s="167" t="e">
        <f t="shared" ref="AE52" si="226">IF(AD52="","",IF(AD52="Leve",0.2,IF(AD52="Menor",0.4,IF(AD52="Moderado",0.6,IF(AD52="Mayor",0.8,IF(AD52="Catastrófico",1,))))))</f>
        <v>#N/A</v>
      </c>
      <c r="AF52" s="168" t="e">
        <f t="shared" ref="AF52" si="227">IF(OR(AND(AA52="Muy Baja",AD52="Leve"),AND(AA52="Muy Baja",AD52="Menor"),AND(AA52="Baja",AD52="Leve")),"Bajo",IF(OR(AND(AA52="Muy baja",AD52="Moderado"),AND(AA52="Baja",AD52="Menor"),AND(AA52="Baja",AD52="Moderado"),AND(AA52="Media",AD52="Leve"),AND(AA52="Media",AD52="Menor"),AND(AA52="Media",AD52="Moderado"),AND(AA52="Alta",AD52="Leve"),AND(AA52="Alta",AD52="Menor")),"Moderado",IF(OR(AND(AA52="Muy Baja",AD52="Mayor"),AND(AA52="Baja",AD52="Mayor"),AND(AA52="Media",AD52="Mayor"),AND(AA52="Alta",AD52="Moderado"),AND(AA52="Alta",AD52="Mayor"),AND(AA52="Muy Alta",AD52="Leve"),AND(AA52="Muy Alta",AD52="Menor"),AND(AA52="Muy Alta",AD52="Moderado"),AND(AA52="Muy Alta",AD52="Mayor")),"Alto",IF(OR(AND(AA52="Muy Baja",AD52="Catastrófico"),AND(AA52="Baja",AD52="Catastrófico"),AND(AA52="Media",AD52="Catastrófico"),AND(AA52="Alta",AD52="Catastrófico"),AND(AA52="Muy Alta",AD52="Catastrófico")),"Extremo",""))))</f>
        <v>#N/A</v>
      </c>
      <c r="AG52" s="169" t="e" cm="1">
        <f t="array" ref="AG52">_xlfn.IFS(AF52="Bajo","Aceptar",AF52="Moderado","Reducir",AF52="Alto","Reducir",AF52="Extremo","Reducir")</f>
        <v>#N/A</v>
      </c>
      <c r="AH52" s="20" t="str">
        <f>CONCATENATE(J52," Control"," 1")</f>
        <v>COGGI  Control 1</v>
      </c>
      <c r="AI52" s="22"/>
      <c r="AJ52" s="22"/>
      <c r="AK52" s="22"/>
      <c r="AL52" s="22" t="str">
        <f t="shared" ref="AL52:AL55" si="228">CONCATENATE(AI52," ",AJ52," a través de ",AK52)</f>
        <v xml:space="preserve">  a través de </v>
      </c>
      <c r="AM52" s="20"/>
      <c r="AN52" s="20" t="str">
        <f t="shared" si="16"/>
        <v/>
      </c>
      <c r="AO52" s="20"/>
      <c r="AP52" s="20" t="str">
        <f t="shared" si="17"/>
        <v/>
      </c>
      <c r="AQ52" s="20"/>
      <c r="AR52" s="20"/>
      <c r="AS52" s="20"/>
      <c r="AT52" s="21" t="str">
        <f t="shared" ref="AT52" si="229">+IF(AN52="Probabilidad",AB52-(AB52*AP52),AB52)</f>
        <v/>
      </c>
      <c r="AU52" s="20" t="str">
        <f t="shared" ref="AU52:AU55" si="230">IFERROR(IF(AT52="","",IF(AT52&lt;=20%,"Muy Baja",IF(AT52&lt;=40%,"Baja",IF(AT52&lt;=60%,"Media",IF(AT52&lt;=80%,"Alta","Muy Alta"))))),"")</f>
        <v/>
      </c>
      <c r="AV52" s="21" t="e">
        <f t="shared" ref="AV52" si="231">+IF(AN52="Impacto",AE52-(AE52*AP52),AE52)</f>
        <v>#N/A</v>
      </c>
      <c r="AW52" s="20" t="str">
        <f t="shared" ref="AW52:AW55" si="232">IFERROR(IF(AV52="","",IF(AV52&lt;=0.2,"Leve",IF(AV52&lt;=0.4,"Menor",IF(AV52&lt;=0.6,"Moderado",IF(AV52&lt;=0.8,"Mayor","Catastrófico"))))),"")</f>
        <v/>
      </c>
      <c r="AX52" s="170" t="e">
        <f>IF(OR(AND(#REF!="Muy Baja",#REF!="Leve"),AND(#REF!="Muy Baja",#REF!="Menor"),AND(#REF!="Baja",#REF!="Leve")),"Bajo",IF(OR(AND(#REF!="Muy baja",#REF!="Moderado"),AND(#REF!="Baja",#REF!="Menor"),AND(#REF!="Baja",#REF!="Moderado"),AND(#REF!="Media",#REF!="Leve"),AND(#REF!="Media",#REF!="Menor"),AND(#REF!="Media",#REF!="Moderado"),AND(#REF!="Alta",#REF!="Leve"),AND(#REF!="Alta",#REF!="Menor")),"Moderado",IF(OR(AND(#REF!="Muy Baja",#REF!="Mayor"),AND(#REF!="Baja",#REF!="Mayor"),AND(#REF!="Media",#REF!="Mayor"),AND(#REF!="Alta",#REF!="Moderado"),AND(#REF!="Alta",#REF!="Mayor"),AND(#REF!="Muy Alta",#REF!="Leve"),AND(#REF!="Muy Alta",#REF!="Menor"),AND(#REF!="Muy Alta",#REF!="Moderado"),AND(#REF!="Muy Alta",#REF!="Mayor")),"Alto",IF(OR(AND(#REF!="Muy Baja",#REF!="Catastrófico"),AND(#REF!="Baja",#REF!="Catastrófico"),AND(#REF!="Media",#REF!="Catastrófico"),AND(#REF!="Alta",#REF!="Catastrófico"),AND(#REF!="Muy Alta",#REF!="Catastrófico")),"Extremo",""))))</f>
        <v>#REF!</v>
      </c>
      <c r="AY52" s="170" t="e" cm="1">
        <f t="array" ref="AY52">_xlfn.IFS(AX52="Bajo","Aceptar",AX52="Moderado","Reducir",AX52="Alto","Reducir",AX52="Extremo","Reducir")</f>
        <v>#REF!</v>
      </c>
      <c r="AZ52" s="173" t="e" cm="1">
        <f t="array" ref="AZ52">_xlfn.IFS(AY52="Aceptar","No",AY52="Reducir","Si")</f>
        <v>#REF!</v>
      </c>
      <c r="BA52" s="20" t="str">
        <f>CONCATENATE(J52," Acción preventiva"," 1")</f>
        <v>COGGI  Acción preventiva 1</v>
      </c>
      <c r="BB52" s="22"/>
      <c r="BC52" s="22"/>
      <c r="BD52" s="22"/>
      <c r="BE52" s="20">
        <f t="shared" ref="BE52:BE55" si="233">+SUM(BF52:BQ52)</f>
        <v>0</v>
      </c>
      <c r="BF52" s="20"/>
      <c r="BG52" s="20"/>
      <c r="BH52" s="20"/>
      <c r="BI52" s="20"/>
      <c r="BJ52" s="20"/>
      <c r="BK52" s="20"/>
      <c r="BL52" s="20"/>
      <c r="BM52" s="20"/>
      <c r="BN52" s="20"/>
      <c r="BO52" s="20"/>
      <c r="BP52" s="20"/>
      <c r="BQ52" s="20"/>
      <c r="BR52" s="176"/>
      <c r="BS52" s="37"/>
      <c r="BT52" s="37"/>
      <c r="BU52" s="37"/>
      <c r="BV52" s="37"/>
      <c r="BW52" s="37"/>
      <c r="BX52" s="37"/>
      <c r="BY52" s="37"/>
      <c r="BZ52" s="37"/>
      <c r="CA52" s="37"/>
      <c r="CB52" s="37"/>
      <c r="CC52" s="37"/>
      <c r="CD52" s="37"/>
      <c r="CE52" s="37">
        <f t="shared" si="12"/>
        <v>0</v>
      </c>
      <c r="CF52" s="38"/>
      <c r="CG52" s="23"/>
      <c r="CH52" s="24"/>
      <c r="CI52" s="179">
        <f t="shared" ref="CI52" si="234">+Z52</f>
        <v>0</v>
      </c>
      <c r="CJ52" s="25" t="e">
        <f t="shared" ref="CJ52" si="235">1-(CH52/CI52)</f>
        <v>#DIV/0!</v>
      </c>
      <c r="CK52" s="23" t="e" cm="1">
        <f t="array" ref="CK52">+_xlfn.IFS(CJ52&lt;0.8,"Cambio",CJ52&lt;0.9,"Revisión de control",CJ52&gt;0.89,"Se mantiene")</f>
        <v>#DIV/0!</v>
      </c>
      <c r="CL52" s="148"/>
      <c r="CM52" s="148"/>
      <c r="CN52" s="148"/>
      <c r="CO52" s="148"/>
      <c r="CP52" s="25">
        <f>(_xlfn.IFS(CG52="",1,CG52="SI",0)+_xlfn.IFS(CL52="",1,CL52="SI",1,CL52="NO",0)+_xlfn.IFS(CM52="",1,CM52="SI",1,CM52="NO",0)+_xlfn.IFS(CN52="",1,CN52="SI",1,CN52="NO",0)+_xlfn.IFS(CO52="",1,CO52="SI",1,CO52="NO",0))/5</f>
        <v>1</v>
      </c>
    </row>
    <row r="53" spans="1:94" ht="60" hidden="1" customHeight="1" x14ac:dyDescent="0.35">
      <c r="A53" s="151"/>
      <c r="B53" s="215"/>
      <c r="C53" s="152" t="s">
        <v>132</v>
      </c>
      <c r="D53" s="192"/>
      <c r="E53" s="195"/>
      <c r="F53" s="192"/>
      <c r="G53" s="197"/>
      <c r="H53" s="168"/>
      <c r="I53" s="167"/>
      <c r="J53" s="171"/>
      <c r="K53" s="171"/>
      <c r="L53" s="198"/>
      <c r="M53" s="200"/>
      <c r="N53" s="203"/>
      <c r="O53" s="206"/>
      <c r="P53" s="209"/>
      <c r="Q53" s="168"/>
      <c r="R53" s="182"/>
      <c r="S53" s="182"/>
      <c r="T53" s="183"/>
      <c r="U53" s="171"/>
      <c r="V53" s="171"/>
      <c r="W53" s="185"/>
      <c r="X53" s="185"/>
      <c r="Y53" s="185"/>
      <c r="Z53" s="187"/>
      <c r="AA53" s="168"/>
      <c r="AB53" s="167"/>
      <c r="AC53" s="168"/>
      <c r="AD53" s="168"/>
      <c r="AE53" s="167"/>
      <c r="AF53" s="168"/>
      <c r="AG53" s="169"/>
      <c r="AH53" s="20" t="str">
        <f>CONCATENATE(J52," Control"," 2")</f>
        <v>COGGI  Control 2</v>
      </c>
      <c r="AI53" s="22"/>
      <c r="AJ53" s="22"/>
      <c r="AK53" s="22"/>
      <c r="AL53" s="22" t="str">
        <f t="shared" si="228"/>
        <v xml:space="preserve">  a través de </v>
      </c>
      <c r="AM53" s="20"/>
      <c r="AN53" s="20" t="str">
        <f t="shared" si="16"/>
        <v/>
      </c>
      <c r="AO53" s="20"/>
      <c r="AP53" s="20" t="str">
        <f t="shared" si="17"/>
        <v/>
      </c>
      <c r="AQ53" s="20"/>
      <c r="AR53" s="20"/>
      <c r="AS53" s="20"/>
      <c r="AT53" s="21" t="str">
        <f t="shared" ref="AT53:AT55" si="236">+IF(AN53="Probabilidad",AT52-(AT52*AP53),AT52)</f>
        <v/>
      </c>
      <c r="AU53" s="20" t="str">
        <f t="shared" si="230"/>
        <v/>
      </c>
      <c r="AV53" s="21" t="e">
        <f t="shared" ref="AV53:AV55" si="237">+IF(AN53="Impacto",AV52-(AV52*AP53),AV52)</f>
        <v>#N/A</v>
      </c>
      <c r="AW53" s="20" t="str">
        <f t="shared" si="232"/>
        <v/>
      </c>
      <c r="AX53" s="171"/>
      <c r="AY53" s="171"/>
      <c r="AZ53" s="174"/>
      <c r="BA53" s="20" t="str">
        <f>CONCATENATE(J52," Acción preventiva"," 2")</f>
        <v>COGGI  Acción preventiva 2</v>
      </c>
      <c r="BB53" s="22"/>
      <c r="BC53" s="22"/>
      <c r="BD53" s="22"/>
      <c r="BE53" s="20">
        <f t="shared" si="233"/>
        <v>0</v>
      </c>
      <c r="BF53" s="20"/>
      <c r="BG53" s="20"/>
      <c r="BH53" s="20"/>
      <c r="BI53" s="20"/>
      <c r="BJ53" s="20"/>
      <c r="BK53" s="20"/>
      <c r="BL53" s="20"/>
      <c r="BM53" s="20"/>
      <c r="BN53" s="20"/>
      <c r="BO53" s="20"/>
      <c r="BP53" s="20"/>
      <c r="BQ53" s="20"/>
      <c r="BR53" s="177"/>
      <c r="BS53" s="37"/>
      <c r="BT53" s="37"/>
      <c r="BU53" s="37"/>
      <c r="BV53" s="37"/>
      <c r="BW53" s="37"/>
      <c r="BX53" s="37"/>
      <c r="BY53" s="37"/>
      <c r="BZ53" s="37"/>
      <c r="CA53" s="37"/>
      <c r="CB53" s="37"/>
      <c r="CC53" s="37"/>
      <c r="CD53" s="37"/>
      <c r="CE53" s="37">
        <f t="shared" si="12"/>
        <v>0</v>
      </c>
      <c r="CF53" s="38"/>
      <c r="CG53" s="23"/>
      <c r="CH53" s="24"/>
      <c r="CI53" s="180"/>
      <c r="CJ53" s="25" t="e">
        <f t="shared" ref="CJ53" si="238">1-(CH53/CI52)</f>
        <v>#DIV/0!</v>
      </c>
      <c r="CK53" s="23" t="e" cm="1">
        <f t="array" ref="CK53">+_xlfn.IFS(CJ53&lt;0.8,"Cambio",CJ53&lt;0.9,"Revisión de control",CJ53&gt;0.89,"Se mantiene")</f>
        <v>#DIV/0!</v>
      </c>
      <c r="CL53" s="148"/>
      <c r="CM53" s="148"/>
      <c r="CN53" s="148"/>
      <c r="CO53" s="148"/>
      <c r="CP53" s="25">
        <f>(_xlfn.IFS(CG53="",1,CG53="SI",0)+_xlfn.IFS(CL53="",1,CL53="SI",1,CL53="NO",0)+_xlfn.IFS(CM53="",1,CM53="SI",1,CM53="NO",0)+_xlfn.IFS(CN53="",1,CN53="SI",1,CN53="NO",0)+_xlfn.IFS(CO53="",1,CO53="SI",1,CO53="NO",0))/5</f>
        <v>1</v>
      </c>
    </row>
    <row r="54" spans="1:94" ht="60" hidden="1" customHeight="1" x14ac:dyDescent="0.35">
      <c r="A54" s="151"/>
      <c r="B54" s="215"/>
      <c r="C54" s="152" t="s">
        <v>132</v>
      </c>
      <c r="D54" s="192"/>
      <c r="E54" s="195"/>
      <c r="F54" s="192"/>
      <c r="G54" s="197"/>
      <c r="H54" s="168"/>
      <c r="I54" s="167"/>
      <c r="J54" s="171"/>
      <c r="K54" s="171"/>
      <c r="L54" s="198"/>
      <c r="M54" s="200"/>
      <c r="N54" s="203"/>
      <c r="O54" s="206"/>
      <c r="P54" s="209"/>
      <c r="Q54" s="168"/>
      <c r="R54" s="182"/>
      <c r="S54" s="182"/>
      <c r="T54" s="183"/>
      <c r="U54" s="171"/>
      <c r="V54" s="171"/>
      <c r="W54" s="185"/>
      <c r="X54" s="185"/>
      <c r="Y54" s="185"/>
      <c r="Z54" s="187"/>
      <c r="AA54" s="168"/>
      <c r="AB54" s="167"/>
      <c r="AC54" s="168"/>
      <c r="AD54" s="168"/>
      <c r="AE54" s="167"/>
      <c r="AF54" s="168"/>
      <c r="AG54" s="169"/>
      <c r="AH54" s="20" t="str">
        <f>CONCATENATE(J52," Control"," 3")</f>
        <v>COGGI  Control 3</v>
      </c>
      <c r="AI54" s="22"/>
      <c r="AJ54" s="22"/>
      <c r="AK54" s="22"/>
      <c r="AL54" s="22" t="str">
        <f t="shared" si="228"/>
        <v xml:space="preserve">  a través de </v>
      </c>
      <c r="AM54" s="20"/>
      <c r="AN54" s="20" t="str">
        <f t="shared" si="16"/>
        <v/>
      </c>
      <c r="AO54" s="20"/>
      <c r="AP54" s="20" t="str">
        <f t="shared" si="17"/>
        <v/>
      </c>
      <c r="AQ54" s="20"/>
      <c r="AR54" s="20"/>
      <c r="AS54" s="20"/>
      <c r="AT54" s="21" t="str">
        <f t="shared" si="236"/>
        <v/>
      </c>
      <c r="AU54" s="20" t="str">
        <f t="shared" si="230"/>
        <v/>
      </c>
      <c r="AV54" s="21" t="e">
        <f t="shared" si="237"/>
        <v>#N/A</v>
      </c>
      <c r="AW54" s="20" t="str">
        <f t="shared" si="232"/>
        <v/>
      </c>
      <c r="AX54" s="171"/>
      <c r="AY54" s="171"/>
      <c r="AZ54" s="174"/>
      <c r="BA54" s="20" t="str">
        <f>CONCATENATE(J52," Acción preventiva"," 3")</f>
        <v>COGGI  Acción preventiva 3</v>
      </c>
      <c r="BB54" s="22"/>
      <c r="BC54" s="22"/>
      <c r="BD54" s="22"/>
      <c r="BE54" s="20">
        <f t="shared" si="233"/>
        <v>0</v>
      </c>
      <c r="BF54" s="20"/>
      <c r="BG54" s="20"/>
      <c r="BH54" s="20"/>
      <c r="BI54" s="20"/>
      <c r="BJ54" s="20"/>
      <c r="BK54" s="20"/>
      <c r="BL54" s="20"/>
      <c r="BM54" s="20"/>
      <c r="BN54" s="20"/>
      <c r="BO54" s="20"/>
      <c r="BP54" s="20"/>
      <c r="BQ54" s="20"/>
      <c r="BR54" s="177"/>
      <c r="BS54" s="37"/>
      <c r="BT54" s="37"/>
      <c r="BU54" s="37"/>
      <c r="BV54" s="37"/>
      <c r="BW54" s="37"/>
      <c r="BX54" s="37"/>
      <c r="BY54" s="37"/>
      <c r="BZ54" s="37"/>
      <c r="CA54" s="37"/>
      <c r="CB54" s="37"/>
      <c r="CC54" s="37"/>
      <c r="CD54" s="37"/>
      <c r="CE54" s="37">
        <f t="shared" si="12"/>
        <v>0</v>
      </c>
      <c r="CF54" s="38"/>
      <c r="CG54" s="23"/>
      <c r="CH54" s="24"/>
      <c r="CI54" s="180"/>
      <c r="CJ54" s="25" t="e">
        <f t="shared" ref="CJ54" si="239">1-(CH54/CI52)</f>
        <v>#DIV/0!</v>
      </c>
      <c r="CK54" s="23" t="e" cm="1">
        <f t="array" ref="CK54">+_xlfn.IFS(CJ54&lt;0.8,"Cambio",CJ54&lt;0.9,"Revisión de control",CJ54&gt;0.89,"Se mantiene")</f>
        <v>#DIV/0!</v>
      </c>
      <c r="CL54" s="148"/>
      <c r="CM54" s="148"/>
      <c r="CN54" s="148"/>
      <c r="CO54" s="148"/>
      <c r="CP54" s="25">
        <f>(_xlfn.IFS(CG54="",1,CG54="SI",0)+_xlfn.IFS(CL54="",1,CL54="SI",1,CL54="NO",0)+_xlfn.IFS(CM54="",1,CM54="SI",1,CM54="NO",0)+_xlfn.IFS(CN54="",1,CN54="SI",1,CN54="NO",0)+_xlfn.IFS(CO54="",1,CO54="SI",1,CO54="NO",0))/5</f>
        <v>1</v>
      </c>
    </row>
    <row r="55" spans="1:94" ht="60" hidden="1" customHeight="1" x14ac:dyDescent="0.35">
      <c r="A55" s="151"/>
      <c r="B55" s="215"/>
      <c r="C55" s="152" t="s">
        <v>132</v>
      </c>
      <c r="D55" s="192"/>
      <c r="E55" s="195"/>
      <c r="F55" s="192"/>
      <c r="G55" s="197"/>
      <c r="H55" s="168"/>
      <c r="I55" s="167"/>
      <c r="J55" s="172"/>
      <c r="K55" s="171"/>
      <c r="L55" s="198"/>
      <c r="M55" s="200"/>
      <c r="N55" s="203"/>
      <c r="O55" s="206"/>
      <c r="P55" s="210"/>
      <c r="Q55" s="168"/>
      <c r="R55" s="182"/>
      <c r="S55" s="182"/>
      <c r="T55" s="183"/>
      <c r="U55" s="171"/>
      <c r="V55" s="171"/>
      <c r="W55" s="185"/>
      <c r="X55" s="185"/>
      <c r="Y55" s="185"/>
      <c r="Z55" s="187"/>
      <c r="AA55" s="168"/>
      <c r="AB55" s="167"/>
      <c r="AC55" s="168"/>
      <c r="AD55" s="168"/>
      <c r="AE55" s="167"/>
      <c r="AF55" s="168"/>
      <c r="AG55" s="169"/>
      <c r="AH55" s="20" t="str">
        <f>CONCATENATE(J52," Control"," 4")</f>
        <v>COGGI  Control 4</v>
      </c>
      <c r="AI55" s="22"/>
      <c r="AJ55" s="22"/>
      <c r="AK55" s="22"/>
      <c r="AL55" s="22" t="str">
        <f t="shared" si="228"/>
        <v xml:space="preserve">  a través de </v>
      </c>
      <c r="AM55" s="20"/>
      <c r="AN55" s="20" t="str">
        <f t="shared" si="16"/>
        <v/>
      </c>
      <c r="AO55" s="20"/>
      <c r="AP55" s="20" t="str">
        <f t="shared" si="17"/>
        <v/>
      </c>
      <c r="AQ55" s="20"/>
      <c r="AR55" s="20"/>
      <c r="AS55" s="20"/>
      <c r="AT55" s="21" t="str">
        <f t="shared" si="236"/>
        <v/>
      </c>
      <c r="AU55" s="20" t="str">
        <f t="shared" si="230"/>
        <v/>
      </c>
      <c r="AV55" s="21" t="e">
        <f t="shared" si="237"/>
        <v>#N/A</v>
      </c>
      <c r="AW55" s="20" t="str">
        <f t="shared" si="232"/>
        <v/>
      </c>
      <c r="AX55" s="171"/>
      <c r="AY55" s="171"/>
      <c r="AZ55" s="174"/>
      <c r="BA55" s="20" t="str">
        <f>CONCATENATE(J52," Acción preventiva"," 4")</f>
        <v>COGGI  Acción preventiva 4</v>
      </c>
      <c r="BB55" s="22"/>
      <c r="BC55" s="22"/>
      <c r="BD55" s="22"/>
      <c r="BE55" s="20">
        <f t="shared" si="233"/>
        <v>0</v>
      </c>
      <c r="BF55" s="20"/>
      <c r="BG55" s="20"/>
      <c r="BH55" s="20"/>
      <c r="BI55" s="20"/>
      <c r="BJ55" s="20"/>
      <c r="BK55" s="20"/>
      <c r="BL55" s="20"/>
      <c r="BM55" s="20"/>
      <c r="BN55" s="20"/>
      <c r="BO55" s="20"/>
      <c r="BP55" s="20"/>
      <c r="BQ55" s="20"/>
      <c r="BR55" s="178"/>
      <c r="BS55" s="37"/>
      <c r="BT55" s="37"/>
      <c r="BU55" s="37"/>
      <c r="BV55" s="37"/>
      <c r="BW55" s="37"/>
      <c r="BX55" s="37"/>
      <c r="BY55" s="37"/>
      <c r="BZ55" s="37"/>
      <c r="CA55" s="37"/>
      <c r="CB55" s="37"/>
      <c r="CC55" s="37"/>
      <c r="CD55" s="37"/>
      <c r="CE55" s="37">
        <f t="shared" si="12"/>
        <v>0</v>
      </c>
      <c r="CF55" s="38"/>
      <c r="CG55" s="23"/>
      <c r="CH55" s="24"/>
      <c r="CI55" s="180"/>
      <c r="CJ55" s="25"/>
      <c r="CK55" s="23"/>
      <c r="CL55" s="148"/>
      <c r="CM55" s="148"/>
      <c r="CN55" s="148"/>
      <c r="CO55" s="148"/>
      <c r="CP55" s="25">
        <f t="shared" ref="CP55" si="240">(_xlfn.IFS(CG55="",1,CG55="SI",0)+_xlfn.IFS(CL55="",1,CL55="SI",1,CL55="NO",0)+_xlfn.IFS(CM55="",1,CM55="SI",1,CM55="NO",0)+_xlfn.IFS(CN55="",1,CN55="SI",1,CN55="NO",0)+_xlfn.IFS(CO55="",1,CO55="SI",1,CO55="NO",0))/5</f>
        <v>1</v>
      </c>
    </row>
    <row r="56" spans="1:94" ht="60" hidden="1" customHeight="1" x14ac:dyDescent="0.35">
      <c r="A56" s="151"/>
      <c r="B56" s="214" t="s">
        <v>133</v>
      </c>
      <c r="C56" s="153" t="s">
        <v>134</v>
      </c>
      <c r="D56" s="191" t="str">
        <f>VLOOKUP(B56,Datos!$B$65:$F$80,3,FALSE)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56" s="194" t="str">
        <f>VLOOKUP(B56,Datos!$B$65:$F$80,5,FALSE)</f>
        <v>La posibilidad de incumplir con la gestión estratégica de la información, la definición de políticas, lineamientos y estándares de TIC que fortalezcan el gobierno de datos, la interoperabilidad y la arquitectura empresarial.</v>
      </c>
      <c r="F56" s="191" t="str">
        <f>VLOOKUP(B56,Datos!$B$65:$F$80,4,FALSE)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56" s="197" t="s">
        <v>1012</v>
      </c>
      <c r="H56" s="168"/>
      <c r="I56" s="167">
        <f t="shared" ref="I56" si="241">IF(K56="",0,1)</f>
        <v>0</v>
      </c>
      <c r="J56" s="170" t="str">
        <f t="shared" ref="J56" si="242">CONCATENATE(C56," ",K56)</f>
        <v xml:space="preserve">INTI </v>
      </c>
      <c r="K56" s="170"/>
      <c r="L56" s="198"/>
      <c r="M56" s="199">
        <f ca="1">+TODAY()-L56</f>
        <v>46151</v>
      </c>
      <c r="N56" s="202"/>
      <c r="O56" s="205"/>
      <c r="P56" s="208" t="e">
        <f>VLOOKUP(O56,Datos!$B$20:$D$25,2,FALSE)</f>
        <v>#N/A</v>
      </c>
      <c r="Q56" s="168"/>
      <c r="R56" s="182"/>
      <c r="S56" s="182"/>
      <c r="T56" s="183" t="str">
        <f t="shared" ref="T56" si="243">CONCATENATE("Posibilidad de efecto dañoso sobre los"," ",Q56," ",R56," debido ",S56)</f>
        <v xml:space="preserve">Posibilidad de efecto dañoso sobre los   debido </v>
      </c>
      <c r="U56" s="170"/>
      <c r="V56" s="170"/>
      <c r="W56" s="184"/>
      <c r="X56" s="184"/>
      <c r="Y56" s="184"/>
      <c r="Z56" s="187"/>
      <c r="AA56" s="168" t="str">
        <f t="shared" ref="AA56" si="244">IF(Z56&lt;=0,"",IF(Z56&lt;=2,"Muy Baja",IF(Z56&lt;=24,"Baja",IF(Z56&lt;=500,"Media",IF(Z56&lt;=5000,"Alta","Muy Alta")))))</f>
        <v/>
      </c>
      <c r="AB56" s="167" t="str">
        <f t="shared" ref="AB56" si="245">IF(AA56="","",IF(AA56="Muy Baja",0.2,IF(AA56="Baja",0.4,IF(AA56="Media",0.6,IF(AA56="Alta",0.8,IF(AA56="Muy Alta",1,))))))</f>
        <v/>
      </c>
      <c r="AC56" s="168">
        <f>+O56</f>
        <v>0</v>
      </c>
      <c r="AD56" s="168" t="e" cm="1">
        <f t="array" ref="AD56">_xlfn.IFS(AC56=Datos!$C$6,"Leve",AC56=Datos!$C$7,"Menor",AC56=Datos!$C$8,"Moderado",AC56=Datos!$C$9,"Mayor",AC56=Datos!$C$10,"Catastrófico")</f>
        <v>#N/A</v>
      </c>
      <c r="AE56" s="167" t="e">
        <f t="shared" ref="AE56" si="246">IF(AD56="","",IF(AD56="Leve",0.2,IF(AD56="Menor",0.4,IF(AD56="Moderado",0.6,IF(AD56="Mayor",0.8,IF(AD56="Catastrófico",1,))))))</f>
        <v>#N/A</v>
      </c>
      <c r="AF56" s="168" t="e">
        <f t="shared" ref="AF56" si="247">IF(OR(AND(AA56="Muy Baja",AD56="Leve"),AND(AA56="Muy Baja",AD56="Menor"),AND(AA56="Baja",AD56="Leve")),"Bajo",IF(OR(AND(AA56="Muy baja",AD56="Moderado"),AND(AA56="Baja",AD56="Menor"),AND(AA56="Baja",AD56="Moderado"),AND(AA56="Media",AD56="Leve"),AND(AA56="Media",AD56="Menor"),AND(AA56="Media",AD56="Moderado"),AND(AA56="Alta",AD56="Leve"),AND(AA56="Alta",AD56="Menor")),"Moderado",IF(OR(AND(AA56="Muy Baja",AD56="Mayor"),AND(AA56="Baja",AD56="Mayor"),AND(AA56="Media",AD56="Mayor"),AND(AA56="Alta",AD56="Moderado"),AND(AA56="Alta",AD56="Mayor"),AND(AA56="Muy Alta",AD56="Leve"),AND(AA56="Muy Alta",AD56="Menor"),AND(AA56="Muy Alta",AD56="Moderado"),AND(AA56="Muy Alta",AD56="Mayor")),"Alto",IF(OR(AND(AA56="Muy Baja",AD56="Catastrófico"),AND(AA56="Baja",AD56="Catastrófico"),AND(AA56="Media",AD56="Catastrófico"),AND(AA56="Alta",AD56="Catastrófico"),AND(AA56="Muy Alta",AD56="Catastrófico")),"Extremo",""))))</f>
        <v>#N/A</v>
      </c>
      <c r="AG56" s="169" t="e" cm="1">
        <f t="array" ref="AG56">_xlfn.IFS(AF56="Bajo","Aceptar",AF56="Moderado","Reducir",AF56="Alto","Reducir",AF56="Extremo","Reducir")</f>
        <v>#N/A</v>
      </c>
      <c r="AH56" s="20" t="str">
        <f>CONCATENATE(J56," Control"," 1")</f>
        <v>INTI  Control 1</v>
      </c>
      <c r="AI56" s="22"/>
      <c r="AJ56" s="22"/>
      <c r="AK56" s="22"/>
      <c r="AL56" s="22" t="str">
        <f>CONCATENATE(AI56," ",AJ56," a través del ",AK56)</f>
        <v xml:space="preserve">  a través del </v>
      </c>
      <c r="AM56" s="20"/>
      <c r="AN56" s="20" t="str">
        <f t="shared" ref="AN56:AN63" si="248">IF(OR(AM56="Preventivo",AM56="Detectivo"),"Probabilidad",IF(AM56="Correctivo","Impacto",""))</f>
        <v/>
      </c>
      <c r="AO56" s="20"/>
      <c r="AP56" s="20" t="str">
        <f t="shared" ref="AP56:AP63" si="249">IF(AND(AM56="Preventivo",AO56="Automático"),"50%",IF(AND(AM56="Preventivo",AO56="Manual"),"40%",IF(AND(AM56="Detectivo",AO56="Automático"),"40%",IF(AND(AM56="Detectivo",AO56="Manual"),"30%",IF(AND(AM56="Correctivo",AO56="Automático"),"35%",IF(AND(AM56="Correctivo",AO56="Manual"),"25%",""))))))</f>
        <v/>
      </c>
      <c r="AQ56" s="20"/>
      <c r="AR56" s="20"/>
      <c r="AS56" s="20"/>
      <c r="AT56" s="21" t="str">
        <f t="shared" ref="AT56" si="250">+IF(AN56="Probabilidad",AB56-(AB56*AP56),AB56)</f>
        <v/>
      </c>
      <c r="AU56" s="20" t="str">
        <f t="shared" ref="AU56:AU63" si="251">IFERROR(IF(AT56="","",IF(AT56&lt;=20%,"Muy Baja",IF(AT56&lt;=40%,"Baja",IF(AT56&lt;=60%,"Media",IF(AT56&lt;=80%,"Alta","Muy Alta"))))),"")</f>
        <v/>
      </c>
      <c r="AV56" s="21" t="e">
        <f t="shared" ref="AV56" si="252">+IF(AN56="Impacto",AE56-(AE56*AP56),AE56)</f>
        <v>#N/A</v>
      </c>
      <c r="AW56" s="20" t="str">
        <f t="shared" ref="AW56:AW63" si="253">IFERROR(IF(AV56="","",IF(AV56&lt;=0.2,"Leve",IF(AV56&lt;=0.4,"Menor",IF(AV56&lt;=0.6,"Moderado",IF(AV56&lt;=0.8,"Mayor","Catastrófico"))))),"")</f>
        <v/>
      </c>
      <c r="AX56" s="170" t="str">
        <f t="shared" ref="AX56" si="254">IF(OR(AND(AU59="Muy Baja",AW59="Leve"),AND(AU59="Muy Baja",AW59="Menor"),AND(AU59="Baja",AW59="Leve")),"Bajo",IF(OR(AND(AU59="Muy baja",AW59="Moderado"),AND(AU59="Baja",AW59="Menor"),AND(AU59="Baja",AW59="Moderado"),AND(AU59="Media",AW59="Leve"),AND(AU59="Media",AW59="Menor"),AND(AU59="Media",AW59="Moderado"),AND(AU59="Alta",AW59="Leve"),AND(AU59="Alta",AW59="Menor")),"Moderado",IF(OR(AND(AU59="Muy Baja",AW59="Mayor"),AND(AU59="Baja",AW59="Mayor"),AND(AU59="Media",AW59="Mayor"),AND(AU59="Alta",AW59="Moderado"),AND(AU59="Alta",AW59="Mayor"),AND(AU59="Muy Alta",AW59="Leve"),AND(AU59="Muy Alta",AW59="Menor"),AND(AU59="Muy Alta",AW59="Moderado"),AND(AU59="Muy Alta",AW59="Mayor")),"Alto",IF(OR(AND(AU59="Muy Baja",AW59="Catastrófico"),AND(AU59="Baja",AW59="Catastrófico"),AND(AU59="Media",AW59="Catastrófico"),AND(AU59="Alta",AW59="Catastrófico"),AND(AU59="Muy Alta",AW59="Catastrófico")),"Extremo",""))))</f>
        <v/>
      </c>
      <c r="AY56" s="170" t="e" cm="1">
        <f t="array" ref="AY56">_xlfn.IFS(AX56="Bajo","Aceptar",AX56="Moderado","Reducir",AX56="Alto","Reducir",AX56="Extremo","Reducir")</f>
        <v>#N/A</v>
      </c>
      <c r="AZ56" s="173" t="e" cm="1">
        <f t="array" ref="AZ56">_xlfn.IFS(AY56="Aceptar","No",AY56="Reducir","Si")</f>
        <v>#N/A</v>
      </c>
      <c r="BA56" s="20" t="str">
        <f>CONCATENATE(J56," Acción preventiva"," 1")</f>
        <v>INTI  Acción preventiva 1</v>
      </c>
      <c r="BB56" s="22"/>
      <c r="BC56" s="22"/>
      <c r="BD56" s="22"/>
      <c r="BE56" s="20">
        <f t="shared" ref="BE56:BE63" si="255">+SUM(BF56:BQ56)</f>
        <v>0</v>
      </c>
      <c r="BF56" s="20"/>
      <c r="BG56" s="20"/>
      <c r="BH56" s="20"/>
      <c r="BI56" s="20"/>
      <c r="BJ56" s="20"/>
      <c r="BK56" s="20"/>
      <c r="BL56" s="20"/>
      <c r="BM56" s="20"/>
      <c r="BN56" s="20"/>
      <c r="BO56" s="20"/>
      <c r="BP56" s="20"/>
      <c r="BQ56" s="20"/>
      <c r="BR56" s="176"/>
      <c r="BS56" s="37"/>
      <c r="BT56" s="37"/>
      <c r="BU56" s="37"/>
      <c r="BV56" s="37"/>
      <c r="BW56" s="37"/>
      <c r="BX56" s="37"/>
      <c r="BY56" s="37"/>
      <c r="BZ56" s="37"/>
      <c r="CA56" s="37"/>
      <c r="CB56" s="37"/>
      <c r="CC56" s="37"/>
      <c r="CD56" s="37"/>
      <c r="CE56" s="37">
        <f t="shared" si="12"/>
        <v>0</v>
      </c>
      <c r="CF56" s="38"/>
      <c r="CG56" s="23"/>
      <c r="CH56" s="24"/>
      <c r="CI56" s="179">
        <f t="shared" ref="CI56" si="256">+Z56</f>
        <v>0</v>
      </c>
      <c r="CJ56" s="25" t="e">
        <f t="shared" ref="CJ56" si="257">1-(CH56/CI56)</f>
        <v>#DIV/0!</v>
      </c>
      <c r="CK56" s="23" t="e" cm="1">
        <f t="array" ref="CK56">+_xlfn.IFS(CJ56&lt;0.8,"Cambio",CJ56&lt;0.9,"Revisión de control",CJ56&gt;0.89,"Se mantiene")</f>
        <v>#DIV/0!</v>
      </c>
      <c r="CL56" s="148"/>
      <c r="CM56" s="148"/>
      <c r="CN56" s="148"/>
      <c r="CO56" s="148"/>
      <c r="CP56" s="25">
        <f t="shared" ref="CP56:CP63" si="258">(_xlfn.IFS(CG56="",1,CG56="SI",0)+_xlfn.IFS(CL56="",1,CL56="SI",1,CL56="NO",0)+_xlfn.IFS(CM56="",1,CM56="SI",1,CM56="NO",0)+_xlfn.IFS(CN56="",1,CN56="SI",1,CN56="NO",0)+_xlfn.IFS(CO56="",1,CO56="SI",1,CO56="NO",0))/5</f>
        <v>1</v>
      </c>
    </row>
    <row r="57" spans="1:94" ht="60" hidden="1" customHeight="1" x14ac:dyDescent="0.35">
      <c r="A57" s="151"/>
      <c r="B57" s="215"/>
      <c r="C57" s="153" t="s">
        <v>134</v>
      </c>
      <c r="D57" s="192"/>
      <c r="E57" s="195"/>
      <c r="F57" s="192"/>
      <c r="G57" s="197"/>
      <c r="H57" s="168"/>
      <c r="I57" s="167"/>
      <c r="J57" s="171"/>
      <c r="K57" s="171"/>
      <c r="L57" s="198"/>
      <c r="M57" s="200"/>
      <c r="N57" s="203"/>
      <c r="O57" s="206"/>
      <c r="P57" s="209"/>
      <c r="Q57" s="168"/>
      <c r="R57" s="182"/>
      <c r="S57" s="182"/>
      <c r="T57" s="183"/>
      <c r="U57" s="171"/>
      <c r="V57" s="171"/>
      <c r="W57" s="185"/>
      <c r="X57" s="185"/>
      <c r="Y57" s="185"/>
      <c r="Z57" s="187"/>
      <c r="AA57" s="168"/>
      <c r="AB57" s="167"/>
      <c r="AC57" s="168"/>
      <c r="AD57" s="168"/>
      <c r="AE57" s="167"/>
      <c r="AF57" s="168"/>
      <c r="AG57" s="169"/>
      <c r="AH57" s="20" t="str">
        <f>CONCATENATE(J56," Control"," 2")</f>
        <v>INTI  Control 2</v>
      </c>
      <c r="AI57" s="22"/>
      <c r="AJ57" s="22"/>
      <c r="AK57" s="22"/>
      <c r="AL57" s="22" t="str">
        <f>CONCATENATE(AI57," ",AJ57," a través del ",AK57)</f>
        <v xml:space="preserve">  a través del </v>
      </c>
      <c r="AM57" s="20"/>
      <c r="AN57" s="20" t="str">
        <f t="shared" si="248"/>
        <v/>
      </c>
      <c r="AO57" s="20"/>
      <c r="AP57" s="20" t="str">
        <f t="shared" si="249"/>
        <v/>
      </c>
      <c r="AQ57" s="20"/>
      <c r="AR57" s="20"/>
      <c r="AS57" s="20"/>
      <c r="AT57" s="21" t="str">
        <f t="shared" ref="AT57:AT59" si="259">+IF(AN57="Probabilidad",AT56-(AT56*AP57),AT56)</f>
        <v/>
      </c>
      <c r="AU57" s="20" t="str">
        <f t="shared" si="251"/>
        <v/>
      </c>
      <c r="AV57" s="21" t="e">
        <f t="shared" ref="AV57:AV59" si="260">+IF(AN57="Impacto",AV56-(AV56*AP57),AV56)</f>
        <v>#N/A</v>
      </c>
      <c r="AW57" s="20" t="str">
        <f t="shared" si="253"/>
        <v/>
      </c>
      <c r="AX57" s="171"/>
      <c r="AY57" s="171"/>
      <c r="AZ57" s="174"/>
      <c r="BA57" s="20" t="str">
        <f>CONCATENATE(J56," Acción preventiva"," 2")</f>
        <v>INTI  Acción preventiva 2</v>
      </c>
      <c r="BB57" s="22"/>
      <c r="BC57" s="22"/>
      <c r="BD57" s="22"/>
      <c r="BE57" s="20">
        <f t="shared" si="255"/>
        <v>0</v>
      </c>
      <c r="BF57" s="20"/>
      <c r="BG57" s="20"/>
      <c r="BH57" s="20"/>
      <c r="BI57" s="20"/>
      <c r="BJ57" s="20"/>
      <c r="BK57" s="20"/>
      <c r="BL57" s="20"/>
      <c r="BM57" s="20"/>
      <c r="BN57" s="20"/>
      <c r="BO57" s="20"/>
      <c r="BP57" s="20"/>
      <c r="BQ57" s="20"/>
      <c r="BR57" s="177"/>
      <c r="BS57" s="37"/>
      <c r="BT57" s="37"/>
      <c r="BU57" s="37"/>
      <c r="BV57" s="37"/>
      <c r="BW57" s="37"/>
      <c r="BX57" s="37"/>
      <c r="BY57" s="37"/>
      <c r="BZ57" s="37"/>
      <c r="CA57" s="37"/>
      <c r="CB57" s="37"/>
      <c r="CC57" s="37"/>
      <c r="CD57" s="37"/>
      <c r="CE57" s="37">
        <f t="shared" si="12"/>
        <v>0</v>
      </c>
      <c r="CF57" s="38"/>
      <c r="CG57" s="23"/>
      <c r="CH57" s="24"/>
      <c r="CI57" s="180"/>
      <c r="CJ57" s="25" t="e">
        <f t="shared" ref="CJ57" si="261">1-(CH57/CI56)</f>
        <v>#DIV/0!</v>
      </c>
      <c r="CK57" s="23" t="e" cm="1">
        <f t="array" ref="CK57">+_xlfn.IFS(CJ57&lt;0.8,"Cambio",CJ57&lt;0.9,"Revisión de control",CJ57&gt;0.89,"Se mantiene")</f>
        <v>#DIV/0!</v>
      </c>
      <c r="CL57" s="148"/>
      <c r="CM57" s="148"/>
      <c r="CN57" s="148"/>
      <c r="CO57" s="148"/>
      <c r="CP57" s="25">
        <f t="shared" si="258"/>
        <v>1</v>
      </c>
    </row>
    <row r="58" spans="1:94" ht="60" hidden="1" customHeight="1" x14ac:dyDescent="0.35">
      <c r="A58" s="151"/>
      <c r="B58" s="215"/>
      <c r="C58" s="153" t="s">
        <v>134</v>
      </c>
      <c r="D58" s="192"/>
      <c r="E58" s="195"/>
      <c r="F58" s="192"/>
      <c r="G58" s="197"/>
      <c r="H58" s="168"/>
      <c r="I58" s="167"/>
      <c r="J58" s="171"/>
      <c r="K58" s="171"/>
      <c r="L58" s="198"/>
      <c r="M58" s="200"/>
      <c r="N58" s="203"/>
      <c r="O58" s="206"/>
      <c r="P58" s="209"/>
      <c r="Q58" s="168"/>
      <c r="R58" s="182"/>
      <c r="S58" s="182"/>
      <c r="T58" s="183"/>
      <c r="U58" s="171"/>
      <c r="V58" s="171"/>
      <c r="W58" s="185"/>
      <c r="X58" s="185"/>
      <c r="Y58" s="185"/>
      <c r="Z58" s="187"/>
      <c r="AA58" s="168"/>
      <c r="AB58" s="167"/>
      <c r="AC58" s="168"/>
      <c r="AD58" s="168"/>
      <c r="AE58" s="167"/>
      <c r="AF58" s="168"/>
      <c r="AG58" s="169"/>
      <c r="AH58" s="20" t="str">
        <f>CONCATENATE(J56," Control"," 3")</f>
        <v>INTI  Control 3</v>
      </c>
      <c r="AI58" s="22"/>
      <c r="AJ58" s="22"/>
      <c r="AK58" s="22"/>
      <c r="AL58" s="22" t="str">
        <f>CONCATENATE(AI58," ",AJ58," a través de ",AK58)</f>
        <v xml:space="preserve">  a través de </v>
      </c>
      <c r="AM58" s="20"/>
      <c r="AN58" s="20" t="str">
        <f t="shared" si="248"/>
        <v/>
      </c>
      <c r="AO58" s="20"/>
      <c r="AP58" s="20" t="str">
        <f t="shared" si="249"/>
        <v/>
      </c>
      <c r="AQ58" s="20"/>
      <c r="AR58" s="20"/>
      <c r="AS58" s="20"/>
      <c r="AT58" s="21" t="str">
        <f t="shared" si="259"/>
        <v/>
      </c>
      <c r="AU58" s="20" t="str">
        <f t="shared" si="251"/>
        <v/>
      </c>
      <c r="AV58" s="21" t="e">
        <f t="shared" si="260"/>
        <v>#N/A</v>
      </c>
      <c r="AW58" s="20" t="str">
        <f t="shared" si="253"/>
        <v/>
      </c>
      <c r="AX58" s="171"/>
      <c r="AY58" s="171"/>
      <c r="AZ58" s="174"/>
      <c r="BA58" s="20" t="str">
        <f>CONCATENATE(J56," Acción preventiva"," 3")</f>
        <v>INTI  Acción preventiva 3</v>
      </c>
      <c r="BB58" s="22"/>
      <c r="BC58" s="22"/>
      <c r="BD58" s="22"/>
      <c r="BE58" s="20">
        <f t="shared" si="255"/>
        <v>0</v>
      </c>
      <c r="BF58" s="20"/>
      <c r="BG58" s="20"/>
      <c r="BH58" s="20"/>
      <c r="BI58" s="20"/>
      <c r="BJ58" s="20"/>
      <c r="BK58" s="20"/>
      <c r="BL58" s="20"/>
      <c r="BM58" s="20"/>
      <c r="BN58" s="20"/>
      <c r="BO58" s="20"/>
      <c r="BP58" s="20"/>
      <c r="BQ58" s="20"/>
      <c r="BR58" s="177"/>
      <c r="BS58" s="37"/>
      <c r="BT58" s="37"/>
      <c r="BU58" s="37"/>
      <c r="BV58" s="37"/>
      <c r="BW58" s="37"/>
      <c r="BX58" s="37"/>
      <c r="BY58" s="37"/>
      <c r="BZ58" s="37"/>
      <c r="CA58" s="37"/>
      <c r="CB58" s="37"/>
      <c r="CC58" s="37"/>
      <c r="CD58" s="37"/>
      <c r="CE58" s="37">
        <f t="shared" si="12"/>
        <v>0</v>
      </c>
      <c r="CF58" s="38"/>
      <c r="CG58" s="23"/>
      <c r="CH58" s="24"/>
      <c r="CI58" s="180"/>
      <c r="CJ58" s="25" t="e">
        <f t="shared" ref="CJ58" si="262">1-(CH58/CI56)</f>
        <v>#DIV/0!</v>
      </c>
      <c r="CK58" s="23" t="e" cm="1">
        <f t="array" ref="CK58">+_xlfn.IFS(CJ58&lt;0.8,"Cambio",CJ58&lt;0.9,"Revisión de control",CJ58&gt;0.89,"Se mantiene")</f>
        <v>#DIV/0!</v>
      </c>
      <c r="CL58" s="148"/>
      <c r="CM58" s="148"/>
      <c r="CN58" s="148"/>
      <c r="CO58" s="148"/>
      <c r="CP58" s="25">
        <f t="shared" si="258"/>
        <v>1</v>
      </c>
    </row>
    <row r="59" spans="1:94" ht="60" hidden="1" customHeight="1" x14ac:dyDescent="0.35">
      <c r="A59" s="151"/>
      <c r="B59" s="216"/>
      <c r="C59" s="153" t="s">
        <v>134</v>
      </c>
      <c r="D59" s="193"/>
      <c r="E59" s="196"/>
      <c r="F59" s="193"/>
      <c r="G59" s="197"/>
      <c r="H59" s="168"/>
      <c r="I59" s="167"/>
      <c r="J59" s="172"/>
      <c r="K59" s="172"/>
      <c r="L59" s="198"/>
      <c r="M59" s="201"/>
      <c r="N59" s="204"/>
      <c r="O59" s="207"/>
      <c r="P59" s="210"/>
      <c r="Q59" s="168"/>
      <c r="R59" s="182"/>
      <c r="S59" s="182"/>
      <c r="T59" s="183"/>
      <c r="U59" s="172"/>
      <c r="V59" s="172"/>
      <c r="W59" s="186"/>
      <c r="X59" s="186"/>
      <c r="Y59" s="186"/>
      <c r="Z59" s="187"/>
      <c r="AA59" s="168"/>
      <c r="AB59" s="167"/>
      <c r="AC59" s="168"/>
      <c r="AD59" s="168"/>
      <c r="AE59" s="167"/>
      <c r="AF59" s="168"/>
      <c r="AG59" s="169"/>
      <c r="AH59" s="20" t="str">
        <f>CONCATENATE(J56," Control"," 4")</f>
        <v>INTI  Control 4</v>
      </c>
      <c r="AI59" s="22"/>
      <c r="AJ59" s="22"/>
      <c r="AK59" s="22"/>
      <c r="AL59" s="22" t="str">
        <f>CONCATENATE(AI59," ",AJ59," a través de ",AK59)</f>
        <v xml:space="preserve">  a través de </v>
      </c>
      <c r="AM59" s="20"/>
      <c r="AN59" s="20" t="str">
        <f t="shared" si="248"/>
        <v/>
      </c>
      <c r="AO59" s="20"/>
      <c r="AP59" s="20" t="str">
        <f t="shared" si="249"/>
        <v/>
      </c>
      <c r="AQ59" s="20"/>
      <c r="AR59" s="20"/>
      <c r="AS59" s="20"/>
      <c r="AT59" s="21" t="str">
        <f t="shared" si="259"/>
        <v/>
      </c>
      <c r="AU59" s="20" t="str">
        <f t="shared" si="251"/>
        <v/>
      </c>
      <c r="AV59" s="21" t="e">
        <f t="shared" si="260"/>
        <v>#N/A</v>
      </c>
      <c r="AW59" s="20" t="str">
        <f t="shared" si="253"/>
        <v/>
      </c>
      <c r="AX59" s="172"/>
      <c r="AY59" s="172"/>
      <c r="AZ59" s="175"/>
      <c r="BA59" s="20" t="str">
        <f>CONCATENATE(J56," Acción preventiva"," 4")</f>
        <v>INTI  Acción preventiva 4</v>
      </c>
      <c r="BB59" s="22"/>
      <c r="BC59" s="22"/>
      <c r="BD59" s="22"/>
      <c r="BE59" s="20">
        <f t="shared" si="255"/>
        <v>0</v>
      </c>
      <c r="BF59" s="20"/>
      <c r="BG59" s="20"/>
      <c r="BH59" s="20"/>
      <c r="BI59" s="20"/>
      <c r="BJ59" s="20"/>
      <c r="BK59" s="20"/>
      <c r="BL59" s="20"/>
      <c r="BM59" s="20"/>
      <c r="BN59" s="20"/>
      <c r="BO59" s="20"/>
      <c r="BP59" s="20"/>
      <c r="BQ59" s="20"/>
      <c r="BR59" s="178"/>
      <c r="BS59" s="37"/>
      <c r="BT59" s="37"/>
      <c r="BU59" s="37"/>
      <c r="BV59" s="37"/>
      <c r="BW59" s="37"/>
      <c r="BX59" s="37"/>
      <c r="BY59" s="37"/>
      <c r="BZ59" s="37"/>
      <c r="CA59" s="37"/>
      <c r="CB59" s="37"/>
      <c r="CC59" s="37"/>
      <c r="CD59" s="37"/>
      <c r="CE59" s="37">
        <f t="shared" si="12"/>
        <v>0</v>
      </c>
      <c r="CF59" s="38"/>
      <c r="CG59" s="23"/>
      <c r="CH59" s="24"/>
      <c r="CI59" s="181"/>
      <c r="CJ59" s="25" t="e">
        <f t="shared" ref="CJ59" si="263">1-(CH59/CI56)</f>
        <v>#DIV/0!</v>
      </c>
      <c r="CK59" s="23" t="e" cm="1">
        <f t="array" ref="CK59">+_xlfn.IFS(CJ59&lt;0.8,"Cambio",CJ59&lt;0.9,"Revisión de control",CJ59&gt;0.89,"Se mantiene")</f>
        <v>#DIV/0!</v>
      </c>
      <c r="CL59" s="148"/>
      <c r="CM59" s="148"/>
      <c r="CN59" s="148"/>
      <c r="CO59" s="148"/>
      <c r="CP59" s="25">
        <f t="shared" si="258"/>
        <v>1</v>
      </c>
    </row>
    <row r="60" spans="1:94" ht="60" hidden="1" customHeight="1" x14ac:dyDescent="0.35">
      <c r="A60" s="151"/>
      <c r="B60" s="214" t="s">
        <v>133</v>
      </c>
      <c r="C60" s="153" t="s">
        <v>134</v>
      </c>
      <c r="D60" s="191" t="str">
        <f>VLOOKUP(B60,Datos!$B$65:$F$80,3,FALSE)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60" s="194" t="str">
        <f>VLOOKUP(B60,Datos!$B$65:$F$80,5,FALSE)</f>
        <v>La posibilidad de incumplir con la gestión estratégica de la información, la definición de políticas, lineamientos y estándares de TIC que fortalezcan el gobierno de datos, la interoperabilidad y la arquitectura empresarial.</v>
      </c>
      <c r="F60" s="191" t="str">
        <f>VLOOKUP(B60,Datos!$B$65:$F$80,4,FALSE)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60" s="197" t="s">
        <v>493</v>
      </c>
      <c r="H60" s="168"/>
      <c r="I60" s="167">
        <f t="shared" ref="I60" si="264">IF(K60="",0,1)</f>
        <v>0</v>
      </c>
      <c r="J60" s="170" t="str">
        <f t="shared" ref="J60" si="265">CONCATENATE(C60," ",K60)</f>
        <v xml:space="preserve">INTI </v>
      </c>
      <c r="K60" s="170"/>
      <c r="L60" s="198"/>
      <c r="M60" s="199">
        <f ca="1">+TODAY()-L60</f>
        <v>46151</v>
      </c>
      <c r="N60" s="202"/>
      <c r="O60" s="205"/>
      <c r="P60" s="208" t="e">
        <f>VLOOKUP(O60,Datos!$B$20:$D$25,2,FALSE)</f>
        <v>#N/A</v>
      </c>
      <c r="Q60" s="168"/>
      <c r="R60" s="182"/>
      <c r="S60" s="182"/>
      <c r="T60" s="183" t="str">
        <f t="shared" ref="T60" si="266">CONCATENATE("Posibilidad de efecto dañoso sobre los"," ",Q60," ",R60," debido ",S60)</f>
        <v xml:space="preserve">Posibilidad de efecto dañoso sobre los   debido </v>
      </c>
      <c r="U60" s="170"/>
      <c r="V60" s="170"/>
      <c r="W60" s="184"/>
      <c r="X60" s="184"/>
      <c r="Y60" s="184"/>
      <c r="Z60" s="187"/>
      <c r="AA60" s="168" t="str">
        <f t="shared" ref="AA60" si="267">IF(Z60&lt;=0,"",IF(Z60&lt;=2,"Muy Baja",IF(Z60&lt;=24,"Baja",IF(Z60&lt;=500,"Media",IF(Z60&lt;=5000,"Alta","Muy Alta")))))</f>
        <v/>
      </c>
      <c r="AB60" s="167" t="str">
        <f t="shared" ref="AB60" si="268">IF(AA60="","",IF(AA60="Muy Baja",0.2,IF(AA60="Baja",0.4,IF(AA60="Media",0.6,IF(AA60="Alta",0.8,IF(AA60="Muy Alta",1,))))))</f>
        <v/>
      </c>
      <c r="AC60" s="168">
        <f>+O60</f>
        <v>0</v>
      </c>
      <c r="AD60" s="168" t="e" cm="1">
        <f t="array" ref="AD60">_xlfn.IFS(AC60=Datos!$C$6,"Leve",AC60=Datos!$C$7,"Menor",AC60=Datos!$C$8,"Moderado",AC60=Datos!$C$9,"Mayor",AC60=Datos!$C$10,"Catastrófico")</f>
        <v>#N/A</v>
      </c>
      <c r="AE60" s="167" t="e">
        <f t="shared" ref="AE60" si="269">IF(AD60="","",IF(AD60="Leve",0.2,IF(AD60="Menor",0.4,IF(AD60="Moderado",0.6,IF(AD60="Mayor",0.8,IF(AD60="Catastrófico",1,))))))</f>
        <v>#N/A</v>
      </c>
      <c r="AF60" s="168" t="e">
        <f t="shared" ref="AF60" si="270">IF(OR(AND(AA60="Muy Baja",AD60="Leve"),AND(AA60="Muy Baja",AD60="Menor"),AND(AA60="Baja",AD60="Leve")),"Bajo",IF(OR(AND(AA60="Muy baja",AD60="Moderado"),AND(AA60="Baja",AD60="Menor"),AND(AA60="Baja",AD60="Moderado"),AND(AA60="Media",AD60="Leve"),AND(AA60="Media",AD60="Menor"),AND(AA60="Media",AD60="Moderado"),AND(AA60="Alta",AD60="Leve"),AND(AA60="Alta",AD60="Menor")),"Moderado",IF(OR(AND(AA60="Muy Baja",AD60="Mayor"),AND(AA60="Baja",AD60="Mayor"),AND(AA60="Media",AD60="Mayor"),AND(AA60="Alta",AD60="Moderado"),AND(AA60="Alta",AD60="Mayor"),AND(AA60="Muy Alta",AD60="Leve"),AND(AA60="Muy Alta",AD60="Menor"),AND(AA60="Muy Alta",AD60="Moderado"),AND(AA60="Muy Alta",AD60="Mayor")),"Alto",IF(OR(AND(AA60="Muy Baja",AD60="Catastrófico"),AND(AA60="Baja",AD60="Catastrófico"),AND(AA60="Media",AD60="Catastrófico"),AND(AA60="Alta",AD60="Catastrófico"),AND(AA60="Muy Alta",AD60="Catastrófico")),"Extremo",""))))</f>
        <v>#N/A</v>
      </c>
      <c r="AG60" s="169" t="e" cm="1">
        <f t="array" ref="AG60">_xlfn.IFS(AF60="Bajo","Aceptar",AF60="Moderado","Reducir",AF60="Alto","Reducir",AF60="Extremo","Reducir")</f>
        <v>#N/A</v>
      </c>
      <c r="AH60" s="20" t="str">
        <f>CONCATENATE(J60," Control"," 1")</f>
        <v>INTI  Control 1</v>
      </c>
      <c r="AI60" s="22"/>
      <c r="AJ60" s="22"/>
      <c r="AK60" s="22"/>
      <c r="AL60" s="22" t="str">
        <f>CONCATENATE(AI60," ",AJ60," a través del ",AK60)</f>
        <v xml:space="preserve">  a través del </v>
      </c>
      <c r="AM60" s="20"/>
      <c r="AN60" s="20" t="str">
        <f t="shared" si="248"/>
        <v/>
      </c>
      <c r="AO60" s="20"/>
      <c r="AP60" s="20" t="str">
        <f t="shared" si="249"/>
        <v/>
      </c>
      <c r="AQ60" s="20"/>
      <c r="AR60" s="20"/>
      <c r="AS60" s="20"/>
      <c r="AT60" s="21" t="str">
        <f t="shared" ref="AT60" si="271">+IF(AN60="Probabilidad",AB60-(AB60*AP60),AB60)</f>
        <v/>
      </c>
      <c r="AU60" s="20" t="str">
        <f t="shared" si="251"/>
        <v/>
      </c>
      <c r="AV60" s="21" t="e">
        <f t="shared" ref="AV60" si="272">+IF(AN60="Impacto",AE60-(AE60*AP60),AE60)</f>
        <v>#N/A</v>
      </c>
      <c r="AW60" s="20" t="str">
        <f t="shared" si="253"/>
        <v/>
      </c>
      <c r="AX60" s="170" t="str">
        <f t="shared" ref="AX60" si="273">IF(OR(AND(AU63="Muy Baja",AW63="Leve"),AND(AU63="Muy Baja",AW63="Menor"),AND(AU63="Baja",AW63="Leve")),"Bajo",IF(OR(AND(AU63="Muy baja",AW63="Moderado"),AND(AU63="Baja",AW63="Menor"),AND(AU63="Baja",AW63="Moderado"),AND(AU63="Media",AW63="Leve"),AND(AU63="Media",AW63="Menor"),AND(AU63="Media",AW63="Moderado"),AND(AU63="Alta",AW63="Leve"),AND(AU63="Alta",AW63="Menor")),"Moderado",IF(OR(AND(AU63="Muy Baja",AW63="Mayor"),AND(AU63="Baja",AW63="Mayor"),AND(AU63="Media",AW63="Mayor"),AND(AU63="Alta",AW63="Moderado"),AND(AU63="Alta",AW63="Mayor"),AND(AU63="Muy Alta",AW63="Leve"),AND(AU63="Muy Alta",AW63="Menor"),AND(AU63="Muy Alta",AW63="Moderado"),AND(AU63="Muy Alta",AW63="Mayor")),"Alto",IF(OR(AND(AU63="Muy Baja",AW63="Catastrófico"),AND(AU63="Baja",AW63="Catastrófico"),AND(AU63="Media",AW63="Catastrófico"),AND(AU63="Alta",AW63="Catastrófico"),AND(AU63="Muy Alta",AW63="Catastrófico")),"Extremo",""))))</f>
        <v/>
      </c>
      <c r="AY60" s="170" t="e" cm="1">
        <f t="array" ref="AY60">_xlfn.IFS(AX60="Bajo","Aceptar",AX60="Moderado","Reducir",AX60="Alto","Reducir",AX60="Extremo","Reducir")</f>
        <v>#N/A</v>
      </c>
      <c r="AZ60" s="173" t="e" cm="1">
        <f t="array" ref="AZ60">_xlfn.IFS(AY60="Aceptar","No",AY60="Reducir","Si")</f>
        <v>#N/A</v>
      </c>
      <c r="BA60" s="20" t="str">
        <f>CONCATENATE(J60," Acción preventiva"," 1")</f>
        <v>INTI  Acción preventiva 1</v>
      </c>
      <c r="BB60" s="22"/>
      <c r="BC60" s="22"/>
      <c r="BD60" s="22"/>
      <c r="BE60" s="20">
        <f t="shared" si="255"/>
        <v>0</v>
      </c>
      <c r="BF60" s="20"/>
      <c r="BG60" s="20"/>
      <c r="BH60" s="20"/>
      <c r="BI60" s="20"/>
      <c r="BJ60" s="20"/>
      <c r="BK60" s="20"/>
      <c r="BL60" s="20"/>
      <c r="BM60" s="20"/>
      <c r="BN60" s="20"/>
      <c r="BO60" s="20"/>
      <c r="BP60" s="20"/>
      <c r="BQ60" s="20"/>
      <c r="BR60" s="176"/>
      <c r="BS60" s="37"/>
      <c r="BT60" s="37"/>
      <c r="BU60" s="37"/>
      <c r="BV60" s="37"/>
      <c r="BW60" s="37"/>
      <c r="BX60" s="37"/>
      <c r="BY60" s="37"/>
      <c r="BZ60" s="37"/>
      <c r="CA60" s="37"/>
      <c r="CB60" s="37"/>
      <c r="CC60" s="37"/>
      <c r="CD60" s="37"/>
      <c r="CE60" s="37">
        <f t="shared" si="12"/>
        <v>0</v>
      </c>
      <c r="CF60" s="38"/>
      <c r="CG60" s="23"/>
      <c r="CH60" s="24"/>
      <c r="CI60" s="179">
        <f t="shared" ref="CI60" si="274">+Z60</f>
        <v>0</v>
      </c>
      <c r="CJ60" s="25" t="e">
        <f t="shared" ref="CJ60" si="275">1-(CH60/CI60)</f>
        <v>#DIV/0!</v>
      </c>
      <c r="CK60" s="23" t="e" cm="1">
        <f t="array" ref="CK60">+_xlfn.IFS(CJ60&lt;0.8,"Cambio",CJ60&lt;0.9,"Revisión de control",CJ60&gt;0.89,"Se mantiene")</f>
        <v>#DIV/0!</v>
      </c>
      <c r="CL60" s="148"/>
      <c r="CM60" s="148"/>
      <c r="CN60" s="148"/>
      <c r="CO60" s="148"/>
      <c r="CP60" s="25">
        <f t="shared" si="258"/>
        <v>1</v>
      </c>
    </row>
    <row r="61" spans="1:94" ht="60" hidden="1" customHeight="1" x14ac:dyDescent="0.35">
      <c r="A61" s="151"/>
      <c r="B61" s="215"/>
      <c r="C61" s="153" t="s">
        <v>134</v>
      </c>
      <c r="D61" s="192"/>
      <c r="E61" s="195"/>
      <c r="F61" s="192"/>
      <c r="G61" s="197"/>
      <c r="H61" s="168"/>
      <c r="I61" s="167"/>
      <c r="J61" s="171"/>
      <c r="K61" s="171"/>
      <c r="L61" s="198"/>
      <c r="M61" s="200"/>
      <c r="N61" s="203"/>
      <c r="O61" s="206"/>
      <c r="P61" s="209"/>
      <c r="Q61" s="168"/>
      <c r="R61" s="182"/>
      <c r="S61" s="182"/>
      <c r="T61" s="183"/>
      <c r="U61" s="171"/>
      <c r="V61" s="171"/>
      <c r="W61" s="185"/>
      <c r="X61" s="185"/>
      <c r="Y61" s="185"/>
      <c r="Z61" s="187"/>
      <c r="AA61" s="168"/>
      <c r="AB61" s="167"/>
      <c r="AC61" s="168"/>
      <c r="AD61" s="168"/>
      <c r="AE61" s="167"/>
      <c r="AF61" s="168"/>
      <c r="AG61" s="169"/>
      <c r="AH61" s="20" t="str">
        <f>CONCATENATE(J60," Control"," 2")</f>
        <v>INTI  Control 2</v>
      </c>
      <c r="AI61" s="22"/>
      <c r="AJ61" s="22"/>
      <c r="AK61" s="22"/>
      <c r="AL61" s="22" t="str">
        <f>CONCATENATE(AI61," ",AJ61," a través de ",AK61)</f>
        <v xml:space="preserve">  a través de </v>
      </c>
      <c r="AM61" s="20"/>
      <c r="AN61" s="20" t="str">
        <f t="shared" si="248"/>
        <v/>
      </c>
      <c r="AO61" s="20"/>
      <c r="AP61" s="20" t="str">
        <f t="shared" si="249"/>
        <v/>
      </c>
      <c r="AQ61" s="20"/>
      <c r="AR61" s="20"/>
      <c r="AS61" s="20"/>
      <c r="AT61" s="21" t="str">
        <f t="shared" ref="AT61:AT63" si="276">+IF(AN61="Probabilidad",AT60-(AT60*AP61),AT60)</f>
        <v/>
      </c>
      <c r="AU61" s="20" t="str">
        <f t="shared" si="251"/>
        <v/>
      </c>
      <c r="AV61" s="21" t="e">
        <f t="shared" ref="AV61:AV63" si="277">+IF(AN61="Impacto",AV60-(AV60*AP61),AV60)</f>
        <v>#N/A</v>
      </c>
      <c r="AW61" s="20" t="str">
        <f t="shared" si="253"/>
        <v/>
      </c>
      <c r="AX61" s="171"/>
      <c r="AY61" s="171"/>
      <c r="AZ61" s="174"/>
      <c r="BA61" s="20" t="str">
        <f>CONCATENATE(J60," Acción preventiva"," 2")</f>
        <v>INTI  Acción preventiva 2</v>
      </c>
      <c r="BB61" s="22"/>
      <c r="BC61" s="22"/>
      <c r="BD61" s="22"/>
      <c r="BE61" s="20">
        <f t="shared" si="255"/>
        <v>0</v>
      </c>
      <c r="BF61" s="20"/>
      <c r="BG61" s="20"/>
      <c r="BH61" s="20"/>
      <c r="BI61" s="20"/>
      <c r="BJ61" s="20"/>
      <c r="BK61" s="20"/>
      <c r="BL61" s="20"/>
      <c r="BM61" s="20"/>
      <c r="BN61" s="20"/>
      <c r="BO61" s="20"/>
      <c r="BP61" s="20"/>
      <c r="BQ61" s="20"/>
      <c r="BR61" s="177"/>
      <c r="BS61" s="37"/>
      <c r="BT61" s="37"/>
      <c r="BU61" s="37"/>
      <c r="BV61" s="37"/>
      <c r="BW61" s="37"/>
      <c r="BX61" s="37"/>
      <c r="BY61" s="37"/>
      <c r="BZ61" s="37"/>
      <c r="CA61" s="37"/>
      <c r="CB61" s="37"/>
      <c r="CC61" s="37"/>
      <c r="CD61" s="37"/>
      <c r="CE61" s="37">
        <f t="shared" si="12"/>
        <v>0</v>
      </c>
      <c r="CF61" s="38"/>
      <c r="CG61" s="23"/>
      <c r="CH61" s="24"/>
      <c r="CI61" s="180"/>
      <c r="CJ61" s="25" t="e">
        <f t="shared" ref="CJ61" si="278">1-(CH61/CI60)</f>
        <v>#DIV/0!</v>
      </c>
      <c r="CK61" s="23" t="e" cm="1">
        <f t="array" ref="CK61">+_xlfn.IFS(CJ61&lt;0.8,"Cambio",CJ61&lt;0.9,"Revisión de control",CJ61&gt;0.89,"Se mantiene")</f>
        <v>#DIV/0!</v>
      </c>
      <c r="CL61" s="148"/>
      <c r="CM61" s="148"/>
      <c r="CN61" s="148"/>
      <c r="CO61" s="148"/>
      <c r="CP61" s="25">
        <f t="shared" si="258"/>
        <v>1</v>
      </c>
    </row>
    <row r="62" spans="1:94" ht="60" hidden="1" customHeight="1" x14ac:dyDescent="0.35">
      <c r="A62" s="151"/>
      <c r="B62" s="215"/>
      <c r="C62" s="153" t="s">
        <v>134</v>
      </c>
      <c r="D62" s="192"/>
      <c r="E62" s="195"/>
      <c r="F62" s="192"/>
      <c r="G62" s="197"/>
      <c r="H62" s="168"/>
      <c r="I62" s="167"/>
      <c r="J62" s="171"/>
      <c r="K62" s="171"/>
      <c r="L62" s="198"/>
      <c r="M62" s="200"/>
      <c r="N62" s="203"/>
      <c r="O62" s="206"/>
      <c r="P62" s="209"/>
      <c r="Q62" s="168"/>
      <c r="R62" s="182"/>
      <c r="S62" s="182"/>
      <c r="T62" s="183"/>
      <c r="U62" s="171"/>
      <c r="V62" s="171"/>
      <c r="W62" s="185"/>
      <c r="X62" s="185"/>
      <c r="Y62" s="185"/>
      <c r="Z62" s="187"/>
      <c r="AA62" s="168"/>
      <c r="AB62" s="167"/>
      <c r="AC62" s="168"/>
      <c r="AD62" s="168"/>
      <c r="AE62" s="167"/>
      <c r="AF62" s="168"/>
      <c r="AG62" s="169"/>
      <c r="AH62" s="20" t="str">
        <f>CONCATENATE(J60," Control"," 3")</f>
        <v>INTI  Control 3</v>
      </c>
      <c r="AI62" s="22"/>
      <c r="AJ62" s="22"/>
      <c r="AK62" s="22"/>
      <c r="AL62" s="22" t="str">
        <f>CONCATENATE(AI62," ",AJ62," a través de ",AK62)</f>
        <v xml:space="preserve">  a través de </v>
      </c>
      <c r="AM62" s="20"/>
      <c r="AN62" s="20" t="str">
        <f t="shared" si="248"/>
        <v/>
      </c>
      <c r="AO62" s="20"/>
      <c r="AP62" s="20" t="str">
        <f t="shared" si="249"/>
        <v/>
      </c>
      <c r="AQ62" s="20"/>
      <c r="AR62" s="20"/>
      <c r="AS62" s="20"/>
      <c r="AT62" s="21" t="str">
        <f t="shared" si="276"/>
        <v/>
      </c>
      <c r="AU62" s="20" t="str">
        <f t="shared" si="251"/>
        <v/>
      </c>
      <c r="AV62" s="21" t="e">
        <f t="shared" si="277"/>
        <v>#N/A</v>
      </c>
      <c r="AW62" s="20" t="str">
        <f t="shared" si="253"/>
        <v/>
      </c>
      <c r="AX62" s="171"/>
      <c r="AY62" s="171"/>
      <c r="AZ62" s="174"/>
      <c r="BA62" s="20" t="str">
        <f>CONCATENATE(J60," Acción preventiva"," 3")</f>
        <v>INTI  Acción preventiva 3</v>
      </c>
      <c r="BB62" s="22"/>
      <c r="BC62" s="22"/>
      <c r="BD62" s="22"/>
      <c r="BE62" s="20">
        <f t="shared" si="255"/>
        <v>0</v>
      </c>
      <c r="BF62" s="20"/>
      <c r="BG62" s="20"/>
      <c r="BH62" s="20"/>
      <c r="BI62" s="20"/>
      <c r="BJ62" s="20"/>
      <c r="BK62" s="20"/>
      <c r="BL62" s="20"/>
      <c r="BM62" s="20"/>
      <c r="BN62" s="20"/>
      <c r="BO62" s="20"/>
      <c r="BP62" s="20"/>
      <c r="BQ62" s="20"/>
      <c r="BR62" s="177"/>
      <c r="BS62" s="37"/>
      <c r="BT62" s="37"/>
      <c r="BU62" s="37"/>
      <c r="BV62" s="37"/>
      <c r="BW62" s="37"/>
      <c r="BX62" s="37"/>
      <c r="BY62" s="37"/>
      <c r="BZ62" s="37"/>
      <c r="CA62" s="37"/>
      <c r="CB62" s="37"/>
      <c r="CC62" s="37"/>
      <c r="CD62" s="37"/>
      <c r="CE62" s="37">
        <f t="shared" si="12"/>
        <v>0</v>
      </c>
      <c r="CF62" s="38"/>
      <c r="CG62" s="23"/>
      <c r="CH62" s="24"/>
      <c r="CI62" s="180"/>
      <c r="CJ62" s="25" t="e">
        <f t="shared" ref="CJ62" si="279">1-(CH62/CI60)</f>
        <v>#DIV/0!</v>
      </c>
      <c r="CK62" s="23" t="e" cm="1">
        <f t="array" ref="CK62">+_xlfn.IFS(CJ62&lt;0.8,"Cambio",CJ62&lt;0.9,"Revisión de control",CJ62&gt;0.89,"Se mantiene")</f>
        <v>#DIV/0!</v>
      </c>
      <c r="CL62" s="148"/>
      <c r="CM62" s="148"/>
      <c r="CN62" s="148"/>
      <c r="CO62" s="148"/>
      <c r="CP62" s="25">
        <f t="shared" si="258"/>
        <v>1</v>
      </c>
    </row>
    <row r="63" spans="1:94" ht="60" hidden="1" customHeight="1" x14ac:dyDescent="0.35">
      <c r="A63" s="151"/>
      <c r="B63" s="216"/>
      <c r="C63" s="153" t="s">
        <v>134</v>
      </c>
      <c r="D63" s="193"/>
      <c r="E63" s="196"/>
      <c r="F63" s="193"/>
      <c r="G63" s="197"/>
      <c r="H63" s="168"/>
      <c r="I63" s="167"/>
      <c r="J63" s="172"/>
      <c r="K63" s="172"/>
      <c r="L63" s="198"/>
      <c r="M63" s="201"/>
      <c r="N63" s="204"/>
      <c r="O63" s="207"/>
      <c r="P63" s="210"/>
      <c r="Q63" s="168"/>
      <c r="R63" s="182"/>
      <c r="S63" s="182"/>
      <c r="T63" s="183"/>
      <c r="U63" s="172"/>
      <c r="V63" s="172"/>
      <c r="W63" s="186"/>
      <c r="X63" s="186"/>
      <c r="Y63" s="186"/>
      <c r="Z63" s="187"/>
      <c r="AA63" s="168"/>
      <c r="AB63" s="167"/>
      <c r="AC63" s="168"/>
      <c r="AD63" s="168"/>
      <c r="AE63" s="167"/>
      <c r="AF63" s="168"/>
      <c r="AG63" s="169"/>
      <c r="AH63" s="20" t="str">
        <f>CONCATENATE(J60," Control"," 4")</f>
        <v>INTI  Control 4</v>
      </c>
      <c r="AI63" s="22"/>
      <c r="AJ63" s="22"/>
      <c r="AK63" s="22"/>
      <c r="AL63" s="22" t="str">
        <f>CONCATENATE(AI63," ",AJ63," a través de ",AK63)</f>
        <v xml:space="preserve">  a través de </v>
      </c>
      <c r="AM63" s="20"/>
      <c r="AN63" s="20" t="str">
        <f t="shared" si="248"/>
        <v/>
      </c>
      <c r="AO63" s="20"/>
      <c r="AP63" s="20" t="str">
        <f t="shared" si="249"/>
        <v/>
      </c>
      <c r="AQ63" s="20"/>
      <c r="AR63" s="20"/>
      <c r="AS63" s="20"/>
      <c r="AT63" s="21" t="str">
        <f t="shared" si="276"/>
        <v/>
      </c>
      <c r="AU63" s="20" t="str">
        <f t="shared" si="251"/>
        <v/>
      </c>
      <c r="AV63" s="21" t="e">
        <f t="shared" si="277"/>
        <v>#N/A</v>
      </c>
      <c r="AW63" s="20" t="str">
        <f t="shared" si="253"/>
        <v/>
      </c>
      <c r="AX63" s="172"/>
      <c r="AY63" s="172"/>
      <c r="AZ63" s="175"/>
      <c r="BA63" s="20" t="str">
        <f>CONCATENATE(J60," Acción preventiva"," 4")</f>
        <v>INTI  Acción preventiva 4</v>
      </c>
      <c r="BB63" s="22"/>
      <c r="BC63" s="22"/>
      <c r="BD63" s="22"/>
      <c r="BE63" s="20">
        <f t="shared" si="255"/>
        <v>0</v>
      </c>
      <c r="BF63" s="20"/>
      <c r="BG63" s="20"/>
      <c r="BH63" s="20"/>
      <c r="BI63" s="20"/>
      <c r="BJ63" s="20"/>
      <c r="BK63" s="20"/>
      <c r="BL63" s="20"/>
      <c r="BM63" s="20"/>
      <c r="BN63" s="20"/>
      <c r="BO63" s="20"/>
      <c r="BP63" s="20"/>
      <c r="BQ63" s="20"/>
      <c r="BR63" s="178"/>
      <c r="BS63" s="37"/>
      <c r="BT63" s="37"/>
      <c r="BU63" s="37"/>
      <c r="BV63" s="37"/>
      <c r="BW63" s="37"/>
      <c r="BX63" s="37"/>
      <c r="BY63" s="37"/>
      <c r="BZ63" s="37"/>
      <c r="CA63" s="37"/>
      <c r="CB63" s="37"/>
      <c r="CC63" s="37"/>
      <c r="CD63" s="37"/>
      <c r="CE63" s="37">
        <f t="shared" si="12"/>
        <v>0</v>
      </c>
      <c r="CF63" s="38"/>
      <c r="CG63" s="23"/>
      <c r="CH63" s="24"/>
      <c r="CI63" s="181"/>
      <c r="CJ63" s="25" t="e">
        <f t="shared" ref="CJ63" si="280">1-(CH63/CI60)</f>
        <v>#DIV/0!</v>
      </c>
      <c r="CK63" s="23" t="e" cm="1">
        <f t="array" ref="CK63">+_xlfn.IFS(CJ63&lt;0.8,"Cambio",CJ63&lt;0.9,"Revisión de control",CJ63&gt;0.89,"Se mantiene")</f>
        <v>#DIV/0!</v>
      </c>
      <c r="CL63" s="148"/>
      <c r="CM63" s="148"/>
      <c r="CN63" s="148"/>
      <c r="CO63" s="148"/>
      <c r="CP63" s="25">
        <f t="shared" si="258"/>
        <v>1</v>
      </c>
    </row>
    <row r="64" spans="1:94" ht="60" hidden="1" customHeight="1" x14ac:dyDescent="0.35">
      <c r="A64" s="151"/>
      <c r="B64" s="214" t="s">
        <v>133</v>
      </c>
      <c r="C64" s="152" t="s">
        <v>134</v>
      </c>
      <c r="D64" s="191" t="str">
        <f>VLOOKUP(B64,Datos!$B$65:$F$80,3,FALSE)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64" s="194" t="str">
        <f>VLOOKUP(B64,Datos!$B$65:$F$80,5,FALSE)</f>
        <v>La posibilidad de incumplir con la gestión estratégica de la información, la definición de políticas, lineamientos y estándares de TIC que fortalezcan el gobierno de datos, la interoperabilidad y la arquitectura empresarial.</v>
      </c>
      <c r="F64" s="191" t="str">
        <f>VLOOKUP(B64,Datos!$B$65:$F$80,4,FALSE)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64" s="197" t="s">
        <v>1013</v>
      </c>
      <c r="H64" s="168"/>
      <c r="I64" s="167">
        <f t="shared" ref="I64" si="281">IF(K64="",0,1)</f>
        <v>0</v>
      </c>
      <c r="J64" s="170" t="str">
        <f t="shared" ref="J64" si="282">CONCATENATE(C64," ",K64)</f>
        <v xml:space="preserve">INTI </v>
      </c>
      <c r="K64" s="170"/>
      <c r="L64" s="198"/>
      <c r="M64" s="199">
        <f ca="1">+TODAY()-L64</f>
        <v>46151</v>
      </c>
      <c r="N64" s="202"/>
      <c r="O64" s="205"/>
      <c r="P64" s="208" t="e">
        <f>VLOOKUP(O64,Datos!$B$20:$D$25,2,FALSE)</f>
        <v>#N/A</v>
      </c>
      <c r="Q64" s="168"/>
      <c r="R64" s="182"/>
      <c r="S64" s="182"/>
      <c r="T64" s="183" t="str">
        <f t="shared" ref="T64" si="283">CONCATENATE("Posibilidad de efecto dañoso sobre los"," ",Q64," ",R64," debido ",S64)</f>
        <v xml:space="preserve">Posibilidad de efecto dañoso sobre los   debido </v>
      </c>
      <c r="U64" s="170"/>
      <c r="V64" s="170"/>
      <c r="W64" s="184"/>
      <c r="X64" s="184"/>
      <c r="Y64" s="184"/>
      <c r="Z64" s="187"/>
      <c r="AA64" s="168" t="str">
        <f t="shared" ref="AA64" si="284">IF(Z64&lt;=0,"",IF(Z64&lt;=2,"Muy Baja",IF(Z64&lt;=24,"Baja",IF(Z64&lt;=500,"Media",IF(Z64&lt;=5000,"Alta","Muy Alta")))))</f>
        <v/>
      </c>
      <c r="AB64" s="167" t="str">
        <f t="shared" ref="AB64" si="285">IF(AA64="","",IF(AA64="Muy Baja",0.2,IF(AA64="Baja",0.4,IF(AA64="Media",0.6,IF(AA64="Alta",0.8,IF(AA64="Muy Alta",1,))))))</f>
        <v/>
      </c>
      <c r="AC64" s="168">
        <f>+O64</f>
        <v>0</v>
      </c>
      <c r="AD64" s="168" t="e" cm="1">
        <f t="array" ref="AD64">_xlfn.IFS(AC64=Datos!$C$6,"Leve",AC64=Datos!$C$7,"Menor",AC64=Datos!$C$8,"Moderado",AC64=Datos!$C$9,"Mayor",AC64=Datos!$C$10,"Catastrófico")</f>
        <v>#N/A</v>
      </c>
      <c r="AE64" s="167" t="e">
        <f t="shared" ref="AE64" si="286">IF(AD64="","",IF(AD64="Leve",0.2,IF(AD64="Menor",0.4,IF(AD64="Moderado",0.6,IF(AD64="Mayor",0.8,IF(AD64="Catastrófico",1,))))))</f>
        <v>#N/A</v>
      </c>
      <c r="AF64" s="168" t="e">
        <f t="shared" ref="AF64" si="287">IF(OR(AND(AA64="Muy Baja",AD64="Leve"),AND(AA64="Muy Baja",AD64="Menor"),AND(AA64="Baja",AD64="Leve")),"Bajo",IF(OR(AND(AA64="Muy baja",AD64="Moderado"),AND(AA64="Baja",AD64="Menor"),AND(AA64="Baja",AD64="Moderado"),AND(AA64="Media",AD64="Leve"),AND(AA64="Media",AD64="Menor"),AND(AA64="Media",AD64="Moderado"),AND(AA64="Alta",AD64="Leve"),AND(AA64="Alta",AD64="Menor")),"Moderado",IF(OR(AND(AA64="Muy Baja",AD64="Mayor"),AND(AA64="Baja",AD64="Mayor"),AND(AA64="Media",AD64="Mayor"),AND(AA64="Alta",AD64="Moderado"),AND(AA64="Alta",AD64="Mayor"),AND(AA64="Muy Alta",AD64="Leve"),AND(AA64="Muy Alta",AD64="Menor"),AND(AA64="Muy Alta",AD64="Moderado"),AND(AA64="Muy Alta",AD64="Mayor")),"Alto",IF(OR(AND(AA64="Muy Baja",AD64="Catastrófico"),AND(AA64="Baja",AD64="Catastrófico"),AND(AA64="Media",AD64="Catastrófico"),AND(AA64="Alta",AD64="Catastrófico"),AND(AA64="Muy Alta",AD64="Catastrófico")),"Extremo",""))))</f>
        <v>#N/A</v>
      </c>
      <c r="AG64" s="169" t="e" cm="1">
        <f t="array" ref="AG64">_xlfn.IFS(AF64="Bajo","Aceptar",AF64="Moderado","Reducir",AF64="Alto","Reducir",AF64="Extremo","Reducir")</f>
        <v>#N/A</v>
      </c>
      <c r="AH64" s="20" t="str">
        <f>CONCATENATE(J64," Control"," 1")</f>
        <v>INTI  Control 1</v>
      </c>
      <c r="AI64" s="22"/>
      <c r="AJ64" s="22"/>
      <c r="AK64" s="22"/>
      <c r="AL64" s="22" t="str">
        <f>CONCATENATE(AI64," ",AJ64," a través de ",AK64)</f>
        <v xml:space="preserve">  a través de </v>
      </c>
      <c r="AM64" s="20"/>
      <c r="AN64" s="20" t="str">
        <f t="shared" si="16"/>
        <v/>
      </c>
      <c r="AO64" s="20"/>
      <c r="AP64" s="20" t="str">
        <f t="shared" si="17"/>
        <v/>
      </c>
      <c r="AQ64" s="20"/>
      <c r="AR64" s="20"/>
      <c r="AS64" s="20"/>
      <c r="AT64" s="21" t="str">
        <f t="shared" ref="AT64" si="288">+IF(AN64="Probabilidad",AB64-(AB64*AP64),AB64)</f>
        <v/>
      </c>
      <c r="AU64" s="20" t="str">
        <f t="shared" ref="AU64:AU83" si="289">IFERROR(IF(AT64="","",IF(AT64&lt;=20%,"Muy Baja",IF(AT64&lt;=40%,"Baja",IF(AT64&lt;=60%,"Media",IF(AT64&lt;=80%,"Alta","Muy Alta"))))),"")</f>
        <v/>
      </c>
      <c r="AV64" s="21" t="e">
        <f t="shared" ref="AV64" si="290">+IF(AN64="Impacto",AE64-(AE64*AP64),AE64)</f>
        <v>#N/A</v>
      </c>
      <c r="AW64" s="20" t="str">
        <f t="shared" ref="AW64:AW83" si="291">IFERROR(IF(AV64="","",IF(AV64&lt;=0.2,"Leve",IF(AV64&lt;=0.4,"Menor",IF(AV64&lt;=0.6,"Moderado",IF(AV64&lt;=0.8,"Mayor","Catastrófico"))))),"")</f>
        <v/>
      </c>
      <c r="AX64" s="170" t="str">
        <f t="shared" ref="AX64" si="292">IF(OR(AND(AU67="Muy Baja",AW67="Leve"),AND(AU67="Muy Baja",AW67="Menor"),AND(AU67="Baja",AW67="Leve")),"Bajo",IF(OR(AND(AU67="Muy baja",AW67="Moderado"),AND(AU67="Baja",AW67="Menor"),AND(AU67="Baja",AW67="Moderado"),AND(AU67="Media",AW67="Leve"),AND(AU67="Media",AW67="Menor"),AND(AU67="Media",AW67="Moderado"),AND(AU67="Alta",AW67="Leve"),AND(AU67="Alta",AW67="Menor")),"Moderado",IF(OR(AND(AU67="Muy Baja",AW67="Mayor"),AND(AU67="Baja",AW67="Mayor"),AND(AU67="Media",AW67="Mayor"),AND(AU67="Alta",AW67="Moderado"),AND(AU67="Alta",AW67="Mayor"),AND(AU67="Muy Alta",AW67="Leve"),AND(AU67="Muy Alta",AW67="Menor"),AND(AU67="Muy Alta",AW67="Moderado"),AND(AU67="Muy Alta",AW67="Mayor")),"Alto",IF(OR(AND(AU67="Muy Baja",AW67="Catastrófico"),AND(AU67="Baja",AW67="Catastrófico"),AND(AU67="Media",AW67="Catastrófico"),AND(AU67="Alta",AW67="Catastrófico"),AND(AU67="Muy Alta",AW67="Catastrófico")),"Extremo",""))))</f>
        <v/>
      </c>
      <c r="AY64" s="170" t="e" cm="1">
        <f t="array" ref="AY64">_xlfn.IFS(AX64="Bajo","Aceptar",AX64="Moderado","Reducir",AX64="Alto","Reducir",AX64="Extremo","Reducir")</f>
        <v>#N/A</v>
      </c>
      <c r="AZ64" s="173" t="e" cm="1">
        <f t="array" ref="AZ64">_xlfn.IFS(AY64="Aceptar","No",AY64="Reducir","Si")</f>
        <v>#N/A</v>
      </c>
      <c r="BA64" s="20" t="str">
        <f>CONCATENATE(J64," Acción preventiva"," 1")</f>
        <v>INTI  Acción preventiva 1</v>
      </c>
      <c r="BB64" s="22"/>
      <c r="BC64" s="22"/>
      <c r="BD64" s="22"/>
      <c r="BE64" s="20">
        <f t="shared" ref="BE64:BE83" si="293">+SUM(BF64:BQ64)</f>
        <v>0</v>
      </c>
      <c r="BF64" s="20"/>
      <c r="BG64" s="20"/>
      <c r="BH64" s="20"/>
      <c r="BI64" s="20"/>
      <c r="BJ64" s="20"/>
      <c r="BK64" s="20"/>
      <c r="BL64" s="20"/>
      <c r="BM64" s="20"/>
      <c r="BN64" s="20"/>
      <c r="BO64" s="20"/>
      <c r="BP64" s="20"/>
      <c r="BQ64" s="20"/>
      <c r="BR64" s="176"/>
      <c r="BS64" s="37"/>
      <c r="BT64" s="37"/>
      <c r="BU64" s="37"/>
      <c r="BV64" s="37"/>
      <c r="BW64" s="37"/>
      <c r="BX64" s="37"/>
      <c r="BY64" s="37"/>
      <c r="BZ64" s="37"/>
      <c r="CA64" s="37"/>
      <c r="CB64" s="37"/>
      <c r="CC64" s="37"/>
      <c r="CD64" s="37"/>
      <c r="CE64" s="37">
        <f t="shared" si="12"/>
        <v>0</v>
      </c>
      <c r="CF64" s="38"/>
      <c r="CG64" s="23"/>
      <c r="CH64" s="24"/>
      <c r="CI64" s="179">
        <f t="shared" ref="CI64" si="294">+Z64</f>
        <v>0</v>
      </c>
      <c r="CJ64" s="25" t="e">
        <f t="shared" ref="CJ64" si="295">1-(CH64/CI64)</f>
        <v>#DIV/0!</v>
      </c>
      <c r="CK64" s="23" t="e" cm="1">
        <f t="array" ref="CK64">+_xlfn.IFS(CJ64&lt;0.8,"Cambio",CJ64&lt;0.9,"Revisión de control",CJ64&gt;0.89,"Se mantiene")</f>
        <v>#DIV/0!</v>
      </c>
      <c r="CL64" s="148"/>
      <c r="CM64" s="148"/>
      <c r="CN64" s="148"/>
      <c r="CO64" s="148"/>
      <c r="CP64" s="25">
        <f t="shared" ref="CP64:CP95" si="296">(_xlfn.IFS(CG64="",1,CG64="SI",0)+_xlfn.IFS(CL64="",1,CL64="SI",1,CL64="NO",0)+_xlfn.IFS(CM64="",1,CM64="SI",1,CM64="NO",0)+_xlfn.IFS(CN64="",1,CN64="SI",1,CN64="NO",0)+_xlfn.IFS(CO64="",1,CO64="SI",1,CO64="NO",0))/5</f>
        <v>1</v>
      </c>
    </row>
    <row r="65" spans="1:94" ht="60" hidden="1" customHeight="1" x14ac:dyDescent="0.35">
      <c r="A65" s="151"/>
      <c r="B65" s="215"/>
      <c r="C65" s="152" t="s">
        <v>134</v>
      </c>
      <c r="D65" s="192"/>
      <c r="E65" s="195"/>
      <c r="F65" s="192"/>
      <c r="G65" s="197"/>
      <c r="H65" s="168"/>
      <c r="I65" s="167"/>
      <c r="J65" s="171"/>
      <c r="K65" s="171"/>
      <c r="L65" s="198"/>
      <c r="M65" s="200"/>
      <c r="N65" s="203"/>
      <c r="O65" s="206"/>
      <c r="P65" s="209"/>
      <c r="Q65" s="168"/>
      <c r="R65" s="182"/>
      <c r="S65" s="182"/>
      <c r="T65" s="183"/>
      <c r="U65" s="171"/>
      <c r="V65" s="171"/>
      <c r="W65" s="185"/>
      <c r="X65" s="185"/>
      <c r="Y65" s="185"/>
      <c r="Z65" s="187"/>
      <c r="AA65" s="168"/>
      <c r="AB65" s="167"/>
      <c r="AC65" s="168"/>
      <c r="AD65" s="168"/>
      <c r="AE65" s="167"/>
      <c r="AF65" s="168"/>
      <c r="AG65" s="169"/>
      <c r="AH65" s="20" t="str">
        <f>CONCATENATE(J64," Control"," 2")</f>
        <v>INTI  Control 2</v>
      </c>
      <c r="AI65" s="22"/>
      <c r="AJ65" s="22"/>
      <c r="AK65" s="22"/>
      <c r="AL65" s="22" t="str">
        <f>CONCATENATE(AI65," ",AJ65," a través del ",AK65)</f>
        <v xml:space="preserve">  a través del </v>
      </c>
      <c r="AM65" s="20"/>
      <c r="AN65" s="20" t="str">
        <f t="shared" si="16"/>
        <v/>
      </c>
      <c r="AO65" s="20"/>
      <c r="AP65" s="20" t="str">
        <f t="shared" si="17"/>
        <v/>
      </c>
      <c r="AQ65" s="20"/>
      <c r="AR65" s="20"/>
      <c r="AS65" s="20"/>
      <c r="AT65" s="21" t="str">
        <f t="shared" ref="AT65:AT67" si="297">+IF(AN65="Probabilidad",AT64-(AT64*AP65),AT64)</f>
        <v/>
      </c>
      <c r="AU65" s="20" t="str">
        <f t="shared" si="289"/>
        <v/>
      </c>
      <c r="AV65" s="21" t="e">
        <f t="shared" ref="AV65:AV67" si="298">+IF(AN65="Impacto",AV64-(AV64*AP65),AV64)</f>
        <v>#N/A</v>
      </c>
      <c r="AW65" s="20" t="str">
        <f t="shared" si="291"/>
        <v/>
      </c>
      <c r="AX65" s="171"/>
      <c r="AY65" s="171"/>
      <c r="AZ65" s="174"/>
      <c r="BA65" s="20" t="str">
        <f>CONCATENATE(J64," Acción preventiva"," 2")</f>
        <v>INTI  Acción preventiva 2</v>
      </c>
      <c r="BB65" s="22"/>
      <c r="BC65" s="22"/>
      <c r="BD65" s="22"/>
      <c r="BE65" s="20">
        <f t="shared" si="293"/>
        <v>0</v>
      </c>
      <c r="BF65" s="20"/>
      <c r="BG65" s="20"/>
      <c r="BH65" s="20"/>
      <c r="BI65" s="20"/>
      <c r="BJ65" s="20"/>
      <c r="BK65" s="20"/>
      <c r="BL65" s="20"/>
      <c r="BM65" s="20"/>
      <c r="BN65" s="20"/>
      <c r="BO65" s="20"/>
      <c r="BP65" s="20"/>
      <c r="BQ65" s="20"/>
      <c r="BR65" s="177"/>
      <c r="BS65" s="37"/>
      <c r="BT65" s="37"/>
      <c r="BU65" s="37"/>
      <c r="BV65" s="37"/>
      <c r="BW65" s="37"/>
      <c r="BX65" s="37"/>
      <c r="BY65" s="37"/>
      <c r="BZ65" s="37"/>
      <c r="CA65" s="37"/>
      <c r="CB65" s="37"/>
      <c r="CC65" s="37"/>
      <c r="CD65" s="37"/>
      <c r="CE65" s="37">
        <f t="shared" si="12"/>
        <v>0</v>
      </c>
      <c r="CF65" s="38"/>
      <c r="CG65" s="23"/>
      <c r="CH65" s="24"/>
      <c r="CI65" s="180"/>
      <c r="CJ65" s="25" t="e">
        <f t="shared" ref="CJ65" si="299">1-(CH65/CI64)</f>
        <v>#DIV/0!</v>
      </c>
      <c r="CK65" s="23" t="e" cm="1">
        <f t="array" ref="CK65">+_xlfn.IFS(CJ65&lt;0.8,"Cambio",CJ65&lt;0.9,"Revisión de control",CJ65&gt;0.89,"Se mantiene")</f>
        <v>#DIV/0!</v>
      </c>
      <c r="CL65" s="148"/>
      <c r="CM65" s="148"/>
      <c r="CN65" s="148"/>
      <c r="CO65" s="148"/>
      <c r="CP65" s="25">
        <f t="shared" si="296"/>
        <v>1</v>
      </c>
    </row>
    <row r="66" spans="1:94" ht="60" hidden="1" customHeight="1" x14ac:dyDescent="0.35">
      <c r="A66" s="151"/>
      <c r="B66" s="215"/>
      <c r="C66" s="152" t="s">
        <v>134</v>
      </c>
      <c r="D66" s="192"/>
      <c r="E66" s="195"/>
      <c r="F66" s="192"/>
      <c r="G66" s="197"/>
      <c r="H66" s="168"/>
      <c r="I66" s="167"/>
      <c r="J66" s="171"/>
      <c r="K66" s="171"/>
      <c r="L66" s="198"/>
      <c r="M66" s="200"/>
      <c r="N66" s="203"/>
      <c r="O66" s="206"/>
      <c r="P66" s="209"/>
      <c r="Q66" s="168"/>
      <c r="R66" s="182"/>
      <c r="S66" s="182"/>
      <c r="T66" s="183"/>
      <c r="U66" s="171"/>
      <c r="V66" s="171"/>
      <c r="W66" s="185"/>
      <c r="X66" s="185"/>
      <c r="Y66" s="185"/>
      <c r="Z66" s="187"/>
      <c r="AA66" s="168"/>
      <c r="AB66" s="167"/>
      <c r="AC66" s="168"/>
      <c r="AD66" s="168"/>
      <c r="AE66" s="167"/>
      <c r="AF66" s="168"/>
      <c r="AG66" s="169"/>
      <c r="AH66" s="20" t="str">
        <f>CONCATENATE(J64," Control"," 3")</f>
        <v>INTI  Control 3</v>
      </c>
      <c r="AI66" s="22"/>
      <c r="AJ66" s="22"/>
      <c r="AK66" s="22"/>
      <c r="AL66" s="22" t="str">
        <f t="shared" ref="AL66:AL71" si="300">CONCATENATE(AI66," ",AJ66," a través de ",AK66)</f>
        <v xml:space="preserve">  a través de </v>
      </c>
      <c r="AM66" s="20"/>
      <c r="AN66" s="20" t="str">
        <f t="shared" si="16"/>
        <v/>
      </c>
      <c r="AO66" s="20"/>
      <c r="AP66" s="20" t="str">
        <f t="shared" si="17"/>
        <v/>
      </c>
      <c r="AQ66" s="20"/>
      <c r="AR66" s="20"/>
      <c r="AS66" s="20"/>
      <c r="AT66" s="21" t="str">
        <f t="shared" si="297"/>
        <v/>
      </c>
      <c r="AU66" s="20" t="str">
        <f t="shared" si="289"/>
        <v/>
      </c>
      <c r="AV66" s="21" t="e">
        <f t="shared" si="298"/>
        <v>#N/A</v>
      </c>
      <c r="AW66" s="20" t="str">
        <f t="shared" si="291"/>
        <v/>
      </c>
      <c r="AX66" s="171"/>
      <c r="AY66" s="171"/>
      <c r="AZ66" s="174"/>
      <c r="BA66" s="20" t="str">
        <f>CONCATENATE(J64," Acción preventiva"," 3")</f>
        <v>INTI  Acción preventiva 3</v>
      </c>
      <c r="BB66" s="22"/>
      <c r="BC66" s="22"/>
      <c r="BD66" s="22"/>
      <c r="BE66" s="20">
        <f t="shared" si="293"/>
        <v>0</v>
      </c>
      <c r="BF66" s="20"/>
      <c r="BG66" s="20"/>
      <c r="BH66" s="20"/>
      <c r="BI66" s="20"/>
      <c r="BJ66" s="20"/>
      <c r="BK66" s="20"/>
      <c r="BL66" s="20"/>
      <c r="BM66" s="20"/>
      <c r="BN66" s="20"/>
      <c r="BO66" s="20"/>
      <c r="BP66" s="20"/>
      <c r="BQ66" s="20"/>
      <c r="BR66" s="177"/>
      <c r="BS66" s="37"/>
      <c r="BT66" s="37"/>
      <c r="BU66" s="37"/>
      <c r="BV66" s="37"/>
      <c r="BW66" s="37"/>
      <c r="BX66" s="37"/>
      <c r="BY66" s="37"/>
      <c r="BZ66" s="37"/>
      <c r="CA66" s="37"/>
      <c r="CB66" s="37"/>
      <c r="CC66" s="37"/>
      <c r="CD66" s="37"/>
      <c r="CE66" s="37">
        <f t="shared" si="12"/>
        <v>0</v>
      </c>
      <c r="CF66" s="38"/>
      <c r="CG66" s="23"/>
      <c r="CH66" s="24"/>
      <c r="CI66" s="180"/>
      <c r="CJ66" s="25" t="e">
        <f t="shared" ref="CJ66" si="301">1-(CH66/CI64)</f>
        <v>#DIV/0!</v>
      </c>
      <c r="CK66" s="23" t="e" cm="1">
        <f t="array" ref="CK66">+_xlfn.IFS(CJ66&lt;0.8,"Cambio",CJ66&lt;0.9,"Revisión de control",CJ66&gt;0.89,"Se mantiene")</f>
        <v>#DIV/0!</v>
      </c>
      <c r="CL66" s="148"/>
      <c r="CM66" s="148"/>
      <c r="CN66" s="148"/>
      <c r="CO66" s="148"/>
      <c r="CP66" s="25">
        <f t="shared" si="296"/>
        <v>1</v>
      </c>
    </row>
    <row r="67" spans="1:94" ht="60" hidden="1" customHeight="1" x14ac:dyDescent="0.35">
      <c r="A67" s="151"/>
      <c r="B67" s="216"/>
      <c r="C67" s="152" t="s">
        <v>134</v>
      </c>
      <c r="D67" s="193"/>
      <c r="E67" s="196"/>
      <c r="F67" s="193"/>
      <c r="G67" s="197"/>
      <c r="H67" s="168"/>
      <c r="I67" s="167"/>
      <c r="J67" s="172"/>
      <c r="K67" s="172"/>
      <c r="L67" s="198"/>
      <c r="M67" s="201"/>
      <c r="N67" s="204"/>
      <c r="O67" s="207"/>
      <c r="P67" s="210"/>
      <c r="Q67" s="168"/>
      <c r="R67" s="182"/>
      <c r="S67" s="182"/>
      <c r="T67" s="183"/>
      <c r="U67" s="172"/>
      <c r="V67" s="172"/>
      <c r="W67" s="186"/>
      <c r="X67" s="186"/>
      <c r="Y67" s="186"/>
      <c r="Z67" s="187"/>
      <c r="AA67" s="168"/>
      <c r="AB67" s="167"/>
      <c r="AC67" s="168"/>
      <c r="AD67" s="168"/>
      <c r="AE67" s="167"/>
      <c r="AF67" s="168"/>
      <c r="AG67" s="169"/>
      <c r="AH67" s="20" t="str">
        <f>CONCATENATE(J64," Control"," 4")</f>
        <v>INTI  Control 4</v>
      </c>
      <c r="AI67" s="22"/>
      <c r="AJ67" s="22"/>
      <c r="AK67" s="22"/>
      <c r="AL67" s="22" t="str">
        <f t="shared" si="300"/>
        <v xml:space="preserve">  a través de </v>
      </c>
      <c r="AM67" s="20"/>
      <c r="AN67" s="20" t="str">
        <f t="shared" si="16"/>
        <v/>
      </c>
      <c r="AO67" s="20"/>
      <c r="AP67" s="20" t="str">
        <f t="shared" si="17"/>
        <v/>
      </c>
      <c r="AQ67" s="20"/>
      <c r="AR67" s="20"/>
      <c r="AS67" s="20"/>
      <c r="AT67" s="21" t="str">
        <f t="shared" si="297"/>
        <v/>
      </c>
      <c r="AU67" s="20" t="str">
        <f t="shared" si="289"/>
        <v/>
      </c>
      <c r="AV67" s="21" t="e">
        <f t="shared" si="298"/>
        <v>#N/A</v>
      </c>
      <c r="AW67" s="20" t="str">
        <f t="shared" si="291"/>
        <v/>
      </c>
      <c r="AX67" s="172"/>
      <c r="AY67" s="172"/>
      <c r="AZ67" s="175"/>
      <c r="BA67" s="20" t="str">
        <f>CONCATENATE(J64," Acción preventiva"," 4")</f>
        <v>INTI  Acción preventiva 4</v>
      </c>
      <c r="BB67" s="22"/>
      <c r="BC67" s="22"/>
      <c r="BD67" s="22"/>
      <c r="BE67" s="20">
        <f t="shared" si="293"/>
        <v>0</v>
      </c>
      <c r="BF67" s="20"/>
      <c r="BG67" s="20"/>
      <c r="BH67" s="20"/>
      <c r="BI67" s="20"/>
      <c r="BJ67" s="20"/>
      <c r="BK67" s="20"/>
      <c r="BL67" s="20"/>
      <c r="BM67" s="20"/>
      <c r="BN67" s="20"/>
      <c r="BO67" s="20"/>
      <c r="BP67" s="20"/>
      <c r="BQ67" s="20"/>
      <c r="BR67" s="178"/>
      <c r="BS67" s="37"/>
      <c r="BT67" s="37"/>
      <c r="BU67" s="37"/>
      <c r="BV67" s="37"/>
      <c r="BW67" s="37"/>
      <c r="BX67" s="37"/>
      <c r="BY67" s="37"/>
      <c r="BZ67" s="37"/>
      <c r="CA67" s="37"/>
      <c r="CB67" s="37"/>
      <c r="CC67" s="37"/>
      <c r="CD67" s="37"/>
      <c r="CE67" s="37">
        <f t="shared" si="12"/>
        <v>0</v>
      </c>
      <c r="CF67" s="38"/>
      <c r="CG67" s="23"/>
      <c r="CH67" s="24"/>
      <c r="CI67" s="181"/>
      <c r="CJ67" s="25" t="e">
        <f t="shared" ref="CJ67" si="302">1-(CH67/CI64)</f>
        <v>#DIV/0!</v>
      </c>
      <c r="CK67" s="23" t="e" cm="1">
        <f t="array" ref="CK67">+_xlfn.IFS(CJ67&lt;0.8,"Cambio",CJ67&lt;0.9,"Revisión de control",CJ67&gt;0.89,"Se mantiene")</f>
        <v>#DIV/0!</v>
      </c>
      <c r="CL67" s="148"/>
      <c r="CM67" s="148"/>
      <c r="CN67" s="148"/>
      <c r="CO67" s="148"/>
      <c r="CP67" s="25">
        <f t="shared" si="296"/>
        <v>1</v>
      </c>
    </row>
    <row r="68" spans="1:94" ht="60" hidden="1" customHeight="1" x14ac:dyDescent="0.35">
      <c r="A68" s="151"/>
      <c r="B68" s="214" t="s">
        <v>133</v>
      </c>
      <c r="C68" s="153" t="s">
        <v>134</v>
      </c>
      <c r="D68" s="191" t="str">
        <f>VLOOKUP(B68,Datos!$B$65:$F$80,3,FALSE)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68" s="194" t="str">
        <f>VLOOKUP(B68,Datos!$B$65:$F$80,5,FALSE)</f>
        <v>La posibilidad de incumplir con la gestión estratégica de la información, la definición de políticas, lineamientos y estándares de TIC que fortalezcan el gobierno de datos, la interoperabilidad y la arquitectura empresarial.</v>
      </c>
      <c r="F68" s="191" t="str">
        <f>VLOOKUP(B68,Datos!$B$65:$F$80,4,FALSE)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68" s="197" t="s">
        <v>1014</v>
      </c>
      <c r="H68" s="168"/>
      <c r="I68" s="167">
        <f t="shared" ref="I68" si="303">IF(K68="",0,1)</f>
        <v>0</v>
      </c>
      <c r="J68" s="170" t="str">
        <f t="shared" ref="J68" si="304">CONCATENATE(C68," ",K68)</f>
        <v xml:space="preserve">INTI </v>
      </c>
      <c r="K68" s="170"/>
      <c r="L68" s="198"/>
      <c r="M68" s="199">
        <f ca="1">+TODAY()-L68</f>
        <v>46151</v>
      </c>
      <c r="N68" s="202"/>
      <c r="O68" s="205"/>
      <c r="P68" s="208" t="e">
        <f>VLOOKUP(O68,Datos!$B$20:$D$25,2,FALSE)</f>
        <v>#N/A</v>
      </c>
      <c r="Q68" s="168"/>
      <c r="R68" s="182"/>
      <c r="S68" s="182"/>
      <c r="T68" s="183" t="str">
        <f t="shared" ref="T68" si="305">CONCATENATE("Posibilidad de efecto dañoso sobre los"," ",Q68," ",R68," debido ",S68)</f>
        <v xml:space="preserve">Posibilidad de efecto dañoso sobre los   debido </v>
      </c>
      <c r="U68" s="170"/>
      <c r="V68" s="170"/>
      <c r="W68" s="184"/>
      <c r="X68" s="184"/>
      <c r="Y68" s="184"/>
      <c r="Z68" s="187"/>
      <c r="AA68" s="168" t="str">
        <f t="shared" ref="AA68" si="306">IF(Z68&lt;=0,"",IF(Z68&lt;=2,"Muy Baja",IF(Z68&lt;=24,"Baja",IF(Z68&lt;=500,"Media",IF(Z68&lt;=5000,"Alta","Muy Alta")))))</f>
        <v/>
      </c>
      <c r="AB68" s="167" t="str">
        <f t="shared" ref="AB68" si="307">IF(AA68="","",IF(AA68="Muy Baja",0.2,IF(AA68="Baja",0.4,IF(AA68="Media",0.6,IF(AA68="Alta",0.8,IF(AA68="Muy Alta",1,))))))</f>
        <v/>
      </c>
      <c r="AC68" s="168">
        <f>+O68</f>
        <v>0</v>
      </c>
      <c r="AD68" s="168" t="e" cm="1">
        <f t="array" ref="AD68">_xlfn.IFS(AC68=Datos!$C$6,"Leve",AC68=Datos!$C$7,"Menor",AC68=Datos!$C$8,"Moderado",AC68=Datos!$C$9,"Mayor",AC68=Datos!$C$10,"Catastrófico")</f>
        <v>#N/A</v>
      </c>
      <c r="AE68" s="167" t="e">
        <f t="shared" ref="AE68" si="308">IF(AD68="","",IF(AD68="Leve",0.2,IF(AD68="Menor",0.4,IF(AD68="Moderado",0.6,IF(AD68="Mayor",0.8,IF(AD68="Catastrófico",1,))))))</f>
        <v>#N/A</v>
      </c>
      <c r="AF68" s="168" t="e">
        <f t="shared" ref="AF68" si="309">IF(OR(AND(AA68="Muy Baja",AD68="Leve"),AND(AA68="Muy Baja",AD68="Menor"),AND(AA68="Baja",AD68="Leve")),"Bajo",IF(OR(AND(AA68="Muy baja",AD68="Moderado"),AND(AA68="Baja",AD68="Menor"),AND(AA68="Baja",AD68="Moderado"),AND(AA68="Media",AD68="Leve"),AND(AA68="Media",AD68="Menor"),AND(AA68="Media",AD68="Moderado"),AND(AA68="Alta",AD68="Leve"),AND(AA68="Alta",AD68="Menor")),"Moderado",IF(OR(AND(AA68="Muy Baja",AD68="Mayor"),AND(AA68="Baja",AD68="Mayor"),AND(AA68="Media",AD68="Mayor"),AND(AA68="Alta",AD68="Moderado"),AND(AA68="Alta",AD68="Mayor"),AND(AA68="Muy Alta",AD68="Leve"),AND(AA68="Muy Alta",AD68="Menor"),AND(AA68="Muy Alta",AD68="Moderado"),AND(AA68="Muy Alta",AD68="Mayor")),"Alto",IF(OR(AND(AA68="Muy Baja",AD68="Catastrófico"),AND(AA68="Baja",AD68="Catastrófico"),AND(AA68="Media",AD68="Catastrófico"),AND(AA68="Alta",AD68="Catastrófico"),AND(AA68="Muy Alta",AD68="Catastrófico")),"Extremo",""))))</f>
        <v>#N/A</v>
      </c>
      <c r="AG68" s="169" t="e" cm="1">
        <f t="array" ref="AG68">_xlfn.IFS(AF68="Bajo","Aceptar",AF68="Moderado","Reducir",AF68="Alto","Reducir",AF68="Extremo","Reducir")</f>
        <v>#N/A</v>
      </c>
      <c r="AH68" s="20" t="str">
        <f>CONCATENATE(J68," Control"," 1")</f>
        <v>INTI  Control 1</v>
      </c>
      <c r="AI68" s="22"/>
      <c r="AJ68" s="22"/>
      <c r="AK68" s="22"/>
      <c r="AL68" s="22" t="str">
        <f t="shared" si="300"/>
        <v xml:space="preserve">  a través de </v>
      </c>
      <c r="AM68" s="20"/>
      <c r="AN68" s="20" t="str">
        <f t="shared" si="16"/>
        <v/>
      </c>
      <c r="AO68" s="20"/>
      <c r="AP68" s="20" t="str">
        <f t="shared" si="17"/>
        <v/>
      </c>
      <c r="AQ68" s="20"/>
      <c r="AR68" s="20"/>
      <c r="AS68" s="20"/>
      <c r="AT68" s="21" t="str">
        <f t="shared" ref="AT68" si="310">+IF(AN68="Probabilidad",AB68-(AB68*AP68),AB68)</f>
        <v/>
      </c>
      <c r="AU68" s="20" t="str">
        <f t="shared" si="289"/>
        <v/>
      </c>
      <c r="AV68" s="21" t="e">
        <f t="shared" ref="AV68" si="311">+IF(AN68="Impacto",AE68-(AE68*AP68),AE68)</f>
        <v>#N/A</v>
      </c>
      <c r="AW68" s="20" t="str">
        <f t="shared" si="291"/>
        <v/>
      </c>
      <c r="AX68" s="170" t="str">
        <f t="shared" ref="AX68" si="312">IF(OR(AND(AU71="Muy Baja",AW71="Leve"),AND(AU71="Muy Baja",AW71="Menor"),AND(AU71="Baja",AW71="Leve")),"Bajo",IF(OR(AND(AU71="Muy baja",AW71="Moderado"),AND(AU71="Baja",AW71="Menor"),AND(AU71="Baja",AW71="Moderado"),AND(AU71="Media",AW71="Leve"),AND(AU71="Media",AW71="Menor"),AND(AU71="Media",AW71="Moderado"),AND(AU71="Alta",AW71="Leve"),AND(AU71="Alta",AW71="Menor")),"Moderado",IF(OR(AND(AU71="Muy Baja",AW71="Mayor"),AND(AU71="Baja",AW71="Mayor"),AND(AU71="Media",AW71="Mayor"),AND(AU71="Alta",AW71="Moderado"),AND(AU71="Alta",AW71="Mayor"),AND(AU71="Muy Alta",AW71="Leve"),AND(AU71="Muy Alta",AW71="Menor"),AND(AU71="Muy Alta",AW71="Moderado"),AND(AU71="Muy Alta",AW71="Mayor")),"Alto",IF(OR(AND(AU71="Muy Baja",AW71="Catastrófico"),AND(AU71="Baja",AW71="Catastrófico"),AND(AU71="Media",AW71="Catastrófico"),AND(AU71="Alta",AW71="Catastrófico"),AND(AU71="Muy Alta",AW71="Catastrófico")),"Extremo",""))))</f>
        <v/>
      </c>
      <c r="AY68" s="170" t="e" cm="1">
        <f t="array" ref="AY68">_xlfn.IFS(AX68="Bajo","Aceptar",AX68="Moderado","Reducir",AX68="Alto","Reducir",AX68="Extremo","Reducir")</f>
        <v>#N/A</v>
      </c>
      <c r="AZ68" s="173" t="e" cm="1">
        <f t="array" ref="AZ68">_xlfn.IFS(AY68="Aceptar","No",AY68="Reducir","Si")</f>
        <v>#N/A</v>
      </c>
      <c r="BA68" s="20" t="str">
        <f>CONCATENATE(J68," Acción preventiva"," 1")</f>
        <v>INTI  Acción preventiva 1</v>
      </c>
      <c r="BB68" s="22"/>
      <c r="BC68" s="22"/>
      <c r="BD68" s="22"/>
      <c r="BE68" s="20">
        <f t="shared" si="293"/>
        <v>0</v>
      </c>
      <c r="BF68" s="20"/>
      <c r="BG68" s="20"/>
      <c r="BH68" s="20"/>
      <c r="BI68" s="20"/>
      <c r="BJ68" s="20"/>
      <c r="BK68" s="20"/>
      <c r="BL68" s="20"/>
      <c r="BM68" s="20"/>
      <c r="BN68" s="20"/>
      <c r="BO68" s="20"/>
      <c r="BP68" s="20"/>
      <c r="BQ68" s="20"/>
      <c r="BR68" s="176"/>
      <c r="BS68" s="37"/>
      <c r="BT68" s="37"/>
      <c r="BU68" s="37"/>
      <c r="BV68" s="37"/>
      <c r="BW68" s="37"/>
      <c r="BX68" s="37"/>
      <c r="BY68" s="37"/>
      <c r="BZ68" s="37"/>
      <c r="CA68" s="37"/>
      <c r="CB68" s="37"/>
      <c r="CC68" s="37"/>
      <c r="CD68" s="37"/>
      <c r="CE68" s="37">
        <f t="shared" si="12"/>
        <v>0</v>
      </c>
      <c r="CF68" s="38"/>
      <c r="CG68" s="23"/>
      <c r="CH68" s="24"/>
      <c r="CI68" s="179">
        <f t="shared" ref="CI68" si="313">+Z68</f>
        <v>0</v>
      </c>
      <c r="CJ68" s="25" t="e">
        <f t="shared" ref="CJ68" si="314">1-(CH68/CI68)</f>
        <v>#DIV/0!</v>
      </c>
      <c r="CK68" s="23" t="e" cm="1">
        <f t="array" ref="CK68">+_xlfn.IFS(CJ68&lt;0.8,"Cambio",CJ68&lt;0.9,"Revisión de control",CJ68&gt;0.89,"Se mantiene")</f>
        <v>#DIV/0!</v>
      </c>
      <c r="CL68" s="148"/>
      <c r="CM68" s="148"/>
      <c r="CN68" s="148"/>
      <c r="CO68" s="148"/>
      <c r="CP68" s="25">
        <f t="shared" si="296"/>
        <v>1</v>
      </c>
    </row>
    <row r="69" spans="1:94" ht="60" hidden="1" customHeight="1" x14ac:dyDescent="0.35">
      <c r="A69" s="151"/>
      <c r="B69" s="215"/>
      <c r="C69" s="153" t="s">
        <v>134</v>
      </c>
      <c r="D69" s="192"/>
      <c r="E69" s="195"/>
      <c r="F69" s="192"/>
      <c r="G69" s="197"/>
      <c r="H69" s="168"/>
      <c r="I69" s="167"/>
      <c r="J69" s="171"/>
      <c r="K69" s="171"/>
      <c r="L69" s="198"/>
      <c r="M69" s="200"/>
      <c r="N69" s="203"/>
      <c r="O69" s="206"/>
      <c r="P69" s="209"/>
      <c r="Q69" s="168"/>
      <c r="R69" s="182"/>
      <c r="S69" s="182"/>
      <c r="T69" s="183"/>
      <c r="U69" s="171"/>
      <c r="V69" s="171"/>
      <c r="W69" s="185"/>
      <c r="X69" s="185"/>
      <c r="Y69" s="185"/>
      <c r="Z69" s="187"/>
      <c r="AA69" s="168"/>
      <c r="AB69" s="167"/>
      <c r="AC69" s="168"/>
      <c r="AD69" s="168"/>
      <c r="AE69" s="167"/>
      <c r="AF69" s="168"/>
      <c r="AG69" s="169"/>
      <c r="AH69" s="20" t="str">
        <f>CONCATENATE(J68," Control"," 2")</f>
        <v>INTI  Control 2</v>
      </c>
      <c r="AI69" s="22"/>
      <c r="AJ69" s="22"/>
      <c r="AK69" s="22"/>
      <c r="AL69" s="22" t="str">
        <f t="shared" si="300"/>
        <v xml:space="preserve">  a través de </v>
      </c>
      <c r="AM69" s="20"/>
      <c r="AN69" s="20" t="str">
        <f t="shared" si="16"/>
        <v/>
      </c>
      <c r="AO69" s="20"/>
      <c r="AP69" s="20" t="str">
        <f t="shared" si="17"/>
        <v/>
      </c>
      <c r="AQ69" s="20"/>
      <c r="AR69" s="20"/>
      <c r="AS69" s="20"/>
      <c r="AT69" s="21" t="str">
        <f t="shared" ref="AT69:AT71" si="315">+IF(AN69="Probabilidad",AT68-(AT68*AP69),AT68)</f>
        <v/>
      </c>
      <c r="AU69" s="20" t="str">
        <f t="shared" si="289"/>
        <v/>
      </c>
      <c r="AV69" s="21" t="e">
        <f t="shared" ref="AV69:AV71" si="316">+IF(AN69="Impacto",AV68-(AV68*AP69),AV68)</f>
        <v>#N/A</v>
      </c>
      <c r="AW69" s="20" t="str">
        <f t="shared" si="291"/>
        <v/>
      </c>
      <c r="AX69" s="171"/>
      <c r="AY69" s="171"/>
      <c r="AZ69" s="174"/>
      <c r="BA69" s="20" t="str">
        <f>CONCATENATE(J68," Acción preventiva"," 2")</f>
        <v>INTI  Acción preventiva 2</v>
      </c>
      <c r="BB69" s="22"/>
      <c r="BC69" s="22"/>
      <c r="BD69" s="22"/>
      <c r="BE69" s="20">
        <f t="shared" si="293"/>
        <v>0</v>
      </c>
      <c r="BF69" s="20"/>
      <c r="BG69" s="20"/>
      <c r="BH69" s="20"/>
      <c r="BI69" s="20"/>
      <c r="BJ69" s="20"/>
      <c r="BK69" s="20"/>
      <c r="BL69" s="20"/>
      <c r="BM69" s="20"/>
      <c r="BN69" s="20"/>
      <c r="BO69" s="20"/>
      <c r="BP69" s="20"/>
      <c r="BQ69" s="20"/>
      <c r="BR69" s="177"/>
      <c r="BS69" s="37"/>
      <c r="BT69" s="37"/>
      <c r="BU69" s="37"/>
      <c r="BV69" s="37"/>
      <c r="BW69" s="37"/>
      <c r="BX69" s="37"/>
      <c r="BY69" s="37"/>
      <c r="BZ69" s="37"/>
      <c r="CA69" s="37"/>
      <c r="CB69" s="37"/>
      <c r="CC69" s="37"/>
      <c r="CD69" s="37"/>
      <c r="CE69" s="37">
        <f t="shared" si="12"/>
        <v>0</v>
      </c>
      <c r="CF69" s="38"/>
      <c r="CG69" s="23"/>
      <c r="CH69" s="24"/>
      <c r="CI69" s="180"/>
      <c r="CJ69" s="25" t="e">
        <f t="shared" ref="CJ69" si="317">1-(CH69/CI68)</f>
        <v>#DIV/0!</v>
      </c>
      <c r="CK69" s="23" t="e" cm="1">
        <f t="array" ref="CK69">+_xlfn.IFS(CJ69&lt;0.8,"Cambio",CJ69&lt;0.9,"Revisión de control",CJ69&gt;0.89,"Se mantiene")</f>
        <v>#DIV/0!</v>
      </c>
      <c r="CL69" s="148"/>
      <c r="CM69" s="148"/>
      <c r="CN69" s="148"/>
      <c r="CO69" s="148"/>
      <c r="CP69" s="25">
        <f t="shared" si="296"/>
        <v>1</v>
      </c>
    </row>
    <row r="70" spans="1:94" ht="60" hidden="1" customHeight="1" x14ac:dyDescent="0.35">
      <c r="A70" s="151"/>
      <c r="B70" s="215"/>
      <c r="C70" s="153" t="s">
        <v>134</v>
      </c>
      <c r="D70" s="192"/>
      <c r="E70" s="195"/>
      <c r="F70" s="192"/>
      <c r="G70" s="197"/>
      <c r="H70" s="168"/>
      <c r="I70" s="167"/>
      <c r="J70" s="171"/>
      <c r="K70" s="171"/>
      <c r="L70" s="198"/>
      <c r="M70" s="200"/>
      <c r="N70" s="203"/>
      <c r="O70" s="206"/>
      <c r="P70" s="209"/>
      <c r="Q70" s="168"/>
      <c r="R70" s="182"/>
      <c r="S70" s="182"/>
      <c r="T70" s="183"/>
      <c r="U70" s="171"/>
      <c r="V70" s="171"/>
      <c r="W70" s="185"/>
      <c r="X70" s="185"/>
      <c r="Y70" s="185"/>
      <c r="Z70" s="187"/>
      <c r="AA70" s="168"/>
      <c r="AB70" s="167"/>
      <c r="AC70" s="168"/>
      <c r="AD70" s="168"/>
      <c r="AE70" s="167"/>
      <c r="AF70" s="168"/>
      <c r="AG70" s="169"/>
      <c r="AH70" s="20" t="str">
        <f>CONCATENATE(J68," Control"," 3")</f>
        <v>INTI  Control 3</v>
      </c>
      <c r="AI70" s="22"/>
      <c r="AJ70" s="22"/>
      <c r="AK70" s="22"/>
      <c r="AL70" s="22" t="str">
        <f t="shared" si="300"/>
        <v xml:space="preserve">  a través de </v>
      </c>
      <c r="AM70" s="20"/>
      <c r="AN70" s="20" t="str">
        <f t="shared" si="16"/>
        <v/>
      </c>
      <c r="AO70" s="20"/>
      <c r="AP70" s="20" t="str">
        <f t="shared" si="17"/>
        <v/>
      </c>
      <c r="AQ70" s="20"/>
      <c r="AR70" s="20"/>
      <c r="AS70" s="20"/>
      <c r="AT70" s="21" t="str">
        <f t="shared" si="315"/>
        <v/>
      </c>
      <c r="AU70" s="20" t="str">
        <f t="shared" si="289"/>
        <v/>
      </c>
      <c r="AV70" s="21" t="e">
        <f t="shared" si="316"/>
        <v>#N/A</v>
      </c>
      <c r="AW70" s="20" t="str">
        <f t="shared" si="291"/>
        <v/>
      </c>
      <c r="AX70" s="171"/>
      <c r="AY70" s="171"/>
      <c r="AZ70" s="174"/>
      <c r="BA70" s="20" t="str">
        <f>CONCATENATE(J68," Acción preventiva"," 3")</f>
        <v>INTI  Acción preventiva 3</v>
      </c>
      <c r="BB70" s="22"/>
      <c r="BC70" s="22"/>
      <c r="BD70" s="22"/>
      <c r="BE70" s="20">
        <f t="shared" si="293"/>
        <v>0</v>
      </c>
      <c r="BF70" s="20"/>
      <c r="BG70" s="20"/>
      <c r="BH70" s="20"/>
      <c r="BI70" s="20"/>
      <c r="BJ70" s="20"/>
      <c r="BK70" s="20"/>
      <c r="BL70" s="20"/>
      <c r="BM70" s="20"/>
      <c r="BN70" s="20"/>
      <c r="BO70" s="20"/>
      <c r="BP70" s="20"/>
      <c r="BQ70" s="20"/>
      <c r="BR70" s="177"/>
      <c r="BS70" s="37"/>
      <c r="BT70" s="37"/>
      <c r="BU70" s="37"/>
      <c r="BV70" s="37"/>
      <c r="BW70" s="37"/>
      <c r="BX70" s="37"/>
      <c r="BY70" s="37"/>
      <c r="BZ70" s="37"/>
      <c r="CA70" s="37"/>
      <c r="CB70" s="37"/>
      <c r="CC70" s="37"/>
      <c r="CD70" s="37"/>
      <c r="CE70" s="37">
        <f t="shared" si="12"/>
        <v>0</v>
      </c>
      <c r="CF70" s="38"/>
      <c r="CG70" s="23"/>
      <c r="CH70" s="24"/>
      <c r="CI70" s="180"/>
      <c r="CJ70" s="25" t="e">
        <f t="shared" ref="CJ70" si="318">1-(CH70/CI68)</f>
        <v>#DIV/0!</v>
      </c>
      <c r="CK70" s="23" t="e" cm="1">
        <f t="array" ref="CK70">+_xlfn.IFS(CJ70&lt;0.8,"Cambio",CJ70&lt;0.9,"Revisión de control",CJ70&gt;0.89,"Se mantiene")</f>
        <v>#DIV/0!</v>
      </c>
      <c r="CL70" s="148"/>
      <c r="CM70" s="148"/>
      <c r="CN70" s="148"/>
      <c r="CO70" s="148"/>
      <c r="CP70" s="25">
        <f t="shared" si="296"/>
        <v>1</v>
      </c>
    </row>
    <row r="71" spans="1:94" ht="60" hidden="1" customHeight="1" x14ac:dyDescent="0.35">
      <c r="A71" s="151"/>
      <c r="B71" s="216"/>
      <c r="C71" s="153" t="s">
        <v>134</v>
      </c>
      <c r="D71" s="193"/>
      <c r="E71" s="196"/>
      <c r="F71" s="193"/>
      <c r="G71" s="197"/>
      <c r="H71" s="168"/>
      <c r="I71" s="167"/>
      <c r="J71" s="172"/>
      <c r="K71" s="172"/>
      <c r="L71" s="198"/>
      <c r="M71" s="201"/>
      <c r="N71" s="204"/>
      <c r="O71" s="207"/>
      <c r="P71" s="210"/>
      <c r="Q71" s="168"/>
      <c r="R71" s="182"/>
      <c r="S71" s="182"/>
      <c r="T71" s="183"/>
      <c r="U71" s="172"/>
      <c r="V71" s="172"/>
      <c r="W71" s="186"/>
      <c r="X71" s="186"/>
      <c r="Y71" s="186"/>
      <c r="Z71" s="187"/>
      <c r="AA71" s="168"/>
      <c r="AB71" s="167"/>
      <c r="AC71" s="168"/>
      <c r="AD71" s="168"/>
      <c r="AE71" s="167"/>
      <c r="AF71" s="168"/>
      <c r="AG71" s="169"/>
      <c r="AH71" s="20" t="str">
        <f>CONCATENATE(J68," Control"," 4")</f>
        <v>INTI  Control 4</v>
      </c>
      <c r="AI71" s="22"/>
      <c r="AJ71" s="22"/>
      <c r="AK71" s="22"/>
      <c r="AL71" s="22" t="str">
        <f t="shared" si="300"/>
        <v xml:space="preserve">  a través de </v>
      </c>
      <c r="AM71" s="20"/>
      <c r="AN71" s="20" t="str">
        <f t="shared" si="16"/>
        <v/>
      </c>
      <c r="AO71" s="20"/>
      <c r="AP71" s="20" t="str">
        <f t="shared" si="17"/>
        <v/>
      </c>
      <c r="AQ71" s="20"/>
      <c r="AR71" s="20"/>
      <c r="AS71" s="20"/>
      <c r="AT71" s="21" t="str">
        <f t="shared" si="315"/>
        <v/>
      </c>
      <c r="AU71" s="20" t="str">
        <f t="shared" si="289"/>
        <v/>
      </c>
      <c r="AV71" s="21" t="e">
        <f t="shared" si="316"/>
        <v>#N/A</v>
      </c>
      <c r="AW71" s="20" t="str">
        <f t="shared" si="291"/>
        <v/>
      </c>
      <c r="AX71" s="172"/>
      <c r="AY71" s="172"/>
      <c r="AZ71" s="175"/>
      <c r="BA71" s="20" t="str">
        <f>CONCATENATE(J68," Acción preventiva"," 4")</f>
        <v>INTI  Acción preventiva 4</v>
      </c>
      <c r="BB71" s="22"/>
      <c r="BC71" s="22"/>
      <c r="BD71" s="22"/>
      <c r="BE71" s="20">
        <f t="shared" si="293"/>
        <v>0</v>
      </c>
      <c r="BF71" s="20"/>
      <c r="BG71" s="20"/>
      <c r="BH71" s="20"/>
      <c r="BI71" s="20"/>
      <c r="BJ71" s="20"/>
      <c r="BK71" s="20"/>
      <c r="BL71" s="20"/>
      <c r="BM71" s="20"/>
      <c r="BN71" s="20"/>
      <c r="BO71" s="20"/>
      <c r="BP71" s="20"/>
      <c r="BQ71" s="20"/>
      <c r="BR71" s="178"/>
      <c r="BS71" s="37"/>
      <c r="BT71" s="37"/>
      <c r="BU71" s="37"/>
      <c r="BV71" s="37"/>
      <c r="BW71" s="37"/>
      <c r="BX71" s="37"/>
      <c r="BY71" s="37"/>
      <c r="BZ71" s="37"/>
      <c r="CA71" s="37"/>
      <c r="CB71" s="37"/>
      <c r="CC71" s="37"/>
      <c r="CD71" s="37"/>
      <c r="CE71" s="37">
        <f t="shared" si="12"/>
        <v>0</v>
      </c>
      <c r="CF71" s="38"/>
      <c r="CG71" s="23"/>
      <c r="CH71" s="24"/>
      <c r="CI71" s="181"/>
      <c r="CJ71" s="25" t="e">
        <f t="shared" ref="CJ71" si="319">1-(CH71/CI68)</f>
        <v>#DIV/0!</v>
      </c>
      <c r="CK71" s="23" t="e" cm="1">
        <f t="array" ref="CK71">+_xlfn.IFS(CJ71&lt;0.8,"Cambio",CJ71&lt;0.9,"Revisión de control",CJ71&gt;0.89,"Se mantiene")</f>
        <v>#DIV/0!</v>
      </c>
      <c r="CL71" s="148"/>
      <c r="CM71" s="148"/>
      <c r="CN71" s="148"/>
      <c r="CO71" s="148"/>
      <c r="CP71" s="25">
        <f t="shared" si="296"/>
        <v>1</v>
      </c>
    </row>
    <row r="72" spans="1:94" ht="60" hidden="1" customHeight="1" x14ac:dyDescent="0.35">
      <c r="A72" s="151"/>
      <c r="B72" s="214" t="s">
        <v>133</v>
      </c>
      <c r="C72" s="153" t="s">
        <v>134</v>
      </c>
      <c r="D72" s="191" t="str">
        <f>VLOOKUP(B72,Datos!$B$65:$F$80,3,FALSE)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72" s="194" t="str">
        <f>VLOOKUP(B72,Datos!$B$65:$F$80,5,FALSE)</f>
        <v>La posibilidad de incumplir con la gestión estratégica de la información, la definición de políticas, lineamientos y estándares de TIC que fortalezcan el gobierno de datos, la interoperabilidad y la arquitectura empresarial.</v>
      </c>
      <c r="F72" s="191" t="str">
        <f>VLOOKUP(B72,Datos!$B$65:$F$80,4,FALSE)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72" s="197" t="s">
        <v>1015</v>
      </c>
      <c r="H72" s="168"/>
      <c r="I72" s="167">
        <f t="shared" ref="I72" si="320">IF(K72="",0,1)</f>
        <v>0</v>
      </c>
      <c r="J72" s="170" t="str">
        <f t="shared" ref="J72" si="321">CONCATENATE(C72," ",K72)</f>
        <v xml:space="preserve">INTI </v>
      </c>
      <c r="K72" s="170"/>
      <c r="L72" s="198"/>
      <c r="M72" s="199">
        <f ca="1">+TODAY()-L72</f>
        <v>46151</v>
      </c>
      <c r="N72" s="202"/>
      <c r="O72" s="205"/>
      <c r="P72" s="208" t="e">
        <f>VLOOKUP(O72,Datos!$B$20:$D$25,2,FALSE)</f>
        <v>#N/A</v>
      </c>
      <c r="Q72" s="168"/>
      <c r="R72" s="182"/>
      <c r="S72" s="182"/>
      <c r="T72" s="183" t="str">
        <f t="shared" ref="T72" si="322">CONCATENATE("Posibilidad de efecto dañoso sobre los"," ",Q72," ",R72," debido ",S72)</f>
        <v xml:space="preserve">Posibilidad de efecto dañoso sobre los   debido </v>
      </c>
      <c r="U72" s="170"/>
      <c r="V72" s="170"/>
      <c r="W72" s="184"/>
      <c r="X72" s="184"/>
      <c r="Y72" s="184"/>
      <c r="Z72" s="187"/>
      <c r="AA72" s="168" t="str">
        <f t="shared" ref="AA72" si="323">IF(Z72&lt;=0,"",IF(Z72&lt;=2,"Muy Baja",IF(Z72&lt;=24,"Baja",IF(Z72&lt;=500,"Media",IF(Z72&lt;=5000,"Alta","Muy Alta")))))</f>
        <v/>
      </c>
      <c r="AB72" s="167" t="str">
        <f t="shared" ref="AB72" si="324">IF(AA72="","",IF(AA72="Muy Baja",0.2,IF(AA72="Baja",0.4,IF(AA72="Media",0.6,IF(AA72="Alta",0.8,IF(AA72="Muy Alta",1,))))))</f>
        <v/>
      </c>
      <c r="AC72" s="168">
        <f>+O72</f>
        <v>0</v>
      </c>
      <c r="AD72" s="168" t="e" cm="1">
        <f t="array" ref="AD72">_xlfn.IFS(AC72=Datos!$C$6,"Leve",AC72=Datos!$C$7,"Menor",AC72=Datos!$C$8,"Moderado",AC72=Datos!$C$9,"Mayor",AC72=Datos!$C$10,"Catastrófico")</f>
        <v>#N/A</v>
      </c>
      <c r="AE72" s="167" t="e">
        <f t="shared" ref="AE72" si="325">IF(AD72="","",IF(AD72="Leve",0.2,IF(AD72="Menor",0.4,IF(AD72="Moderado",0.6,IF(AD72="Mayor",0.8,IF(AD72="Catastrófico",1,))))))</f>
        <v>#N/A</v>
      </c>
      <c r="AF72" s="168" t="e">
        <f t="shared" ref="AF72" si="326">IF(OR(AND(AA72="Muy Baja",AD72="Leve"),AND(AA72="Muy Baja",AD72="Menor"),AND(AA72="Baja",AD72="Leve")),"Bajo",IF(OR(AND(AA72="Muy baja",AD72="Moderado"),AND(AA72="Baja",AD72="Menor"),AND(AA72="Baja",AD72="Moderado"),AND(AA72="Media",AD72="Leve"),AND(AA72="Media",AD72="Menor"),AND(AA72="Media",AD72="Moderado"),AND(AA72="Alta",AD72="Leve"),AND(AA72="Alta",AD72="Menor")),"Moderado",IF(OR(AND(AA72="Muy Baja",AD72="Mayor"),AND(AA72="Baja",AD72="Mayor"),AND(AA72="Media",AD72="Mayor"),AND(AA72="Alta",AD72="Moderado"),AND(AA72="Alta",AD72="Mayor"),AND(AA72="Muy Alta",AD72="Leve"),AND(AA72="Muy Alta",AD72="Menor"),AND(AA72="Muy Alta",AD72="Moderado"),AND(AA72="Muy Alta",AD72="Mayor")),"Alto",IF(OR(AND(AA72="Muy Baja",AD72="Catastrófico"),AND(AA72="Baja",AD72="Catastrófico"),AND(AA72="Media",AD72="Catastrófico"),AND(AA72="Alta",AD72="Catastrófico"),AND(AA72="Muy Alta",AD72="Catastrófico")),"Extremo",""))))</f>
        <v>#N/A</v>
      </c>
      <c r="AG72" s="169" t="e" cm="1">
        <f t="array" ref="AG72">_xlfn.IFS(AF72="Bajo","Aceptar",AF72="Moderado","Reducir",AF72="Alto","Reducir",AF72="Extremo","Reducir")</f>
        <v>#N/A</v>
      </c>
      <c r="AH72" s="20" t="str">
        <f>CONCATENATE(J72," Control"," 1")</f>
        <v>INTI  Control 1</v>
      </c>
      <c r="AI72" s="22"/>
      <c r="AJ72" s="22"/>
      <c r="AK72" s="22"/>
      <c r="AL72" s="22" t="str">
        <f>CONCATENATE(AI72," ",AJ72," a través del ",AK72)</f>
        <v xml:space="preserve">  a través del </v>
      </c>
      <c r="AM72" s="20"/>
      <c r="AN72" s="20" t="str">
        <f t="shared" si="16"/>
        <v/>
      </c>
      <c r="AO72" s="20"/>
      <c r="AP72" s="20" t="str">
        <f t="shared" si="17"/>
        <v/>
      </c>
      <c r="AQ72" s="20"/>
      <c r="AR72" s="20"/>
      <c r="AS72" s="20"/>
      <c r="AT72" s="21" t="str">
        <f t="shared" ref="AT72" si="327">+IF(AN72="Probabilidad",AB72-(AB72*AP72),AB72)</f>
        <v/>
      </c>
      <c r="AU72" s="20" t="str">
        <f t="shared" si="289"/>
        <v/>
      </c>
      <c r="AV72" s="21" t="e">
        <f t="shared" ref="AV72" si="328">+IF(AN72="Impacto",AE72-(AE72*AP72),AE72)</f>
        <v>#N/A</v>
      </c>
      <c r="AW72" s="20" t="str">
        <f t="shared" si="291"/>
        <v/>
      </c>
      <c r="AX72" s="170" t="str">
        <f t="shared" ref="AX72" si="329">IF(OR(AND(AU75="Muy Baja",AW75="Leve"),AND(AU75="Muy Baja",AW75="Menor"),AND(AU75="Baja",AW75="Leve")),"Bajo",IF(OR(AND(AU75="Muy baja",AW75="Moderado"),AND(AU75="Baja",AW75="Menor"),AND(AU75="Baja",AW75="Moderado"),AND(AU75="Media",AW75="Leve"),AND(AU75="Media",AW75="Menor"),AND(AU75="Media",AW75="Moderado"),AND(AU75="Alta",AW75="Leve"),AND(AU75="Alta",AW75="Menor")),"Moderado",IF(OR(AND(AU75="Muy Baja",AW75="Mayor"),AND(AU75="Baja",AW75="Mayor"),AND(AU75="Media",AW75="Mayor"),AND(AU75="Alta",AW75="Moderado"),AND(AU75="Alta",AW75="Mayor"),AND(AU75="Muy Alta",AW75="Leve"),AND(AU75="Muy Alta",AW75="Menor"),AND(AU75="Muy Alta",AW75="Moderado"),AND(AU75="Muy Alta",AW75="Mayor")),"Alto",IF(OR(AND(AU75="Muy Baja",AW75="Catastrófico"),AND(AU75="Baja",AW75="Catastrófico"),AND(AU75="Media",AW75="Catastrófico"),AND(AU75="Alta",AW75="Catastrófico"),AND(AU75="Muy Alta",AW75="Catastrófico")),"Extremo",""))))</f>
        <v/>
      </c>
      <c r="AY72" s="170" t="e" cm="1">
        <f t="array" ref="AY72">_xlfn.IFS(AX72="Bajo","Aceptar",AX72="Moderado","Reducir",AX72="Alto","Reducir",AX72="Extremo","Reducir")</f>
        <v>#N/A</v>
      </c>
      <c r="AZ72" s="173" t="e" cm="1">
        <f t="array" ref="AZ72">_xlfn.IFS(AY72="Aceptar","No",AY72="Reducir","Si")</f>
        <v>#N/A</v>
      </c>
      <c r="BA72" s="20" t="str">
        <f>CONCATENATE(J72," Acción preventiva"," 1")</f>
        <v>INTI  Acción preventiva 1</v>
      </c>
      <c r="BB72" s="22"/>
      <c r="BC72" s="22"/>
      <c r="BD72" s="22"/>
      <c r="BE72" s="20">
        <f t="shared" si="293"/>
        <v>0</v>
      </c>
      <c r="BF72" s="20"/>
      <c r="BG72" s="20"/>
      <c r="BH72" s="20"/>
      <c r="BI72" s="20"/>
      <c r="BJ72" s="20"/>
      <c r="BK72" s="20"/>
      <c r="BL72" s="20"/>
      <c r="BM72" s="20"/>
      <c r="BN72" s="20"/>
      <c r="BO72" s="20"/>
      <c r="BP72" s="20"/>
      <c r="BQ72" s="20"/>
      <c r="BR72" s="176"/>
      <c r="BS72" s="37"/>
      <c r="BT72" s="37"/>
      <c r="BU72" s="37"/>
      <c r="BV72" s="37"/>
      <c r="BW72" s="37"/>
      <c r="BX72" s="37"/>
      <c r="BY72" s="37"/>
      <c r="BZ72" s="37"/>
      <c r="CA72" s="37"/>
      <c r="CB72" s="37"/>
      <c r="CC72" s="37"/>
      <c r="CD72" s="37"/>
      <c r="CE72" s="37">
        <f t="shared" ref="CE72:CE135" si="330">+SUM(BS72:CD72)</f>
        <v>0</v>
      </c>
      <c r="CF72" s="38"/>
      <c r="CG72" s="23"/>
      <c r="CH72" s="24"/>
      <c r="CI72" s="179">
        <f t="shared" ref="CI72" si="331">+Z72</f>
        <v>0</v>
      </c>
      <c r="CJ72" s="25" t="e">
        <f t="shared" ref="CJ72" si="332">1-(CH72/CI72)</f>
        <v>#DIV/0!</v>
      </c>
      <c r="CK72" s="23" t="e" cm="1">
        <f t="array" ref="CK72">+_xlfn.IFS(CJ72&lt;0.8,"Cambio",CJ72&lt;0.9,"Revisión de control",CJ72&gt;0.89,"Se mantiene")</f>
        <v>#DIV/0!</v>
      </c>
      <c r="CL72" s="148"/>
      <c r="CM72" s="148"/>
      <c r="CN72" s="148"/>
      <c r="CO72" s="148"/>
      <c r="CP72" s="25">
        <f t="shared" si="296"/>
        <v>1</v>
      </c>
    </row>
    <row r="73" spans="1:94" ht="60" hidden="1" customHeight="1" x14ac:dyDescent="0.35">
      <c r="A73" s="151"/>
      <c r="B73" s="215"/>
      <c r="C73" s="153" t="s">
        <v>134</v>
      </c>
      <c r="D73" s="192"/>
      <c r="E73" s="195"/>
      <c r="F73" s="192"/>
      <c r="G73" s="197"/>
      <c r="H73" s="168"/>
      <c r="I73" s="167"/>
      <c r="J73" s="171"/>
      <c r="K73" s="171"/>
      <c r="L73" s="198"/>
      <c r="M73" s="200"/>
      <c r="N73" s="203"/>
      <c r="O73" s="206"/>
      <c r="P73" s="209"/>
      <c r="Q73" s="168"/>
      <c r="R73" s="182"/>
      <c r="S73" s="182"/>
      <c r="T73" s="183"/>
      <c r="U73" s="171"/>
      <c r="V73" s="171"/>
      <c r="W73" s="185"/>
      <c r="X73" s="185"/>
      <c r="Y73" s="185"/>
      <c r="Z73" s="187"/>
      <c r="AA73" s="168"/>
      <c r="AB73" s="167"/>
      <c r="AC73" s="168"/>
      <c r="AD73" s="168"/>
      <c r="AE73" s="167"/>
      <c r="AF73" s="168"/>
      <c r="AG73" s="169"/>
      <c r="AH73" s="20" t="str">
        <f>CONCATENATE(J72," Control"," 2")</f>
        <v>INTI  Control 2</v>
      </c>
      <c r="AI73" s="22"/>
      <c r="AJ73" s="22"/>
      <c r="AK73" s="22"/>
      <c r="AL73" s="22" t="str">
        <f>CONCATENATE(AI73," ",AJ73," a través del ",AK73)</f>
        <v xml:space="preserve">  a través del </v>
      </c>
      <c r="AM73" s="20"/>
      <c r="AN73" s="20" t="str">
        <f t="shared" si="16"/>
        <v/>
      </c>
      <c r="AO73" s="20"/>
      <c r="AP73" s="20" t="str">
        <f t="shared" si="17"/>
        <v/>
      </c>
      <c r="AQ73" s="20"/>
      <c r="AR73" s="20"/>
      <c r="AS73" s="20"/>
      <c r="AT73" s="21" t="str">
        <f t="shared" ref="AT73:AT75" si="333">+IF(AN73="Probabilidad",AT72-(AT72*AP73),AT72)</f>
        <v/>
      </c>
      <c r="AU73" s="20" t="str">
        <f t="shared" si="289"/>
        <v/>
      </c>
      <c r="AV73" s="21" t="e">
        <f t="shared" ref="AV73:AV75" si="334">+IF(AN73="Impacto",AV72-(AV72*AP73),AV72)</f>
        <v>#N/A</v>
      </c>
      <c r="AW73" s="20" t="str">
        <f t="shared" si="291"/>
        <v/>
      </c>
      <c r="AX73" s="171"/>
      <c r="AY73" s="171"/>
      <c r="AZ73" s="174"/>
      <c r="BA73" s="20" t="str">
        <f>CONCATENATE(J72," Acción preventiva"," 2")</f>
        <v>INTI  Acción preventiva 2</v>
      </c>
      <c r="BB73" s="22"/>
      <c r="BC73" s="22"/>
      <c r="BD73" s="22"/>
      <c r="BE73" s="20">
        <f t="shared" si="293"/>
        <v>0</v>
      </c>
      <c r="BF73" s="20"/>
      <c r="BG73" s="20"/>
      <c r="BH73" s="20"/>
      <c r="BI73" s="20"/>
      <c r="BJ73" s="20"/>
      <c r="BK73" s="20"/>
      <c r="BL73" s="20"/>
      <c r="BM73" s="20"/>
      <c r="BN73" s="20"/>
      <c r="BO73" s="20"/>
      <c r="BP73" s="20"/>
      <c r="BQ73" s="20"/>
      <c r="BR73" s="177"/>
      <c r="BS73" s="37"/>
      <c r="BT73" s="37"/>
      <c r="BU73" s="37"/>
      <c r="BV73" s="37"/>
      <c r="BW73" s="37"/>
      <c r="BX73" s="37"/>
      <c r="BY73" s="37"/>
      <c r="BZ73" s="37"/>
      <c r="CA73" s="37"/>
      <c r="CB73" s="37"/>
      <c r="CC73" s="37"/>
      <c r="CD73" s="37"/>
      <c r="CE73" s="37">
        <f t="shared" si="330"/>
        <v>0</v>
      </c>
      <c r="CF73" s="38"/>
      <c r="CG73" s="23"/>
      <c r="CH73" s="24"/>
      <c r="CI73" s="180"/>
      <c r="CJ73" s="25" t="e">
        <f t="shared" ref="CJ73" si="335">1-(CH73/CI72)</f>
        <v>#DIV/0!</v>
      </c>
      <c r="CK73" s="23" t="e" cm="1">
        <f t="array" ref="CK73">+_xlfn.IFS(CJ73&lt;0.8,"Cambio",CJ73&lt;0.9,"Revisión de control",CJ73&gt;0.89,"Se mantiene")</f>
        <v>#DIV/0!</v>
      </c>
      <c r="CL73" s="148"/>
      <c r="CM73" s="148"/>
      <c r="CN73" s="148"/>
      <c r="CO73" s="148"/>
      <c r="CP73" s="25">
        <f t="shared" si="296"/>
        <v>1</v>
      </c>
    </row>
    <row r="74" spans="1:94" ht="60" hidden="1" customHeight="1" x14ac:dyDescent="0.35">
      <c r="A74" s="151"/>
      <c r="B74" s="215"/>
      <c r="C74" s="153" t="s">
        <v>134</v>
      </c>
      <c r="D74" s="192"/>
      <c r="E74" s="195"/>
      <c r="F74" s="192"/>
      <c r="G74" s="197"/>
      <c r="H74" s="168"/>
      <c r="I74" s="167"/>
      <c r="J74" s="171"/>
      <c r="K74" s="171"/>
      <c r="L74" s="198"/>
      <c r="M74" s="200"/>
      <c r="N74" s="203"/>
      <c r="O74" s="206"/>
      <c r="P74" s="209"/>
      <c r="Q74" s="168"/>
      <c r="R74" s="182"/>
      <c r="S74" s="182"/>
      <c r="T74" s="183"/>
      <c r="U74" s="171"/>
      <c r="V74" s="171"/>
      <c r="W74" s="185"/>
      <c r="X74" s="185"/>
      <c r="Y74" s="185"/>
      <c r="Z74" s="187"/>
      <c r="AA74" s="168"/>
      <c r="AB74" s="167"/>
      <c r="AC74" s="168"/>
      <c r="AD74" s="168"/>
      <c r="AE74" s="167"/>
      <c r="AF74" s="168"/>
      <c r="AG74" s="169"/>
      <c r="AH74" s="20" t="str">
        <f>CONCATENATE(J72," Control"," 3")</f>
        <v>INTI  Control 3</v>
      </c>
      <c r="AI74" s="22"/>
      <c r="AJ74" s="22"/>
      <c r="AK74" s="22"/>
      <c r="AL74" s="22" t="str">
        <f>CONCATENATE(AI74," ",AJ74," a través de ",AK74)</f>
        <v xml:space="preserve">  a través de </v>
      </c>
      <c r="AM74" s="20"/>
      <c r="AN74" s="20" t="str">
        <f t="shared" si="16"/>
        <v/>
      </c>
      <c r="AO74" s="20"/>
      <c r="AP74" s="20" t="str">
        <f t="shared" si="17"/>
        <v/>
      </c>
      <c r="AQ74" s="20"/>
      <c r="AR74" s="20"/>
      <c r="AS74" s="20"/>
      <c r="AT74" s="21" t="str">
        <f t="shared" si="333"/>
        <v/>
      </c>
      <c r="AU74" s="20" t="str">
        <f t="shared" si="289"/>
        <v/>
      </c>
      <c r="AV74" s="21" t="e">
        <f t="shared" si="334"/>
        <v>#N/A</v>
      </c>
      <c r="AW74" s="20" t="str">
        <f t="shared" si="291"/>
        <v/>
      </c>
      <c r="AX74" s="171"/>
      <c r="AY74" s="171"/>
      <c r="AZ74" s="174"/>
      <c r="BA74" s="20" t="str">
        <f>CONCATENATE(J72," Acción preventiva"," 3")</f>
        <v>INTI  Acción preventiva 3</v>
      </c>
      <c r="BB74" s="22"/>
      <c r="BC74" s="22"/>
      <c r="BD74" s="22"/>
      <c r="BE74" s="20">
        <f t="shared" si="293"/>
        <v>0</v>
      </c>
      <c r="BF74" s="20"/>
      <c r="BG74" s="20"/>
      <c r="BH74" s="20"/>
      <c r="BI74" s="20"/>
      <c r="BJ74" s="20"/>
      <c r="BK74" s="20"/>
      <c r="BL74" s="20"/>
      <c r="BM74" s="20"/>
      <c r="BN74" s="20"/>
      <c r="BO74" s="20"/>
      <c r="BP74" s="20"/>
      <c r="BQ74" s="20"/>
      <c r="BR74" s="177"/>
      <c r="BS74" s="37"/>
      <c r="BT74" s="37"/>
      <c r="BU74" s="37"/>
      <c r="BV74" s="37"/>
      <c r="BW74" s="37"/>
      <c r="BX74" s="37"/>
      <c r="BY74" s="37"/>
      <c r="BZ74" s="37"/>
      <c r="CA74" s="37"/>
      <c r="CB74" s="37"/>
      <c r="CC74" s="37"/>
      <c r="CD74" s="37"/>
      <c r="CE74" s="37">
        <f t="shared" si="330"/>
        <v>0</v>
      </c>
      <c r="CF74" s="38"/>
      <c r="CG74" s="23"/>
      <c r="CH74" s="24"/>
      <c r="CI74" s="180"/>
      <c r="CJ74" s="25" t="e">
        <f t="shared" ref="CJ74" si="336">1-(CH74/CI72)</f>
        <v>#DIV/0!</v>
      </c>
      <c r="CK74" s="23" t="e" cm="1">
        <f t="array" ref="CK74">+_xlfn.IFS(CJ74&lt;0.8,"Cambio",CJ74&lt;0.9,"Revisión de control",CJ74&gt;0.89,"Se mantiene")</f>
        <v>#DIV/0!</v>
      </c>
      <c r="CL74" s="148"/>
      <c r="CM74" s="148"/>
      <c r="CN74" s="148"/>
      <c r="CO74" s="148"/>
      <c r="CP74" s="25">
        <f t="shared" si="296"/>
        <v>1</v>
      </c>
    </row>
    <row r="75" spans="1:94" ht="60" hidden="1" customHeight="1" x14ac:dyDescent="0.35">
      <c r="A75" s="151"/>
      <c r="B75" s="216"/>
      <c r="C75" s="153" t="s">
        <v>134</v>
      </c>
      <c r="D75" s="193"/>
      <c r="E75" s="196"/>
      <c r="F75" s="193"/>
      <c r="G75" s="197"/>
      <c r="H75" s="168"/>
      <c r="I75" s="167"/>
      <c r="J75" s="172"/>
      <c r="K75" s="172"/>
      <c r="L75" s="198"/>
      <c r="M75" s="201"/>
      <c r="N75" s="204"/>
      <c r="O75" s="207"/>
      <c r="P75" s="210"/>
      <c r="Q75" s="168"/>
      <c r="R75" s="182"/>
      <c r="S75" s="182"/>
      <c r="T75" s="183"/>
      <c r="U75" s="172"/>
      <c r="V75" s="172"/>
      <c r="W75" s="186"/>
      <c r="X75" s="186"/>
      <c r="Y75" s="186"/>
      <c r="Z75" s="187"/>
      <c r="AA75" s="168"/>
      <c r="AB75" s="167"/>
      <c r="AC75" s="168"/>
      <c r="AD75" s="168"/>
      <c r="AE75" s="167"/>
      <c r="AF75" s="168"/>
      <c r="AG75" s="169"/>
      <c r="AH75" s="20" t="str">
        <f>CONCATENATE(J72," Control"," 4")</f>
        <v>INTI  Control 4</v>
      </c>
      <c r="AI75" s="22"/>
      <c r="AJ75" s="22"/>
      <c r="AK75" s="22"/>
      <c r="AL75" s="22" t="str">
        <f>CONCATENATE(AI75," ",AJ75," a través de ",AK75)</f>
        <v xml:space="preserve">  a través de </v>
      </c>
      <c r="AM75" s="20"/>
      <c r="AN75" s="20" t="str">
        <f t="shared" si="16"/>
        <v/>
      </c>
      <c r="AO75" s="20"/>
      <c r="AP75" s="20" t="str">
        <f t="shared" si="17"/>
        <v/>
      </c>
      <c r="AQ75" s="20"/>
      <c r="AR75" s="20"/>
      <c r="AS75" s="20"/>
      <c r="AT75" s="21" t="str">
        <f t="shared" si="333"/>
        <v/>
      </c>
      <c r="AU75" s="20" t="str">
        <f t="shared" si="289"/>
        <v/>
      </c>
      <c r="AV75" s="21" t="e">
        <f t="shared" si="334"/>
        <v>#N/A</v>
      </c>
      <c r="AW75" s="20" t="str">
        <f t="shared" si="291"/>
        <v/>
      </c>
      <c r="AX75" s="172"/>
      <c r="AY75" s="172"/>
      <c r="AZ75" s="175"/>
      <c r="BA75" s="20" t="str">
        <f>CONCATENATE(J72," Acción preventiva"," 4")</f>
        <v>INTI  Acción preventiva 4</v>
      </c>
      <c r="BB75" s="22"/>
      <c r="BC75" s="22"/>
      <c r="BD75" s="22"/>
      <c r="BE75" s="20">
        <f t="shared" si="293"/>
        <v>0</v>
      </c>
      <c r="BF75" s="20"/>
      <c r="BG75" s="20"/>
      <c r="BH75" s="20"/>
      <c r="BI75" s="20"/>
      <c r="BJ75" s="20"/>
      <c r="BK75" s="20"/>
      <c r="BL75" s="20"/>
      <c r="BM75" s="20"/>
      <c r="BN75" s="20"/>
      <c r="BO75" s="20"/>
      <c r="BP75" s="20"/>
      <c r="BQ75" s="20"/>
      <c r="BR75" s="178"/>
      <c r="BS75" s="37"/>
      <c r="BT75" s="37"/>
      <c r="BU75" s="37"/>
      <c r="BV75" s="37"/>
      <c r="BW75" s="37"/>
      <c r="BX75" s="37"/>
      <c r="BY75" s="37"/>
      <c r="BZ75" s="37"/>
      <c r="CA75" s="37"/>
      <c r="CB75" s="37"/>
      <c r="CC75" s="37"/>
      <c r="CD75" s="37"/>
      <c r="CE75" s="37">
        <f t="shared" si="330"/>
        <v>0</v>
      </c>
      <c r="CF75" s="38"/>
      <c r="CG75" s="23"/>
      <c r="CH75" s="24"/>
      <c r="CI75" s="181"/>
      <c r="CJ75" s="25" t="e">
        <f t="shared" ref="CJ75" si="337">1-(CH75/CI72)</f>
        <v>#DIV/0!</v>
      </c>
      <c r="CK75" s="23" t="e" cm="1">
        <f t="array" ref="CK75">+_xlfn.IFS(CJ75&lt;0.8,"Cambio",CJ75&lt;0.9,"Revisión de control",CJ75&gt;0.89,"Se mantiene")</f>
        <v>#DIV/0!</v>
      </c>
      <c r="CL75" s="148"/>
      <c r="CM75" s="148"/>
      <c r="CN75" s="148"/>
      <c r="CO75" s="148"/>
      <c r="CP75" s="25">
        <f t="shared" si="296"/>
        <v>1</v>
      </c>
    </row>
    <row r="76" spans="1:94" ht="60" hidden="1" customHeight="1" x14ac:dyDescent="0.35">
      <c r="A76" s="151"/>
      <c r="B76" s="214" t="s">
        <v>133</v>
      </c>
      <c r="C76" s="153" t="s">
        <v>134</v>
      </c>
      <c r="D76" s="191" t="str">
        <f>VLOOKUP(B76,Datos!$B$65:$F$80,3,FALSE)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76" s="194" t="str">
        <f>VLOOKUP(B76,Datos!$B$65:$F$80,5,FALSE)</f>
        <v>La posibilidad de incumplir con la gestión estratégica de la información, la definición de políticas, lineamientos y estándares de TIC que fortalezcan el gobierno de datos, la interoperabilidad y la arquitectura empresarial.</v>
      </c>
      <c r="F76" s="191" t="str">
        <f>VLOOKUP(B76,Datos!$B$65:$F$80,4,FALSE)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76" s="197" t="s">
        <v>301</v>
      </c>
      <c r="H76" s="168"/>
      <c r="I76" s="167">
        <f t="shared" ref="I76" si="338">IF(K76="",0,1)</f>
        <v>0</v>
      </c>
      <c r="J76" s="170" t="str">
        <f t="shared" ref="J76" si="339">CONCATENATE(C76," ",K76)</f>
        <v xml:space="preserve">INTI </v>
      </c>
      <c r="K76" s="170"/>
      <c r="L76" s="198"/>
      <c r="M76" s="199">
        <f ca="1">+TODAY()-L76</f>
        <v>46151</v>
      </c>
      <c r="N76" s="202"/>
      <c r="O76" s="205"/>
      <c r="P76" s="208" t="e">
        <f>VLOOKUP(O76,Datos!$B$20:$D$25,2,FALSE)</f>
        <v>#N/A</v>
      </c>
      <c r="Q76" s="168"/>
      <c r="R76" s="182"/>
      <c r="S76" s="182"/>
      <c r="T76" s="183" t="str">
        <f t="shared" ref="T76" si="340">CONCATENATE("Posibilidad de efecto dañoso sobre los"," ",Q76," ",R76," debido ",S76)</f>
        <v xml:space="preserve">Posibilidad de efecto dañoso sobre los   debido </v>
      </c>
      <c r="U76" s="170"/>
      <c r="V76" s="170"/>
      <c r="W76" s="184"/>
      <c r="X76" s="184"/>
      <c r="Y76" s="184"/>
      <c r="Z76" s="187"/>
      <c r="AA76" s="168" t="str">
        <f t="shared" ref="AA76" si="341">IF(Z76&lt;=0,"",IF(Z76&lt;=2,"Muy Baja",IF(Z76&lt;=24,"Baja",IF(Z76&lt;=500,"Media",IF(Z76&lt;=5000,"Alta","Muy Alta")))))</f>
        <v/>
      </c>
      <c r="AB76" s="167" t="str">
        <f t="shared" ref="AB76" si="342">IF(AA76="","",IF(AA76="Muy Baja",0.2,IF(AA76="Baja",0.4,IF(AA76="Media",0.6,IF(AA76="Alta",0.8,IF(AA76="Muy Alta",1,))))))</f>
        <v/>
      </c>
      <c r="AC76" s="168">
        <f>+O76</f>
        <v>0</v>
      </c>
      <c r="AD76" s="168" t="e" cm="1">
        <f t="array" ref="AD76">_xlfn.IFS(AC76=Datos!$C$6,"Leve",AC76=Datos!$C$7,"Menor",AC76=Datos!$C$8,"Moderado",AC76=Datos!$C$9,"Mayor",AC76=Datos!$C$10,"Catastrófico")</f>
        <v>#N/A</v>
      </c>
      <c r="AE76" s="167" t="e">
        <f t="shared" ref="AE76" si="343">IF(AD76="","",IF(AD76="Leve",0.2,IF(AD76="Menor",0.4,IF(AD76="Moderado",0.6,IF(AD76="Mayor",0.8,IF(AD76="Catastrófico",1,))))))</f>
        <v>#N/A</v>
      </c>
      <c r="AF76" s="168" t="e">
        <f t="shared" ref="AF76" si="344">IF(OR(AND(AA76="Muy Baja",AD76="Leve"),AND(AA76="Muy Baja",AD76="Menor"),AND(AA76="Baja",AD76="Leve")),"Bajo",IF(OR(AND(AA76="Muy baja",AD76="Moderado"),AND(AA76="Baja",AD76="Menor"),AND(AA76="Baja",AD76="Moderado"),AND(AA76="Media",AD76="Leve"),AND(AA76="Media",AD76="Menor"),AND(AA76="Media",AD76="Moderado"),AND(AA76="Alta",AD76="Leve"),AND(AA76="Alta",AD76="Menor")),"Moderado",IF(OR(AND(AA76="Muy Baja",AD76="Mayor"),AND(AA76="Baja",AD76="Mayor"),AND(AA76="Media",AD76="Mayor"),AND(AA76="Alta",AD76="Moderado"),AND(AA76="Alta",AD76="Mayor"),AND(AA76="Muy Alta",AD76="Leve"),AND(AA76="Muy Alta",AD76="Menor"),AND(AA76="Muy Alta",AD76="Moderado"),AND(AA76="Muy Alta",AD76="Mayor")),"Alto",IF(OR(AND(AA76="Muy Baja",AD76="Catastrófico"),AND(AA76="Baja",AD76="Catastrófico"),AND(AA76="Media",AD76="Catastrófico"),AND(AA76="Alta",AD76="Catastrófico"),AND(AA76="Muy Alta",AD76="Catastrófico")),"Extremo",""))))</f>
        <v>#N/A</v>
      </c>
      <c r="AG76" s="169" t="e" cm="1">
        <f t="array" ref="AG76">_xlfn.IFS(AF76="Bajo","Aceptar",AF76="Moderado","Reducir",AF76="Alto","Reducir",AF76="Extremo","Reducir")</f>
        <v>#N/A</v>
      </c>
      <c r="AH76" s="20" t="str">
        <f>CONCATENATE(J76," Control"," 1")</f>
        <v>INTI  Control 1</v>
      </c>
      <c r="AI76" s="22"/>
      <c r="AJ76" s="22"/>
      <c r="AK76" s="22"/>
      <c r="AL76" s="22" t="str">
        <f>CONCATENATE(AI76," ",AJ76," a través del ",AK76)</f>
        <v xml:space="preserve">  a través del </v>
      </c>
      <c r="AM76" s="20"/>
      <c r="AN76" s="20" t="str">
        <f>IF(OR(AM76="Preventivo",AM76="Detectivo"),"Probabilidad",IF(AM76="Correctivo","Impacto",""))</f>
        <v/>
      </c>
      <c r="AO76" s="20"/>
      <c r="AP76" s="20" t="str">
        <f>IF(AND(AM76="Preventivo",AO76="Automático"),"50%",IF(AND(AM76="Preventivo",AO76="Manual"),"40%",IF(AND(AM76="Detectivo",AO76="Automático"),"40%",IF(AND(AM76="Detectivo",AO76="Manual"),"30%",IF(AND(AM76="Correctivo",AO76="Automático"),"35%",IF(AND(AM76="Correctivo",AO76="Manual"),"25%",""))))))</f>
        <v/>
      </c>
      <c r="AQ76" s="20"/>
      <c r="AR76" s="20"/>
      <c r="AS76" s="20"/>
      <c r="AT76" s="21" t="str">
        <f t="shared" ref="AT76" si="345">+IF(AN76="Probabilidad",AB76-(AB76*AP76),AB76)</f>
        <v/>
      </c>
      <c r="AU76" s="20" t="str">
        <f>IFERROR(IF(AT76="","",IF(AT76&lt;=20%,"Muy Baja",IF(AT76&lt;=40%,"Baja",IF(AT76&lt;=60%,"Media",IF(AT76&lt;=80%,"Alta","Muy Alta"))))),"")</f>
        <v/>
      </c>
      <c r="AV76" s="21" t="e">
        <f t="shared" ref="AV76" si="346">+IF(AN76="Impacto",AE76-(AE76*AP76),AE76)</f>
        <v>#N/A</v>
      </c>
      <c r="AW76" s="20" t="str">
        <f>IFERROR(IF(AV76="","",IF(AV76&lt;=0.2,"Leve",IF(AV76&lt;=0.4,"Menor",IF(AV76&lt;=0.6,"Moderado",IF(AV76&lt;=0.8,"Mayor","Catastrófico"))))),"")</f>
        <v/>
      </c>
      <c r="AX76" s="170" t="str">
        <f t="shared" ref="AX76" si="347">IF(OR(AND(AU79="Muy Baja",AW79="Leve"),AND(AU79="Muy Baja",AW79="Menor"),AND(AU79="Baja",AW79="Leve")),"Bajo",IF(OR(AND(AU79="Muy baja",AW79="Moderado"),AND(AU79="Baja",AW79="Menor"),AND(AU79="Baja",AW79="Moderado"),AND(AU79="Media",AW79="Leve"),AND(AU79="Media",AW79="Menor"),AND(AU79="Media",AW79="Moderado"),AND(AU79="Alta",AW79="Leve"),AND(AU79="Alta",AW79="Menor")),"Moderado",IF(OR(AND(AU79="Muy Baja",AW79="Mayor"),AND(AU79="Baja",AW79="Mayor"),AND(AU79="Media",AW79="Mayor"),AND(AU79="Alta",AW79="Moderado"),AND(AU79="Alta",AW79="Mayor"),AND(AU79="Muy Alta",AW79="Leve"),AND(AU79="Muy Alta",AW79="Menor"),AND(AU79="Muy Alta",AW79="Moderado"),AND(AU79="Muy Alta",AW79="Mayor")),"Alto",IF(OR(AND(AU79="Muy Baja",AW79="Catastrófico"),AND(AU79="Baja",AW79="Catastrófico"),AND(AU79="Media",AW79="Catastrófico"),AND(AU79="Alta",AW79="Catastrófico"),AND(AU79="Muy Alta",AW79="Catastrófico")),"Extremo",""))))</f>
        <v/>
      </c>
      <c r="AY76" s="170" t="e" cm="1">
        <f t="array" ref="AY76">_xlfn.IFS(AX76="Bajo","Aceptar",AX76="Moderado","Reducir",AX76="Alto","Reducir",AX76="Extremo","Reducir")</f>
        <v>#N/A</v>
      </c>
      <c r="AZ76" s="173" t="e" cm="1">
        <f t="array" ref="AZ76">_xlfn.IFS(AY76="Aceptar","No",AY76="Reducir","Si")</f>
        <v>#N/A</v>
      </c>
      <c r="BA76" s="20" t="str">
        <f>CONCATENATE(J76," Acción preventiva"," 1")</f>
        <v>INTI  Acción preventiva 1</v>
      </c>
      <c r="BB76" s="22"/>
      <c r="BC76" s="22"/>
      <c r="BD76" s="22"/>
      <c r="BE76" s="20">
        <f>+SUM(BF76:BQ76)</f>
        <v>0</v>
      </c>
      <c r="BF76" s="20"/>
      <c r="BG76" s="20"/>
      <c r="BH76" s="20"/>
      <c r="BI76" s="20"/>
      <c r="BJ76" s="20"/>
      <c r="BK76" s="20"/>
      <c r="BL76" s="20"/>
      <c r="BM76" s="20"/>
      <c r="BN76" s="20"/>
      <c r="BO76" s="20"/>
      <c r="BP76" s="20"/>
      <c r="BQ76" s="20"/>
      <c r="BR76" s="176"/>
      <c r="BS76" s="37"/>
      <c r="BT76" s="37"/>
      <c r="BU76" s="37"/>
      <c r="BV76" s="37"/>
      <c r="BW76" s="37"/>
      <c r="BX76" s="37"/>
      <c r="BY76" s="37"/>
      <c r="BZ76" s="37"/>
      <c r="CA76" s="37"/>
      <c r="CB76" s="37"/>
      <c r="CC76" s="37"/>
      <c r="CD76" s="37"/>
      <c r="CE76" s="37">
        <f t="shared" si="330"/>
        <v>0</v>
      </c>
      <c r="CF76" s="38"/>
      <c r="CG76" s="23"/>
      <c r="CH76" s="24"/>
      <c r="CI76" s="179">
        <f t="shared" ref="CI76" si="348">+Z76</f>
        <v>0</v>
      </c>
      <c r="CJ76" s="25" t="e">
        <f t="shared" ref="CJ76" si="349">1-(CH76/CI76)</f>
        <v>#DIV/0!</v>
      </c>
      <c r="CK76" s="23" t="e" cm="1">
        <f t="array" ref="CK76">+_xlfn.IFS(CJ76&lt;0.8,"Cambio",CJ76&lt;0.9,"Revisión de control",CJ76&gt;0.89,"Se mantiene")</f>
        <v>#DIV/0!</v>
      </c>
      <c r="CL76" s="148"/>
      <c r="CM76" s="148"/>
      <c r="CN76" s="148"/>
      <c r="CO76" s="148"/>
      <c r="CP76" s="25">
        <f>(_xlfn.IFS(CG76="",1,CG76="SI",0)+_xlfn.IFS(CL76="",1,CL76="SI",1,CL76="NO",0)+_xlfn.IFS(CM76="",1,CM76="SI",1,CM76="NO",0)+_xlfn.IFS(CN76="",1,CN76="SI",1,CN76="NO",0)+_xlfn.IFS(CO76="",1,CO76="SI",1,CO76="NO",0))/5</f>
        <v>1</v>
      </c>
    </row>
    <row r="77" spans="1:94" ht="60" hidden="1" customHeight="1" x14ac:dyDescent="0.35">
      <c r="A77" s="151"/>
      <c r="B77" s="215"/>
      <c r="C77" s="153" t="s">
        <v>134</v>
      </c>
      <c r="D77" s="192"/>
      <c r="E77" s="195"/>
      <c r="F77" s="192"/>
      <c r="G77" s="197"/>
      <c r="H77" s="168"/>
      <c r="I77" s="167"/>
      <c r="J77" s="171"/>
      <c r="K77" s="171"/>
      <c r="L77" s="198"/>
      <c r="M77" s="200"/>
      <c r="N77" s="203"/>
      <c r="O77" s="206"/>
      <c r="P77" s="209"/>
      <c r="Q77" s="168"/>
      <c r="R77" s="182"/>
      <c r="S77" s="182"/>
      <c r="T77" s="183"/>
      <c r="U77" s="171"/>
      <c r="V77" s="171"/>
      <c r="W77" s="185"/>
      <c r="X77" s="185"/>
      <c r="Y77" s="185"/>
      <c r="Z77" s="187"/>
      <c r="AA77" s="168"/>
      <c r="AB77" s="167"/>
      <c r="AC77" s="168"/>
      <c r="AD77" s="168"/>
      <c r="AE77" s="167"/>
      <c r="AF77" s="168"/>
      <c r="AG77" s="169"/>
      <c r="AH77" s="20" t="str">
        <f>CONCATENATE(J76," Control"," 2")</f>
        <v>INTI  Control 2</v>
      </c>
      <c r="AI77" s="22"/>
      <c r="AJ77" s="22"/>
      <c r="AK77" s="22"/>
      <c r="AL77" s="22" t="str">
        <f>CONCATENATE(AI77," ",AJ77," a través de ",AK77)</f>
        <v xml:space="preserve">  a través de </v>
      </c>
      <c r="AM77" s="20"/>
      <c r="AN77" s="20" t="str">
        <f>IF(OR(AM77="Preventivo",AM77="Detectivo"),"Probabilidad",IF(AM77="Correctivo","Impacto",""))</f>
        <v/>
      </c>
      <c r="AO77" s="20"/>
      <c r="AP77" s="20" t="str">
        <f>IF(AND(AM77="Preventivo",AO77="Automático"),"50%",IF(AND(AM77="Preventivo",AO77="Manual"),"40%",IF(AND(AM77="Detectivo",AO77="Automático"),"40%",IF(AND(AM77="Detectivo",AO77="Manual"),"30%",IF(AND(AM77="Correctivo",AO77="Automático"),"35%",IF(AND(AM77="Correctivo",AO77="Manual"),"25%",""))))))</f>
        <v/>
      </c>
      <c r="AQ77" s="20"/>
      <c r="AR77" s="20"/>
      <c r="AS77" s="20"/>
      <c r="AT77" s="21" t="str">
        <f t="shared" ref="AT77:AT79" si="350">+IF(AN77="Probabilidad",AT76-(AT76*AP77),AT76)</f>
        <v/>
      </c>
      <c r="AU77" s="20" t="str">
        <f>IFERROR(IF(AT77="","",IF(AT77&lt;=20%,"Muy Baja",IF(AT77&lt;=40%,"Baja",IF(AT77&lt;=60%,"Media",IF(AT77&lt;=80%,"Alta","Muy Alta"))))),"")</f>
        <v/>
      </c>
      <c r="AV77" s="21" t="e">
        <f t="shared" ref="AV77:AV79" si="351">+IF(AN77="Impacto",AV76-(AV76*AP77),AV76)</f>
        <v>#N/A</v>
      </c>
      <c r="AW77" s="20" t="str">
        <f>IFERROR(IF(AV77="","",IF(AV77&lt;=0.2,"Leve",IF(AV77&lt;=0.4,"Menor",IF(AV77&lt;=0.6,"Moderado",IF(AV77&lt;=0.8,"Mayor","Catastrófico"))))),"")</f>
        <v/>
      </c>
      <c r="AX77" s="171"/>
      <c r="AY77" s="171"/>
      <c r="AZ77" s="174"/>
      <c r="BA77" s="20" t="str">
        <f>CONCATENATE(J76," Acción preventiva"," 2")</f>
        <v>INTI  Acción preventiva 2</v>
      </c>
      <c r="BB77" s="22"/>
      <c r="BC77" s="22"/>
      <c r="BD77" s="22"/>
      <c r="BE77" s="20">
        <f>+SUM(BF77:BQ77)</f>
        <v>0</v>
      </c>
      <c r="BF77" s="20"/>
      <c r="BG77" s="20"/>
      <c r="BH77" s="20"/>
      <c r="BI77" s="20"/>
      <c r="BJ77" s="20"/>
      <c r="BK77" s="20"/>
      <c r="BL77" s="20"/>
      <c r="BM77" s="20"/>
      <c r="BN77" s="20"/>
      <c r="BO77" s="20"/>
      <c r="BP77" s="20"/>
      <c r="BQ77" s="20"/>
      <c r="BR77" s="177"/>
      <c r="BS77" s="37"/>
      <c r="BT77" s="37"/>
      <c r="BU77" s="37"/>
      <c r="BV77" s="37"/>
      <c r="BW77" s="37"/>
      <c r="BX77" s="37"/>
      <c r="BY77" s="37"/>
      <c r="BZ77" s="37"/>
      <c r="CA77" s="37"/>
      <c r="CB77" s="37"/>
      <c r="CC77" s="37"/>
      <c r="CD77" s="37"/>
      <c r="CE77" s="37">
        <f t="shared" si="330"/>
        <v>0</v>
      </c>
      <c r="CF77" s="38"/>
      <c r="CG77" s="23"/>
      <c r="CH77" s="24"/>
      <c r="CI77" s="180"/>
      <c r="CJ77" s="25" t="e">
        <f t="shared" ref="CJ77" si="352">1-(CH77/CI76)</f>
        <v>#DIV/0!</v>
      </c>
      <c r="CK77" s="23" t="e" cm="1">
        <f t="array" ref="CK77">+_xlfn.IFS(CJ77&lt;0.8,"Cambio",CJ77&lt;0.9,"Revisión de control",CJ77&gt;0.89,"Se mantiene")</f>
        <v>#DIV/0!</v>
      </c>
      <c r="CL77" s="148"/>
      <c r="CM77" s="148"/>
      <c r="CN77" s="148"/>
      <c r="CO77" s="148"/>
      <c r="CP77" s="25">
        <f>(_xlfn.IFS(CG77="",1,CG77="SI",0)+_xlfn.IFS(CL77="",1,CL77="SI",1,CL77="NO",0)+_xlfn.IFS(CM77="",1,CM77="SI",1,CM77="NO",0)+_xlfn.IFS(CN77="",1,CN77="SI",1,CN77="NO",0)+_xlfn.IFS(CO77="",1,CO77="SI",1,CO77="NO",0))/5</f>
        <v>1</v>
      </c>
    </row>
    <row r="78" spans="1:94" ht="60" hidden="1" customHeight="1" x14ac:dyDescent="0.35">
      <c r="A78" s="151"/>
      <c r="B78" s="215"/>
      <c r="C78" s="153" t="s">
        <v>134</v>
      </c>
      <c r="D78" s="192"/>
      <c r="E78" s="195"/>
      <c r="F78" s="192"/>
      <c r="G78" s="197"/>
      <c r="H78" s="168"/>
      <c r="I78" s="167"/>
      <c r="J78" s="171"/>
      <c r="K78" s="171"/>
      <c r="L78" s="198"/>
      <c r="M78" s="200"/>
      <c r="N78" s="203"/>
      <c r="O78" s="206"/>
      <c r="P78" s="209"/>
      <c r="Q78" s="168"/>
      <c r="R78" s="182"/>
      <c r="S78" s="182"/>
      <c r="T78" s="183"/>
      <c r="U78" s="171"/>
      <c r="V78" s="171"/>
      <c r="W78" s="185"/>
      <c r="X78" s="185"/>
      <c r="Y78" s="185"/>
      <c r="Z78" s="187"/>
      <c r="AA78" s="168"/>
      <c r="AB78" s="167"/>
      <c r="AC78" s="168"/>
      <c r="AD78" s="168"/>
      <c r="AE78" s="167"/>
      <c r="AF78" s="168"/>
      <c r="AG78" s="169"/>
      <c r="AH78" s="20" t="str">
        <f>CONCATENATE(J76," Control"," 3")</f>
        <v>INTI  Control 3</v>
      </c>
      <c r="AI78" s="22"/>
      <c r="AJ78" s="22"/>
      <c r="AK78" s="22"/>
      <c r="AL78" s="22" t="str">
        <f>CONCATENATE(AI78," ",AJ78," a través de ",AK78)</f>
        <v xml:space="preserve">  a través de </v>
      </c>
      <c r="AM78" s="20"/>
      <c r="AN78" s="20" t="str">
        <f>IF(OR(AM78="Preventivo",AM78="Detectivo"),"Probabilidad",IF(AM78="Correctivo","Impacto",""))</f>
        <v/>
      </c>
      <c r="AO78" s="20"/>
      <c r="AP78" s="20" t="str">
        <f>IF(AND(AM78="Preventivo",AO78="Automático"),"50%",IF(AND(AM78="Preventivo",AO78="Manual"),"40%",IF(AND(AM78="Detectivo",AO78="Automático"),"40%",IF(AND(AM78="Detectivo",AO78="Manual"),"30%",IF(AND(AM78="Correctivo",AO78="Automático"),"35%",IF(AND(AM78="Correctivo",AO78="Manual"),"25%",""))))))</f>
        <v/>
      </c>
      <c r="AQ78" s="20"/>
      <c r="AR78" s="20"/>
      <c r="AS78" s="20"/>
      <c r="AT78" s="21" t="str">
        <f t="shared" si="350"/>
        <v/>
      </c>
      <c r="AU78" s="20" t="str">
        <f>IFERROR(IF(AT78="","",IF(AT78&lt;=20%,"Muy Baja",IF(AT78&lt;=40%,"Baja",IF(AT78&lt;=60%,"Media",IF(AT78&lt;=80%,"Alta","Muy Alta"))))),"")</f>
        <v/>
      </c>
      <c r="AV78" s="21" t="e">
        <f t="shared" si="351"/>
        <v>#N/A</v>
      </c>
      <c r="AW78" s="20" t="str">
        <f>IFERROR(IF(AV78="","",IF(AV78&lt;=0.2,"Leve",IF(AV78&lt;=0.4,"Menor",IF(AV78&lt;=0.6,"Moderado",IF(AV78&lt;=0.8,"Mayor","Catastrófico"))))),"")</f>
        <v/>
      </c>
      <c r="AX78" s="171"/>
      <c r="AY78" s="171"/>
      <c r="AZ78" s="174"/>
      <c r="BA78" s="20" t="str">
        <f>CONCATENATE(J76," Acción preventiva"," 3")</f>
        <v>INTI  Acción preventiva 3</v>
      </c>
      <c r="BB78" s="22"/>
      <c r="BC78" s="22"/>
      <c r="BD78" s="22"/>
      <c r="BE78" s="20">
        <f>+SUM(BF78:BQ78)</f>
        <v>0</v>
      </c>
      <c r="BF78" s="20"/>
      <c r="BG78" s="20"/>
      <c r="BH78" s="20"/>
      <c r="BI78" s="20"/>
      <c r="BJ78" s="20"/>
      <c r="BK78" s="20"/>
      <c r="BL78" s="20"/>
      <c r="BM78" s="20"/>
      <c r="BN78" s="20"/>
      <c r="BO78" s="20"/>
      <c r="BP78" s="20"/>
      <c r="BQ78" s="20"/>
      <c r="BR78" s="177"/>
      <c r="BS78" s="37"/>
      <c r="BT78" s="37"/>
      <c r="BU78" s="37"/>
      <c r="BV78" s="37"/>
      <c r="BW78" s="37"/>
      <c r="BX78" s="37"/>
      <c r="BY78" s="37"/>
      <c r="BZ78" s="37"/>
      <c r="CA78" s="37"/>
      <c r="CB78" s="37"/>
      <c r="CC78" s="37"/>
      <c r="CD78" s="37"/>
      <c r="CE78" s="37">
        <f t="shared" si="330"/>
        <v>0</v>
      </c>
      <c r="CF78" s="38"/>
      <c r="CG78" s="23"/>
      <c r="CH78" s="24"/>
      <c r="CI78" s="180"/>
      <c r="CJ78" s="25" t="e">
        <f t="shared" ref="CJ78" si="353">1-(CH78/CI76)</f>
        <v>#DIV/0!</v>
      </c>
      <c r="CK78" s="23" t="e" cm="1">
        <f t="array" ref="CK78">+_xlfn.IFS(CJ78&lt;0.8,"Cambio",CJ78&lt;0.9,"Revisión de control",CJ78&gt;0.89,"Se mantiene")</f>
        <v>#DIV/0!</v>
      </c>
      <c r="CL78" s="148"/>
      <c r="CM78" s="148"/>
      <c r="CN78" s="148"/>
      <c r="CO78" s="148"/>
      <c r="CP78" s="25">
        <f>(_xlfn.IFS(CG78="",1,CG78="SI",0)+_xlfn.IFS(CL78="",1,CL78="SI",1,CL78="NO",0)+_xlfn.IFS(CM78="",1,CM78="SI",1,CM78="NO",0)+_xlfn.IFS(CN78="",1,CN78="SI",1,CN78="NO",0)+_xlfn.IFS(CO78="",1,CO78="SI",1,CO78="NO",0))/5</f>
        <v>1</v>
      </c>
    </row>
    <row r="79" spans="1:94" ht="60" hidden="1" customHeight="1" x14ac:dyDescent="0.35">
      <c r="A79" s="151"/>
      <c r="B79" s="216"/>
      <c r="C79" s="153" t="s">
        <v>134</v>
      </c>
      <c r="D79" s="193"/>
      <c r="E79" s="196"/>
      <c r="F79" s="193"/>
      <c r="G79" s="197"/>
      <c r="H79" s="168"/>
      <c r="I79" s="167"/>
      <c r="J79" s="172"/>
      <c r="K79" s="172"/>
      <c r="L79" s="198"/>
      <c r="M79" s="201"/>
      <c r="N79" s="204"/>
      <c r="O79" s="207"/>
      <c r="P79" s="210"/>
      <c r="Q79" s="168"/>
      <c r="R79" s="182"/>
      <c r="S79" s="182"/>
      <c r="T79" s="183"/>
      <c r="U79" s="172"/>
      <c r="V79" s="172"/>
      <c r="W79" s="186"/>
      <c r="X79" s="186"/>
      <c r="Y79" s="186"/>
      <c r="Z79" s="187"/>
      <c r="AA79" s="168"/>
      <c r="AB79" s="167"/>
      <c r="AC79" s="168"/>
      <c r="AD79" s="168"/>
      <c r="AE79" s="167"/>
      <c r="AF79" s="168"/>
      <c r="AG79" s="169"/>
      <c r="AH79" s="20" t="str">
        <f>CONCATENATE(J76," Control"," 4")</f>
        <v>INTI  Control 4</v>
      </c>
      <c r="AI79" s="22"/>
      <c r="AJ79" s="22"/>
      <c r="AK79" s="22"/>
      <c r="AL79" s="22" t="str">
        <f>CONCATENATE(AI79," ",AJ79," a través de ",AK79)</f>
        <v xml:space="preserve">  a través de </v>
      </c>
      <c r="AM79" s="20"/>
      <c r="AN79" s="20" t="str">
        <f>IF(OR(AM79="Preventivo",AM79="Detectivo"),"Probabilidad",IF(AM79="Correctivo","Impacto",""))</f>
        <v/>
      </c>
      <c r="AO79" s="20"/>
      <c r="AP79" s="20" t="str">
        <f>IF(AND(AM79="Preventivo",AO79="Automático"),"50%",IF(AND(AM79="Preventivo",AO79="Manual"),"40%",IF(AND(AM79="Detectivo",AO79="Automático"),"40%",IF(AND(AM79="Detectivo",AO79="Manual"),"30%",IF(AND(AM79="Correctivo",AO79="Automático"),"35%",IF(AND(AM79="Correctivo",AO79="Manual"),"25%",""))))))</f>
        <v/>
      </c>
      <c r="AQ79" s="20"/>
      <c r="AR79" s="20"/>
      <c r="AS79" s="20"/>
      <c r="AT79" s="21" t="str">
        <f t="shared" si="350"/>
        <v/>
      </c>
      <c r="AU79" s="20" t="str">
        <f>IFERROR(IF(AT79="","",IF(AT79&lt;=20%,"Muy Baja",IF(AT79&lt;=40%,"Baja",IF(AT79&lt;=60%,"Media",IF(AT79&lt;=80%,"Alta","Muy Alta"))))),"")</f>
        <v/>
      </c>
      <c r="AV79" s="21" t="e">
        <f t="shared" si="351"/>
        <v>#N/A</v>
      </c>
      <c r="AW79" s="20" t="str">
        <f>IFERROR(IF(AV79="","",IF(AV79&lt;=0.2,"Leve",IF(AV79&lt;=0.4,"Menor",IF(AV79&lt;=0.6,"Moderado",IF(AV79&lt;=0.8,"Mayor","Catastrófico"))))),"")</f>
        <v/>
      </c>
      <c r="AX79" s="172"/>
      <c r="AY79" s="172"/>
      <c r="AZ79" s="175"/>
      <c r="BA79" s="20" t="str">
        <f>CONCATENATE(J76," Acción preventiva"," 4")</f>
        <v>INTI  Acción preventiva 4</v>
      </c>
      <c r="BB79" s="22"/>
      <c r="BC79" s="22"/>
      <c r="BD79" s="22"/>
      <c r="BE79" s="20">
        <f>+SUM(BF79:BQ79)</f>
        <v>0</v>
      </c>
      <c r="BF79" s="20"/>
      <c r="BG79" s="20"/>
      <c r="BH79" s="20"/>
      <c r="BI79" s="20"/>
      <c r="BJ79" s="20"/>
      <c r="BK79" s="20"/>
      <c r="BL79" s="20"/>
      <c r="BM79" s="20"/>
      <c r="BN79" s="20"/>
      <c r="BO79" s="20"/>
      <c r="BP79" s="20"/>
      <c r="BQ79" s="20"/>
      <c r="BR79" s="178"/>
      <c r="BS79" s="37"/>
      <c r="BT79" s="37"/>
      <c r="BU79" s="37"/>
      <c r="BV79" s="37"/>
      <c r="BW79" s="37"/>
      <c r="BX79" s="37"/>
      <c r="BY79" s="37"/>
      <c r="BZ79" s="37"/>
      <c r="CA79" s="37"/>
      <c r="CB79" s="37"/>
      <c r="CC79" s="37"/>
      <c r="CD79" s="37"/>
      <c r="CE79" s="37">
        <f t="shared" si="330"/>
        <v>0</v>
      </c>
      <c r="CF79" s="38"/>
      <c r="CG79" s="23"/>
      <c r="CH79" s="24"/>
      <c r="CI79" s="181"/>
      <c r="CJ79" s="25" t="e">
        <f t="shared" ref="CJ79" si="354">1-(CH79/CI76)</f>
        <v>#DIV/0!</v>
      </c>
      <c r="CK79" s="23" t="e" cm="1">
        <f t="array" ref="CK79">+_xlfn.IFS(CJ79&lt;0.8,"Cambio",CJ79&lt;0.9,"Revisión de control",CJ79&gt;0.89,"Se mantiene")</f>
        <v>#DIV/0!</v>
      </c>
      <c r="CL79" s="148"/>
      <c r="CM79" s="148"/>
      <c r="CN79" s="148"/>
      <c r="CO79" s="148"/>
      <c r="CP79" s="25">
        <f>(_xlfn.IFS(CG79="",1,CG79="SI",0)+_xlfn.IFS(CL79="",1,CL79="SI",1,CL79="NO",0)+_xlfn.IFS(CM79="",1,CM79="SI",1,CM79="NO",0)+_xlfn.IFS(CN79="",1,CN79="SI",1,CN79="NO",0)+_xlfn.IFS(CO79="",1,CO79="SI",1,CO79="NO",0))/5</f>
        <v>1</v>
      </c>
    </row>
    <row r="80" spans="1:94" ht="60" hidden="1" customHeight="1" x14ac:dyDescent="0.35">
      <c r="A80" s="151"/>
      <c r="B80" s="214" t="s">
        <v>133</v>
      </c>
      <c r="C80" s="153" t="s">
        <v>134</v>
      </c>
      <c r="D80" s="191" t="str">
        <f>VLOOKUP(B80,Datos!$B$65:$F$80,3,FALSE)</f>
        <v>Orientar y consolidar la gestión estratégica de la información, mediante la definición de políticas, lineamientos y estándares de TIC que fortalezcan el gobierno de datos, la interoperabilidad y la arquitectura empresarial, garantizando la seguridad y privacidad de la información y protección de datos personales, alineándola tecnología con los objetivos institucionales y sectoriales.</v>
      </c>
      <c r="E80" s="194" t="str">
        <f>VLOOKUP(B80,Datos!$B$65:$F$80,5,FALSE)</f>
        <v>La posibilidad de incumplir con la gestión estratégica de la información, la definición de políticas, lineamientos y estándares de TIC que fortalezcan el gobierno de datos, la interoperabilidad y la arquitectura empresarial.</v>
      </c>
      <c r="F80" s="191" t="str">
        <f>VLOOKUP(B80,Datos!$B$65:$F$80,4,FALSE)</f>
        <v>Desde la definición de políticas, la identificación de arquitectura de TIC, gobierno de datos, necesidades analíticas y de interoperabilidad, identificación de riesgos y controles de seguridad y privacidad de la información y protección de datos personales, hasta el análisis, producción y aseguramiento de la información.</v>
      </c>
      <c r="G80" s="197" t="s">
        <v>433</v>
      </c>
      <c r="H80" s="168"/>
      <c r="I80" s="167">
        <f t="shared" ref="I80" si="355">IF(K80="",0,1)</f>
        <v>0</v>
      </c>
      <c r="J80" s="170" t="str">
        <f t="shared" ref="J80" si="356">CONCATENATE(C80," ",K80)</f>
        <v xml:space="preserve">INTI </v>
      </c>
      <c r="K80" s="170"/>
      <c r="L80" s="198"/>
      <c r="M80" s="199">
        <f ca="1">+TODAY()-L80</f>
        <v>46151</v>
      </c>
      <c r="N80" s="202"/>
      <c r="O80" s="205"/>
      <c r="P80" s="208" t="e">
        <f>VLOOKUP(O80,Datos!$B$20:$D$25,2,FALSE)</f>
        <v>#N/A</v>
      </c>
      <c r="Q80" s="168"/>
      <c r="R80" s="182"/>
      <c r="S80" s="182"/>
      <c r="T80" s="183" t="str">
        <f t="shared" ref="T80" si="357">CONCATENATE("Posibilidad de efecto dañoso sobre los"," ",Q80," ",R80," debido ",S80)</f>
        <v xml:space="preserve">Posibilidad de efecto dañoso sobre los   debido </v>
      </c>
      <c r="U80" s="170"/>
      <c r="V80" s="170"/>
      <c r="W80" s="184"/>
      <c r="X80" s="184"/>
      <c r="Y80" s="184"/>
      <c r="Z80" s="187"/>
      <c r="AA80" s="168" t="str">
        <f t="shared" ref="AA80" si="358">IF(Z80&lt;=0,"",IF(Z80&lt;=2,"Muy Baja",IF(Z80&lt;=24,"Baja",IF(Z80&lt;=500,"Media",IF(Z80&lt;=5000,"Alta","Muy Alta")))))</f>
        <v/>
      </c>
      <c r="AB80" s="167" t="str">
        <f t="shared" ref="AB80" si="359">IF(AA80="","",IF(AA80="Muy Baja",0.2,IF(AA80="Baja",0.4,IF(AA80="Media",0.6,IF(AA80="Alta",0.8,IF(AA80="Muy Alta",1,))))))</f>
        <v/>
      </c>
      <c r="AC80" s="168">
        <f>+O80</f>
        <v>0</v>
      </c>
      <c r="AD80" s="168" t="e" cm="1">
        <f t="array" ref="AD80">_xlfn.IFS(AC80=Datos!$C$6,"Leve",AC80=Datos!$C$7,"Menor",AC80=Datos!$C$8,"Moderado",AC80=Datos!$C$9,"Mayor",AC80=Datos!$C$10,"Catastrófico")</f>
        <v>#N/A</v>
      </c>
      <c r="AE80" s="167" t="e">
        <f t="shared" ref="AE80" si="360">IF(AD80="","",IF(AD80="Leve",0.2,IF(AD80="Menor",0.4,IF(AD80="Moderado",0.6,IF(AD80="Mayor",0.8,IF(AD80="Catastrófico",1,))))))</f>
        <v>#N/A</v>
      </c>
      <c r="AF80" s="168" t="e">
        <f t="shared" ref="AF80" si="361">IF(OR(AND(AA80="Muy Baja",AD80="Leve"),AND(AA80="Muy Baja",AD80="Menor"),AND(AA80="Baja",AD80="Leve")),"Bajo",IF(OR(AND(AA80="Muy baja",AD80="Moderado"),AND(AA80="Baja",AD80="Menor"),AND(AA80="Baja",AD80="Moderado"),AND(AA80="Media",AD80="Leve"),AND(AA80="Media",AD80="Menor"),AND(AA80="Media",AD80="Moderado"),AND(AA80="Alta",AD80="Leve"),AND(AA80="Alta",AD80="Menor")),"Moderado",IF(OR(AND(AA80="Muy Baja",AD80="Mayor"),AND(AA80="Baja",AD80="Mayor"),AND(AA80="Media",AD80="Mayor"),AND(AA80="Alta",AD80="Moderado"),AND(AA80="Alta",AD80="Mayor"),AND(AA80="Muy Alta",AD80="Leve"),AND(AA80="Muy Alta",AD80="Menor"),AND(AA80="Muy Alta",AD80="Moderado"),AND(AA80="Muy Alta",AD80="Mayor")),"Alto",IF(OR(AND(AA80="Muy Baja",AD80="Catastrófico"),AND(AA80="Baja",AD80="Catastrófico"),AND(AA80="Media",AD80="Catastrófico"),AND(AA80="Alta",AD80="Catastrófico"),AND(AA80="Muy Alta",AD80="Catastrófico")),"Extremo",""))))</f>
        <v>#N/A</v>
      </c>
      <c r="AG80" s="169" t="e" cm="1">
        <f t="array" ref="AG80">_xlfn.IFS(AF80="Bajo","Aceptar",AF80="Moderado","Reducir",AF80="Alto","Reducir",AF80="Extremo","Reducir")</f>
        <v>#N/A</v>
      </c>
      <c r="AH80" s="20" t="str">
        <f>CONCATENATE(J80," Control"," 1")</f>
        <v>INTI  Control 1</v>
      </c>
      <c r="AI80" s="22"/>
      <c r="AJ80" s="22"/>
      <c r="AK80" s="22"/>
      <c r="AL80" s="22" t="str">
        <f>CONCATENATE(AI80," ",AJ80," a través del ",AK80)</f>
        <v xml:space="preserve">  a través del </v>
      </c>
      <c r="AM80" s="20"/>
      <c r="AN80" s="20" t="str">
        <f t="shared" si="16"/>
        <v/>
      </c>
      <c r="AO80" s="20"/>
      <c r="AP80" s="20" t="str">
        <f t="shared" si="17"/>
        <v/>
      </c>
      <c r="AQ80" s="20"/>
      <c r="AR80" s="20"/>
      <c r="AS80" s="20"/>
      <c r="AT80" s="21" t="str">
        <f t="shared" ref="AT80" si="362">+IF(AN80="Probabilidad",AB80-(AB80*AP80),AB80)</f>
        <v/>
      </c>
      <c r="AU80" s="20" t="str">
        <f t="shared" si="289"/>
        <v/>
      </c>
      <c r="AV80" s="21" t="e">
        <f t="shared" ref="AV80" si="363">+IF(AN80="Impacto",AE80-(AE80*AP80),AE80)</f>
        <v>#N/A</v>
      </c>
      <c r="AW80" s="20" t="str">
        <f t="shared" si="291"/>
        <v/>
      </c>
      <c r="AX80" s="170" t="str">
        <f t="shared" ref="AX80" si="364">IF(OR(AND(AU83="Muy Baja",AW83="Leve"),AND(AU83="Muy Baja",AW83="Menor"),AND(AU83="Baja",AW83="Leve")),"Bajo",IF(OR(AND(AU83="Muy baja",AW83="Moderado"),AND(AU83="Baja",AW83="Menor"),AND(AU83="Baja",AW83="Moderado"),AND(AU83="Media",AW83="Leve"),AND(AU83="Media",AW83="Menor"),AND(AU83="Media",AW83="Moderado"),AND(AU83="Alta",AW83="Leve"),AND(AU83="Alta",AW83="Menor")),"Moderado",IF(OR(AND(AU83="Muy Baja",AW83="Mayor"),AND(AU83="Baja",AW83="Mayor"),AND(AU83="Media",AW83="Mayor"),AND(AU83="Alta",AW83="Moderado"),AND(AU83="Alta",AW83="Mayor"),AND(AU83="Muy Alta",AW83="Leve"),AND(AU83="Muy Alta",AW83="Menor"),AND(AU83="Muy Alta",AW83="Moderado"),AND(AU83="Muy Alta",AW83="Mayor")),"Alto",IF(OR(AND(AU83="Muy Baja",AW83="Catastrófico"),AND(AU83="Baja",AW83="Catastrófico"),AND(AU83="Media",AW83="Catastrófico"),AND(AU83="Alta",AW83="Catastrófico"),AND(AU83="Muy Alta",AW83="Catastrófico")),"Extremo",""))))</f>
        <v/>
      </c>
      <c r="AY80" s="170" t="e" cm="1">
        <f t="array" ref="AY80">_xlfn.IFS(AX80="Bajo","Aceptar",AX80="Moderado","Reducir",AX80="Alto","Reducir",AX80="Extremo","Reducir")</f>
        <v>#N/A</v>
      </c>
      <c r="AZ80" s="173" t="e" cm="1">
        <f t="array" ref="AZ80">_xlfn.IFS(AY80="Aceptar","No",AY80="Reducir","Si")</f>
        <v>#N/A</v>
      </c>
      <c r="BA80" s="20" t="str">
        <f>CONCATENATE(J80," Acción preventiva"," 1")</f>
        <v>INTI  Acción preventiva 1</v>
      </c>
      <c r="BB80" s="22"/>
      <c r="BC80" s="22"/>
      <c r="BD80" s="22"/>
      <c r="BE80" s="20">
        <f t="shared" si="293"/>
        <v>0</v>
      </c>
      <c r="BF80" s="20"/>
      <c r="BG80" s="20"/>
      <c r="BH80" s="20"/>
      <c r="BI80" s="20"/>
      <c r="BJ80" s="20"/>
      <c r="BK80" s="20"/>
      <c r="BL80" s="20"/>
      <c r="BM80" s="20"/>
      <c r="BN80" s="20"/>
      <c r="BO80" s="20"/>
      <c r="BP80" s="20"/>
      <c r="BQ80" s="20"/>
      <c r="BR80" s="176"/>
      <c r="BS80" s="37"/>
      <c r="BT80" s="37"/>
      <c r="BU80" s="37"/>
      <c r="BV80" s="37"/>
      <c r="BW80" s="37"/>
      <c r="BX80" s="37"/>
      <c r="BY80" s="37"/>
      <c r="BZ80" s="37"/>
      <c r="CA80" s="37"/>
      <c r="CB80" s="37"/>
      <c r="CC80" s="37"/>
      <c r="CD80" s="37"/>
      <c r="CE80" s="37">
        <f t="shared" si="330"/>
        <v>0</v>
      </c>
      <c r="CF80" s="38"/>
      <c r="CG80" s="23"/>
      <c r="CH80" s="24"/>
      <c r="CI80" s="179">
        <f t="shared" ref="CI80" si="365">+Z80</f>
        <v>0</v>
      </c>
      <c r="CJ80" s="25" t="e">
        <f t="shared" ref="CJ80" si="366">1-(CH80/CI80)</f>
        <v>#DIV/0!</v>
      </c>
      <c r="CK80" s="23" t="e" cm="1">
        <f t="array" ref="CK80">+_xlfn.IFS(CJ80&lt;0.8,"Cambio",CJ80&lt;0.9,"Revisión de control",CJ80&gt;0.89,"Se mantiene")</f>
        <v>#DIV/0!</v>
      </c>
      <c r="CL80" s="148"/>
      <c r="CM80" s="148"/>
      <c r="CN80" s="148"/>
      <c r="CO80" s="148"/>
      <c r="CP80" s="25">
        <f t="shared" si="296"/>
        <v>1</v>
      </c>
    </row>
    <row r="81" spans="1:94" ht="60" hidden="1" customHeight="1" x14ac:dyDescent="0.35">
      <c r="A81" s="151"/>
      <c r="B81" s="215"/>
      <c r="C81" s="153" t="s">
        <v>134</v>
      </c>
      <c r="D81" s="192"/>
      <c r="E81" s="195"/>
      <c r="F81" s="192"/>
      <c r="G81" s="197"/>
      <c r="H81" s="168"/>
      <c r="I81" s="167"/>
      <c r="J81" s="171"/>
      <c r="K81" s="171"/>
      <c r="L81" s="198"/>
      <c r="M81" s="200"/>
      <c r="N81" s="203"/>
      <c r="O81" s="206"/>
      <c r="P81" s="209"/>
      <c r="Q81" s="168"/>
      <c r="R81" s="182"/>
      <c r="S81" s="182"/>
      <c r="T81" s="183"/>
      <c r="U81" s="171"/>
      <c r="V81" s="171"/>
      <c r="W81" s="185"/>
      <c r="X81" s="185"/>
      <c r="Y81" s="185"/>
      <c r="Z81" s="187"/>
      <c r="AA81" s="168"/>
      <c r="AB81" s="167"/>
      <c r="AC81" s="168"/>
      <c r="AD81" s="168"/>
      <c r="AE81" s="167"/>
      <c r="AF81" s="168"/>
      <c r="AG81" s="169"/>
      <c r="AH81" s="20" t="str">
        <f>CONCATENATE(J80," Control"," 2")</f>
        <v>INTI  Control 2</v>
      </c>
      <c r="AI81" s="22"/>
      <c r="AJ81" s="22"/>
      <c r="AK81" s="22"/>
      <c r="AL81" s="22" t="str">
        <f>CONCATENATE(AI81," ",AJ81," a través del ",AK81)</f>
        <v xml:space="preserve">  a través del </v>
      </c>
      <c r="AM81" s="20"/>
      <c r="AN81" s="20" t="str">
        <f t="shared" si="16"/>
        <v/>
      </c>
      <c r="AO81" s="20"/>
      <c r="AP81" s="20" t="str">
        <f t="shared" si="17"/>
        <v/>
      </c>
      <c r="AQ81" s="20"/>
      <c r="AR81" s="20"/>
      <c r="AS81" s="20"/>
      <c r="AT81" s="21" t="str">
        <f t="shared" ref="AT81:AT83" si="367">+IF(AN81="Probabilidad",AT80-(AT80*AP81),AT80)</f>
        <v/>
      </c>
      <c r="AU81" s="20" t="str">
        <f t="shared" si="289"/>
        <v/>
      </c>
      <c r="AV81" s="21" t="e">
        <f t="shared" ref="AV81:AV83" si="368">+IF(AN81="Impacto",AV80-(AV80*AP81),AV80)</f>
        <v>#N/A</v>
      </c>
      <c r="AW81" s="20" t="str">
        <f t="shared" si="291"/>
        <v/>
      </c>
      <c r="AX81" s="171"/>
      <c r="AY81" s="171"/>
      <c r="AZ81" s="174"/>
      <c r="BA81" s="20" t="str">
        <f>CONCATENATE(J80," Acción preventiva"," 2")</f>
        <v>INTI  Acción preventiva 2</v>
      </c>
      <c r="BB81" s="22"/>
      <c r="BC81" s="22"/>
      <c r="BD81" s="22"/>
      <c r="BE81" s="20">
        <f t="shared" si="293"/>
        <v>0</v>
      </c>
      <c r="BF81" s="20"/>
      <c r="BG81" s="20"/>
      <c r="BH81" s="20"/>
      <c r="BI81" s="20"/>
      <c r="BJ81" s="20"/>
      <c r="BK81" s="20"/>
      <c r="BL81" s="20"/>
      <c r="BM81" s="20"/>
      <c r="BN81" s="20"/>
      <c r="BO81" s="20"/>
      <c r="BP81" s="20"/>
      <c r="BQ81" s="20"/>
      <c r="BR81" s="177"/>
      <c r="BS81" s="37"/>
      <c r="BT81" s="37"/>
      <c r="BU81" s="37"/>
      <c r="BV81" s="37"/>
      <c r="BW81" s="37"/>
      <c r="BX81" s="37"/>
      <c r="BY81" s="37"/>
      <c r="BZ81" s="37"/>
      <c r="CA81" s="37"/>
      <c r="CB81" s="37"/>
      <c r="CC81" s="37"/>
      <c r="CD81" s="37"/>
      <c r="CE81" s="37">
        <f t="shared" si="330"/>
        <v>0</v>
      </c>
      <c r="CF81" s="38"/>
      <c r="CG81" s="23"/>
      <c r="CH81" s="24"/>
      <c r="CI81" s="180"/>
      <c r="CJ81" s="25" t="e">
        <f t="shared" ref="CJ81" si="369">1-(CH81/CI80)</f>
        <v>#DIV/0!</v>
      </c>
      <c r="CK81" s="23" t="e" cm="1">
        <f t="array" ref="CK81">+_xlfn.IFS(CJ81&lt;0.8,"Cambio",CJ81&lt;0.9,"Revisión de control",CJ81&gt;0.89,"Se mantiene")</f>
        <v>#DIV/0!</v>
      </c>
      <c r="CL81" s="148"/>
      <c r="CM81" s="148"/>
      <c r="CN81" s="148"/>
      <c r="CO81" s="148"/>
      <c r="CP81" s="25">
        <f t="shared" si="296"/>
        <v>1</v>
      </c>
    </row>
    <row r="82" spans="1:94" ht="60" hidden="1" customHeight="1" x14ac:dyDescent="0.35">
      <c r="A82" s="151"/>
      <c r="B82" s="215"/>
      <c r="C82" s="153" t="s">
        <v>134</v>
      </c>
      <c r="D82" s="192"/>
      <c r="E82" s="195"/>
      <c r="F82" s="192"/>
      <c r="G82" s="197"/>
      <c r="H82" s="168"/>
      <c r="I82" s="167"/>
      <c r="J82" s="171"/>
      <c r="K82" s="171"/>
      <c r="L82" s="198"/>
      <c r="M82" s="200"/>
      <c r="N82" s="203"/>
      <c r="O82" s="206"/>
      <c r="P82" s="209"/>
      <c r="Q82" s="168"/>
      <c r="R82" s="182"/>
      <c r="S82" s="182"/>
      <c r="T82" s="183"/>
      <c r="U82" s="171"/>
      <c r="V82" s="171"/>
      <c r="W82" s="185"/>
      <c r="X82" s="185"/>
      <c r="Y82" s="185"/>
      <c r="Z82" s="187"/>
      <c r="AA82" s="168"/>
      <c r="AB82" s="167"/>
      <c r="AC82" s="168"/>
      <c r="AD82" s="168"/>
      <c r="AE82" s="167"/>
      <c r="AF82" s="168"/>
      <c r="AG82" s="169"/>
      <c r="AH82" s="20" t="str">
        <f>CONCATENATE(J80," Control"," 3")</f>
        <v>INTI  Control 3</v>
      </c>
      <c r="AI82" s="22"/>
      <c r="AJ82" s="22"/>
      <c r="AK82" s="22"/>
      <c r="AL82" s="22" t="str">
        <f>CONCATENATE(AI82," ",AJ82," a través de ",AK82)</f>
        <v xml:space="preserve">  a través de </v>
      </c>
      <c r="AM82" s="20"/>
      <c r="AN82" s="20" t="str">
        <f t="shared" si="16"/>
        <v/>
      </c>
      <c r="AO82" s="20"/>
      <c r="AP82" s="20" t="str">
        <f t="shared" si="17"/>
        <v/>
      </c>
      <c r="AQ82" s="20"/>
      <c r="AR82" s="20"/>
      <c r="AS82" s="20"/>
      <c r="AT82" s="21" t="str">
        <f t="shared" si="367"/>
        <v/>
      </c>
      <c r="AU82" s="20" t="str">
        <f t="shared" si="289"/>
        <v/>
      </c>
      <c r="AV82" s="21" t="e">
        <f t="shared" si="368"/>
        <v>#N/A</v>
      </c>
      <c r="AW82" s="20" t="str">
        <f t="shared" si="291"/>
        <v/>
      </c>
      <c r="AX82" s="171"/>
      <c r="AY82" s="171"/>
      <c r="AZ82" s="174"/>
      <c r="BA82" s="20" t="str">
        <f>CONCATENATE(J80," Acción preventiva"," 3")</f>
        <v>INTI  Acción preventiva 3</v>
      </c>
      <c r="BB82" s="22"/>
      <c r="BC82" s="22"/>
      <c r="BD82" s="22"/>
      <c r="BE82" s="20">
        <f t="shared" si="293"/>
        <v>0</v>
      </c>
      <c r="BF82" s="20"/>
      <c r="BG82" s="20"/>
      <c r="BH82" s="20"/>
      <c r="BI82" s="20"/>
      <c r="BJ82" s="20"/>
      <c r="BK82" s="20"/>
      <c r="BL82" s="20"/>
      <c r="BM82" s="20"/>
      <c r="BN82" s="20"/>
      <c r="BO82" s="20"/>
      <c r="BP82" s="20"/>
      <c r="BQ82" s="20"/>
      <c r="BR82" s="177"/>
      <c r="BS82" s="37"/>
      <c r="BT82" s="37"/>
      <c r="BU82" s="37"/>
      <c r="BV82" s="37"/>
      <c r="BW82" s="37"/>
      <c r="BX82" s="37"/>
      <c r="BY82" s="37"/>
      <c r="BZ82" s="37"/>
      <c r="CA82" s="37"/>
      <c r="CB82" s="37"/>
      <c r="CC82" s="37"/>
      <c r="CD82" s="37"/>
      <c r="CE82" s="37">
        <f t="shared" si="330"/>
        <v>0</v>
      </c>
      <c r="CF82" s="38"/>
      <c r="CG82" s="23"/>
      <c r="CH82" s="24"/>
      <c r="CI82" s="180"/>
      <c r="CJ82" s="25" t="e">
        <f t="shared" ref="CJ82" si="370">1-(CH82/CI80)</f>
        <v>#DIV/0!</v>
      </c>
      <c r="CK82" s="23" t="e" cm="1">
        <f t="array" ref="CK82">+_xlfn.IFS(CJ82&lt;0.8,"Cambio",CJ82&lt;0.9,"Revisión de control",CJ82&gt;0.89,"Se mantiene")</f>
        <v>#DIV/0!</v>
      </c>
      <c r="CL82" s="148"/>
      <c r="CM82" s="148"/>
      <c r="CN82" s="148"/>
      <c r="CO82" s="148"/>
      <c r="CP82" s="25">
        <f t="shared" si="296"/>
        <v>1</v>
      </c>
    </row>
    <row r="83" spans="1:94" ht="60" hidden="1" customHeight="1" x14ac:dyDescent="0.35">
      <c r="A83" s="151"/>
      <c r="B83" s="216"/>
      <c r="C83" s="153" t="s">
        <v>134</v>
      </c>
      <c r="D83" s="193"/>
      <c r="E83" s="196"/>
      <c r="F83" s="193"/>
      <c r="G83" s="197"/>
      <c r="H83" s="168"/>
      <c r="I83" s="167"/>
      <c r="J83" s="172"/>
      <c r="K83" s="172"/>
      <c r="L83" s="198"/>
      <c r="M83" s="201"/>
      <c r="N83" s="204"/>
      <c r="O83" s="207"/>
      <c r="P83" s="210"/>
      <c r="Q83" s="168"/>
      <c r="R83" s="182"/>
      <c r="S83" s="182"/>
      <c r="T83" s="183"/>
      <c r="U83" s="172"/>
      <c r="V83" s="172"/>
      <c r="W83" s="186"/>
      <c r="X83" s="186"/>
      <c r="Y83" s="186"/>
      <c r="Z83" s="187"/>
      <c r="AA83" s="168"/>
      <c r="AB83" s="167"/>
      <c r="AC83" s="168"/>
      <c r="AD83" s="168"/>
      <c r="AE83" s="167"/>
      <c r="AF83" s="168"/>
      <c r="AG83" s="169"/>
      <c r="AH83" s="20" t="str">
        <f>CONCATENATE(J80," Control"," 4")</f>
        <v>INTI  Control 4</v>
      </c>
      <c r="AI83" s="22"/>
      <c r="AJ83" s="22"/>
      <c r="AK83" s="22"/>
      <c r="AL83" s="22" t="str">
        <f>CONCATENATE(AI83," ",AJ83," a través de ",AK83)</f>
        <v xml:space="preserve">  a través de </v>
      </c>
      <c r="AM83" s="20"/>
      <c r="AN83" s="20" t="str">
        <f t="shared" si="16"/>
        <v/>
      </c>
      <c r="AO83" s="20"/>
      <c r="AP83" s="20" t="str">
        <f t="shared" si="17"/>
        <v/>
      </c>
      <c r="AQ83" s="20"/>
      <c r="AR83" s="20"/>
      <c r="AS83" s="20"/>
      <c r="AT83" s="21" t="str">
        <f t="shared" si="367"/>
        <v/>
      </c>
      <c r="AU83" s="20" t="str">
        <f t="shared" si="289"/>
        <v/>
      </c>
      <c r="AV83" s="21" t="e">
        <f t="shared" si="368"/>
        <v>#N/A</v>
      </c>
      <c r="AW83" s="20" t="str">
        <f t="shared" si="291"/>
        <v/>
      </c>
      <c r="AX83" s="172"/>
      <c r="AY83" s="172"/>
      <c r="AZ83" s="175"/>
      <c r="BA83" s="20" t="str">
        <f>CONCATENATE(J80," Acción preventiva"," 4")</f>
        <v>INTI  Acción preventiva 4</v>
      </c>
      <c r="BB83" s="22"/>
      <c r="BC83" s="22"/>
      <c r="BD83" s="22"/>
      <c r="BE83" s="20">
        <f t="shared" si="293"/>
        <v>0</v>
      </c>
      <c r="BF83" s="20"/>
      <c r="BG83" s="20"/>
      <c r="BH83" s="20"/>
      <c r="BI83" s="20"/>
      <c r="BJ83" s="20"/>
      <c r="BK83" s="20"/>
      <c r="BL83" s="20"/>
      <c r="BM83" s="20"/>
      <c r="BN83" s="20"/>
      <c r="BO83" s="20"/>
      <c r="BP83" s="20"/>
      <c r="BQ83" s="20"/>
      <c r="BR83" s="178"/>
      <c r="BS83" s="37"/>
      <c r="BT83" s="37"/>
      <c r="BU83" s="37"/>
      <c r="BV83" s="37"/>
      <c r="BW83" s="37"/>
      <c r="BX83" s="37"/>
      <c r="BY83" s="37"/>
      <c r="BZ83" s="37"/>
      <c r="CA83" s="37"/>
      <c r="CB83" s="37"/>
      <c r="CC83" s="37"/>
      <c r="CD83" s="37"/>
      <c r="CE83" s="37">
        <f t="shared" si="330"/>
        <v>0</v>
      </c>
      <c r="CF83" s="38"/>
      <c r="CG83" s="23"/>
      <c r="CH83" s="24"/>
      <c r="CI83" s="181"/>
      <c r="CJ83" s="25" t="e">
        <f t="shared" ref="CJ83" si="371">1-(CH83/CI80)</f>
        <v>#DIV/0!</v>
      </c>
      <c r="CK83" s="23" t="e" cm="1">
        <f t="array" ref="CK83">+_xlfn.IFS(CJ83&lt;0.8,"Cambio",CJ83&lt;0.9,"Revisión de control",CJ83&gt;0.89,"Se mantiene")</f>
        <v>#DIV/0!</v>
      </c>
      <c r="CL83" s="148"/>
      <c r="CM83" s="148"/>
      <c r="CN83" s="148"/>
      <c r="CO83" s="148"/>
      <c r="CP83" s="25">
        <f t="shared" si="296"/>
        <v>1</v>
      </c>
    </row>
    <row r="84" spans="1:94" ht="60" hidden="1" customHeight="1" x14ac:dyDescent="0.35">
      <c r="A84" s="151"/>
      <c r="B84" s="214" t="s">
        <v>135</v>
      </c>
      <c r="C84" s="152" t="s">
        <v>136</v>
      </c>
      <c r="D84" s="191" t="str">
        <f>VLOOKUP(B84,Datos!$B$65:$F$80,3,FALSE)</f>
        <v>Asegurar la atención al ciudadano, mediante los modelos de atención por oferta, demanda y descongestión, que permita detectar las necesidades de ordenamiento social de la propiedad rural</v>
      </c>
      <c r="E84" s="194" t="str">
        <f>VLOOKUP(B84,Datos!$B$65:$F$80,5,FALSE)</f>
        <v>La posibilidad de incumplir con la atención al ciudadano, mediante los modelos de atención por oferta, demanda y descongestión</v>
      </c>
      <c r="F84" s="191" t="str">
        <f>VLOOKUP(B84,Datos!$B$65:$F$80,4,FALSE)</f>
        <v>Inicia con la recepción del rezago documental y finaliza con la identificación y respuesta de las Peticiones, Quejas, Reclamos, Denuncias y Felicitaciones que recibe la Agencia Nacional de Tierras</v>
      </c>
      <c r="G84" s="197" t="s">
        <v>302</v>
      </c>
      <c r="H84" s="168"/>
      <c r="I84" s="167">
        <f t="shared" ref="I84" si="372">IF(K84="",0,1)</f>
        <v>0</v>
      </c>
      <c r="J84" s="170" t="str">
        <f t="shared" ref="J84" si="373">CONCATENATE(C84," ",K84)</f>
        <v xml:space="preserve">GEMA </v>
      </c>
      <c r="K84" s="170"/>
      <c r="L84" s="198"/>
      <c r="M84" s="199">
        <f ca="1">+TODAY()-L84</f>
        <v>46151</v>
      </c>
      <c r="N84" s="202"/>
      <c r="O84" s="205"/>
      <c r="P84" s="208" t="e">
        <f>VLOOKUP(O84,Datos!$B$20:$D$25,2,FALSE)</f>
        <v>#N/A</v>
      </c>
      <c r="Q84" s="168"/>
      <c r="R84" s="182"/>
      <c r="S84" s="182"/>
      <c r="T84" s="183" t="str">
        <f t="shared" ref="T84" si="374">CONCATENATE("Posibilidad de efecto dañoso sobre los"," ",Q84," ",R84," debido ",S84)</f>
        <v xml:space="preserve">Posibilidad de efecto dañoso sobre los   debido </v>
      </c>
      <c r="U84" s="170"/>
      <c r="V84" s="170"/>
      <c r="W84" s="184"/>
      <c r="X84" s="184"/>
      <c r="Y84" s="184"/>
      <c r="Z84" s="187"/>
      <c r="AA84" s="168" t="str">
        <f t="shared" ref="AA84" si="375">IF(Z84&lt;=0,"",IF(Z84&lt;=2,"Muy Baja",IF(Z84&lt;=24,"Baja",IF(Z84&lt;=500,"Media",IF(Z84&lt;=5000,"Alta","Muy Alta")))))</f>
        <v/>
      </c>
      <c r="AB84" s="167" t="str">
        <f t="shared" ref="AB84" si="376">IF(AA84="","",IF(AA84="Muy Baja",0.2,IF(AA84="Baja",0.4,IF(AA84="Media",0.6,IF(AA84="Alta",0.8,IF(AA84="Muy Alta",1,))))))</f>
        <v/>
      </c>
      <c r="AC84" s="168">
        <f>+O84</f>
        <v>0</v>
      </c>
      <c r="AD84" s="168" t="e" cm="1">
        <f t="array" ref="AD84">_xlfn.IFS(AC84=Datos!$C$6,"Leve",AC84=Datos!$C$7,"Menor",AC84=Datos!$C$8,"Moderado",AC84=Datos!$C$9,"Mayor",AC84=Datos!$C$10,"Catastrófico")</f>
        <v>#N/A</v>
      </c>
      <c r="AE84" s="167" t="e">
        <f t="shared" ref="AE84" si="377">IF(AD84="","",IF(AD84="Leve",0.2,IF(AD84="Menor",0.4,IF(AD84="Moderado",0.6,IF(AD84="Mayor",0.8,IF(AD84="Catastrófico",1,))))))</f>
        <v>#N/A</v>
      </c>
      <c r="AF84" s="168" t="e">
        <f t="shared" ref="AF84" si="378">IF(OR(AND(AA84="Muy Baja",AD84="Leve"),AND(AA84="Muy Baja",AD84="Menor"),AND(AA84="Baja",AD84="Leve")),"Bajo",IF(OR(AND(AA84="Muy baja",AD84="Moderado"),AND(AA84="Baja",AD84="Menor"),AND(AA84="Baja",AD84="Moderado"),AND(AA84="Media",AD84="Leve"),AND(AA84="Media",AD84="Menor"),AND(AA84="Media",AD84="Moderado"),AND(AA84="Alta",AD84="Leve"),AND(AA84="Alta",AD84="Menor")),"Moderado",IF(OR(AND(AA84="Muy Baja",AD84="Mayor"),AND(AA84="Baja",AD84="Mayor"),AND(AA84="Media",AD84="Mayor"),AND(AA84="Alta",AD84="Moderado"),AND(AA84="Alta",AD84="Mayor"),AND(AA84="Muy Alta",AD84="Leve"),AND(AA84="Muy Alta",AD84="Menor"),AND(AA84="Muy Alta",AD84="Moderado"),AND(AA84="Muy Alta",AD84="Mayor")),"Alto",IF(OR(AND(AA84="Muy Baja",AD84="Catastrófico"),AND(AA84="Baja",AD84="Catastrófico"),AND(AA84="Media",AD84="Catastrófico"),AND(AA84="Alta",AD84="Catastrófico"),AND(AA84="Muy Alta",AD84="Catastrófico")),"Extremo",""))))</f>
        <v>#N/A</v>
      </c>
      <c r="AG84" s="169" t="e" cm="1">
        <f t="array" ref="AG84">_xlfn.IFS(AF84="Bajo","Aceptar",AF84="Moderado","Reducir",AF84="Alto","Reducir",AF84="Extremo","Reducir")</f>
        <v>#N/A</v>
      </c>
      <c r="AH84" s="20" t="str">
        <f>CONCATENATE(J84," Control"," 1")</f>
        <v>GEMA  Control 1</v>
      </c>
      <c r="AI84" s="22"/>
      <c r="AJ84" s="22"/>
      <c r="AK84" s="22"/>
      <c r="AL84" s="22" t="str">
        <f>CONCATENATE(AI84," ",AJ84," a través de ",AK84)</f>
        <v xml:space="preserve">  a través de </v>
      </c>
      <c r="AM84" s="20"/>
      <c r="AN84" s="20" t="str">
        <f t="shared" ref="AN84:AN123" si="379">IF(OR(AM84="Preventivo",AM84="Detectivo"),"Probabilidad",IF(AM84="Correctivo","Impacto",""))</f>
        <v/>
      </c>
      <c r="AO84" s="20"/>
      <c r="AP84" s="20" t="str">
        <f t="shared" ref="AP84:AP123" si="380">IF(AND(AM84="Preventivo",AO84="Automático"),"50%",IF(AND(AM84="Preventivo",AO84="Manual"),"40%",IF(AND(AM84="Detectivo",AO84="Automático"),"40%",IF(AND(AM84="Detectivo",AO84="Manual"),"30%",IF(AND(AM84="Correctivo",AO84="Automático"),"35%",IF(AND(AM84="Correctivo",AO84="Manual"),"25%",""))))))</f>
        <v/>
      </c>
      <c r="AQ84" s="20"/>
      <c r="AR84" s="20"/>
      <c r="AS84" s="20"/>
      <c r="AT84" s="21" t="str">
        <f>+IF(AN85="Probabilidad",AB84-(AB84*AP85),AB84)</f>
        <v/>
      </c>
      <c r="AU84" s="20" t="str">
        <f t="shared" si="208"/>
        <v/>
      </c>
      <c r="AV84" s="21" t="e">
        <f>+IF(AN85="Impacto",AE84-(AE84*AP85),AE84)</f>
        <v>#N/A</v>
      </c>
      <c r="AW84" s="20" t="str">
        <f t="shared" si="210"/>
        <v/>
      </c>
      <c r="AX84" s="170" t="str">
        <f t="shared" ref="AX84" si="381">IF(OR(AND(AU87="Muy Baja",AW87="Leve"),AND(AU87="Muy Baja",AW87="Menor"),AND(AU87="Baja",AW87="Leve")),"Bajo",IF(OR(AND(AU87="Muy baja",AW87="Moderado"),AND(AU87="Baja",AW87="Menor"),AND(AU87="Baja",AW87="Moderado"),AND(AU87="Media",AW87="Leve"),AND(AU87="Media",AW87="Menor"),AND(AU87="Media",AW87="Moderado"),AND(AU87="Alta",AW87="Leve"),AND(AU87="Alta",AW87="Menor")),"Moderado",IF(OR(AND(AU87="Muy Baja",AW87="Mayor"),AND(AU87="Baja",AW87="Mayor"),AND(AU87="Media",AW87="Mayor"),AND(AU87="Alta",AW87="Moderado"),AND(AU87="Alta",AW87="Mayor"),AND(AU87="Muy Alta",AW87="Leve"),AND(AU87="Muy Alta",AW87="Menor"),AND(AU87="Muy Alta",AW87="Moderado"),AND(AU87="Muy Alta",AW87="Mayor")),"Alto",IF(OR(AND(AU87="Muy Baja",AW87="Catastrófico"),AND(AU87="Baja",AW87="Catastrófico"),AND(AU87="Media",AW87="Catastrófico"),AND(AU87="Alta",AW87="Catastrófico"),AND(AU87="Muy Alta",AW87="Catastrófico")),"Extremo",""))))</f>
        <v/>
      </c>
      <c r="AY84" s="170" t="e" cm="1">
        <f t="array" ref="AY84">_xlfn.IFS(AX84="Bajo","Aceptar",AX84="Moderado","Reducir",AX84="Alto","Reducir",AX84="Extremo","Reducir")</f>
        <v>#N/A</v>
      </c>
      <c r="AZ84" s="173" t="e" cm="1">
        <f t="array" ref="AZ84">_xlfn.IFS(AY84="Aceptar","No",AY84="Reducir","Si")</f>
        <v>#N/A</v>
      </c>
      <c r="BA84" s="20" t="str">
        <f>CONCATENATE(J84," Acción preventiva"," 1")</f>
        <v>GEMA  Acción preventiva 1</v>
      </c>
      <c r="BB84" s="22"/>
      <c r="BC84" s="22"/>
      <c r="BD84" s="22"/>
      <c r="BE84" s="20">
        <f t="shared" si="212"/>
        <v>0</v>
      </c>
      <c r="BF84" s="20"/>
      <c r="BG84" s="20"/>
      <c r="BH84" s="20"/>
      <c r="BI84" s="20"/>
      <c r="BJ84" s="20"/>
      <c r="BK84" s="20"/>
      <c r="BL84" s="20"/>
      <c r="BM84" s="20"/>
      <c r="BN84" s="20"/>
      <c r="BO84" s="20"/>
      <c r="BP84" s="20"/>
      <c r="BQ84" s="20"/>
      <c r="BR84" s="176"/>
      <c r="BS84" s="37"/>
      <c r="BT84" s="37"/>
      <c r="BU84" s="37"/>
      <c r="BV84" s="37"/>
      <c r="BW84" s="37"/>
      <c r="BX84" s="37"/>
      <c r="BY84" s="37"/>
      <c r="BZ84" s="37"/>
      <c r="CA84" s="37"/>
      <c r="CB84" s="37"/>
      <c r="CC84" s="37"/>
      <c r="CD84" s="37"/>
      <c r="CE84" s="37">
        <f t="shared" si="330"/>
        <v>0</v>
      </c>
      <c r="CF84" s="38"/>
      <c r="CG84" s="23"/>
      <c r="CH84" s="24"/>
      <c r="CI84" s="179">
        <f t="shared" ref="CI84" si="382">+Z84</f>
        <v>0</v>
      </c>
      <c r="CJ84" s="25" t="e">
        <f t="shared" ref="CJ84" si="383">1-(CH84/CI84)</f>
        <v>#DIV/0!</v>
      </c>
      <c r="CK84" s="23" t="e" cm="1">
        <f t="array" ref="CK84">+_xlfn.IFS(CJ84&lt;0.8,"Cambio",CJ84&lt;0.9,"Revisión de control",CJ84&gt;0.89,"Se mantiene")</f>
        <v>#DIV/0!</v>
      </c>
      <c r="CL84" s="148"/>
      <c r="CM84" s="148"/>
      <c r="CN84" s="148"/>
      <c r="CO84" s="148"/>
      <c r="CP84" s="25">
        <f t="shared" si="296"/>
        <v>1</v>
      </c>
    </row>
    <row r="85" spans="1:94" ht="60" hidden="1" customHeight="1" x14ac:dyDescent="0.35">
      <c r="A85" s="151"/>
      <c r="B85" s="215"/>
      <c r="C85" s="152" t="s">
        <v>136</v>
      </c>
      <c r="D85" s="192"/>
      <c r="E85" s="195"/>
      <c r="F85" s="192"/>
      <c r="G85" s="197"/>
      <c r="H85" s="168"/>
      <c r="I85" s="167"/>
      <c r="J85" s="171"/>
      <c r="K85" s="171"/>
      <c r="L85" s="198"/>
      <c r="M85" s="200"/>
      <c r="N85" s="203"/>
      <c r="O85" s="206"/>
      <c r="P85" s="209"/>
      <c r="Q85" s="168"/>
      <c r="R85" s="182"/>
      <c r="S85" s="182"/>
      <c r="T85" s="183"/>
      <c r="U85" s="171"/>
      <c r="V85" s="171"/>
      <c r="W85" s="185"/>
      <c r="X85" s="185"/>
      <c r="Y85" s="185"/>
      <c r="Z85" s="187"/>
      <c r="AA85" s="168"/>
      <c r="AB85" s="167"/>
      <c r="AC85" s="168"/>
      <c r="AD85" s="168"/>
      <c r="AE85" s="167"/>
      <c r="AF85" s="168"/>
      <c r="AG85" s="169"/>
      <c r="AH85" s="20" t="str">
        <f>CONCATENATE(J84," Control"," 2")</f>
        <v>GEMA  Control 2</v>
      </c>
      <c r="AI85" s="22"/>
      <c r="AJ85" s="22"/>
      <c r="AK85" s="22"/>
      <c r="AL85" s="22" t="str">
        <f t="shared" si="206"/>
        <v xml:space="preserve">  a través de </v>
      </c>
      <c r="AM85" s="20"/>
      <c r="AN85" s="20" t="str">
        <f t="shared" si="379"/>
        <v/>
      </c>
      <c r="AO85" s="20"/>
      <c r="AP85" s="20" t="str">
        <f t="shared" si="380"/>
        <v/>
      </c>
      <c r="AQ85" s="20"/>
      <c r="AR85" s="20"/>
      <c r="AS85" s="20"/>
      <c r="AT85" s="21" t="str">
        <f>+IF(AN86="Probabilidad",AT84-(AT84*AP86),AT84)</f>
        <v/>
      </c>
      <c r="AU85" s="20" t="str">
        <f t="shared" si="208"/>
        <v/>
      </c>
      <c r="AV85" s="21" t="e">
        <f>+IF(AN86="Impacto",AV84-(AV84*AP86),AV84)</f>
        <v>#N/A</v>
      </c>
      <c r="AW85" s="20" t="str">
        <f t="shared" si="210"/>
        <v/>
      </c>
      <c r="AX85" s="171"/>
      <c r="AY85" s="171"/>
      <c r="AZ85" s="174"/>
      <c r="BA85" s="20" t="str">
        <f>CONCATENATE(J84," Acción preventiva"," 2")</f>
        <v>GEMA  Acción preventiva 2</v>
      </c>
      <c r="BB85" s="22"/>
      <c r="BC85" s="22"/>
      <c r="BD85" s="22"/>
      <c r="BE85" s="20">
        <f t="shared" si="212"/>
        <v>0</v>
      </c>
      <c r="BF85" s="20"/>
      <c r="BG85" s="20"/>
      <c r="BH85" s="20"/>
      <c r="BI85" s="20"/>
      <c r="BJ85" s="20"/>
      <c r="BK85" s="20"/>
      <c r="BL85" s="20"/>
      <c r="BM85" s="20"/>
      <c r="BN85" s="20"/>
      <c r="BO85" s="20"/>
      <c r="BP85" s="20"/>
      <c r="BQ85" s="20"/>
      <c r="BR85" s="177"/>
      <c r="BS85" s="37"/>
      <c r="BT85" s="37"/>
      <c r="BU85" s="37"/>
      <c r="BV85" s="37"/>
      <c r="BW85" s="37"/>
      <c r="BX85" s="37"/>
      <c r="BY85" s="37"/>
      <c r="BZ85" s="37"/>
      <c r="CA85" s="37"/>
      <c r="CB85" s="37"/>
      <c r="CC85" s="37"/>
      <c r="CD85" s="37"/>
      <c r="CE85" s="37">
        <f t="shared" si="330"/>
        <v>0</v>
      </c>
      <c r="CF85" s="38"/>
      <c r="CG85" s="23"/>
      <c r="CH85" s="24"/>
      <c r="CI85" s="180"/>
      <c r="CJ85" s="25" t="e">
        <f t="shared" ref="CJ85" si="384">1-(CH85/CI84)</f>
        <v>#DIV/0!</v>
      </c>
      <c r="CK85" s="23" t="e" cm="1">
        <f t="array" ref="CK85">+_xlfn.IFS(CJ85&lt;0.8,"Cambio",CJ85&lt;0.9,"Revisión de control",CJ85&gt;0.89,"Se mantiene")</f>
        <v>#DIV/0!</v>
      </c>
      <c r="CL85" s="148"/>
      <c r="CM85" s="148"/>
      <c r="CN85" s="148"/>
      <c r="CO85" s="148"/>
      <c r="CP85" s="25">
        <f t="shared" si="296"/>
        <v>1</v>
      </c>
    </row>
    <row r="86" spans="1:94" ht="60" hidden="1" customHeight="1" x14ac:dyDescent="0.35">
      <c r="A86" s="151"/>
      <c r="B86" s="215"/>
      <c r="C86" s="152" t="s">
        <v>136</v>
      </c>
      <c r="D86" s="192"/>
      <c r="E86" s="195"/>
      <c r="F86" s="192"/>
      <c r="G86" s="197"/>
      <c r="H86" s="168"/>
      <c r="I86" s="167"/>
      <c r="J86" s="171"/>
      <c r="K86" s="171"/>
      <c r="L86" s="198"/>
      <c r="M86" s="200"/>
      <c r="N86" s="203"/>
      <c r="O86" s="206"/>
      <c r="P86" s="209"/>
      <c r="Q86" s="168"/>
      <c r="R86" s="182"/>
      <c r="S86" s="182"/>
      <c r="T86" s="183"/>
      <c r="U86" s="171"/>
      <c r="V86" s="171"/>
      <c r="W86" s="185"/>
      <c r="X86" s="185"/>
      <c r="Y86" s="185"/>
      <c r="Z86" s="187"/>
      <c r="AA86" s="168"/>
      <c r="AB86" s="167"/>
      <c r="AC86" s="168"/>
      <c r="AD86" s="168"/>
      <c r="AE86" s="167"/>
      <c r="AF86" s="168"/>
      <c r="AG86" s="169"/>
      <c r="AH86" s="20" t="str">
        <f>CONCATENATE(J84," Control"," 3")</f>
        <v>GEMA  Control 3</v>
      </c>
      <c r="AI86" s="22"/>
      <c r="AJ86" s="22"/>
      <c r="AK86" s="22"/>
      <c r="AL86" s="22" t="str">
        <f t="shared" si="206"/>
        <v xml:space="preserve">  a través de </v>
      </c>
      <c r="AM86" s="20"/>
      <c r="AN86" s="20" t="str">
        <f t="shared" si="379"/>
        <v/>
      </c>
      <c r="AO86" s="20"/>
      <c r="AP86" s="20" t="str">
        <f t="shared" si="380"/>
        <v/>
      </c>
      <c r="AQ86" s="20"/>
      <c r="AR86" s="20"/>
      <c r="AS86" s="20"/>
      <c r="AT86" s="21" t="str">
        <f>+IF(AN84="Probabilidad",AT85-(AT85*AP84),AT85)</f>
        <v/>
      </c>
      <c r="AU86" s="20" t="str">
        <f t="shared" si="208"/>
        <v/>
      </c>
      <c r="AV86" s="21" t="e">
        <f>+IF(AN84="Impacto",AV85-(AV85*AP84),AV85)</f>
        <v>#N/A</v>
      </c>
      <c r="AW86" s="20" t="str">
        <f t="shared" si="210"/>
        <v/>
      </c>
      <c r="AX86" s="171"/>
      <c r="AY86" s="171"/>
      <c r="AZ86" s="174"/>
      <c r="BA86" s="20" t="str">
        <f>CONCATENATE(J84," Acción preventiva"," 3")</f>
        <v>GEMA  Acción preventiva 3</v>
      </c>
      <c r="BB86" s="22"/>
      <c r="BC86" s="22"/>
      <c r="BD86" s="22"/>
      <c r="BE86" s="20">
        <f t="shared" si="212"/>
        <v>0</v>
      </c>
      <c r="BF86" s="20"/>
      <c r="BG86" s="20"/>
      <c r="BH86" s="20"/>
      <c r="BI86" s="20"/>
      <c r="BJ86" s="20"/>
      <c r="BK86" s="20"/>
      <c r="BL86" s="20"/>
      <c r="BM86" s="20"/>
      <c r="BN86" s="20"/>
      <c r="BO86" s="20"/>
      <c r="BP86" s="20"/>
      <c r="BQ86" s="20"/>
      <c r="BR86" s="177"/>
      <c r="BS86" s="37"/>
      <c r="BT86" s="37"/>
      <c r="BU86" s="37"/>
      <c r="BV86" s="37"/>
      <c r="BW86" s="37"/>
      <c r="BX86" s="37"/>
      <c r="BY86" s="37"/>
      <c r="BZ86" s="37"/>
      <c r="CA86" s="37"/>
      <c r="CB86" s="37"/>
      <c r="CC86" s="37"/>
      <c r="CD86" s="37"/>
      <c r="CE86" s="37">
        <f t="shared" si="330"/>
        <v>0</v>
      </c>
      <c r="CF86" s="38"/>
      <c r="CG86" s="23"/>
      <c r="CH86" s="24"/>
      <c r="CI86" s="180"/>
      <c r="CJ86" s="25" t="e">
        <f t="shared" ref="CJ86" si="385">1-(CH86/CI84)</f>
        <v>#DIV/0!</v>
      </c>
      <c r="CK86" s="23" t="e" cm="1">
        <f t="array" ref="CK86">+_xlfn.IFS(CJ86&lt;0.8,"Cambio",CJ86&lt;0.9,"Revisión de control",CJ86&gt;0.89,"Se mantiene")</f>
        <v>#DIV/0!</v>
      </c>
      <c r="CL86" s="148"/>
      <c r="CM86" s="148"/>
      <c r="CN86" s="148"/>
      <c r="CO86" s="148"/>
      <c r="CP86" s="25">
        <f t="shared" si="296"/>
        <v>1</v>
      </c>
    </row>
    <row r="87" spans="1:94" ht="60" hidden="1" customHeight="1" x14ac:dyDescent="0.35">
      <c r="A87" s="151"/>
      <c r="B87" s="216"/>
      <c r="C87" s="152" t="s">
        <v>136</v>
      </c>
      <c r="D87" s="193"/>
      <c r="E87" s="196"/>
      <c r="F87" s="193"/>
      <c r="G87" s="197"/>
      <c r="H87" s="168"/>
      <c r="I87" s="167"/>
      <c r="J87" s="172"/>
      <c r="K87" s="172"/>
      <c r="L87" s="198"/>
      <c r="M87" s="201"/>
      <c r="N87" s="204"/>
      <c r="O87" s="207"/>
      <c r="P87" s="210"/>
      <c r="Q87" s="168"/>
      <c r="R87" s="182"/>
      <c r="S87" s="182"/>
      <c r="T87" s="183"/>
      <c r="U87" s="172"/>
      <c r="V87" s="172"/>
      <c r="W87" s="186"/>
      <c r="X87" s="186"/>
      <c r="Y87" s="186"/>
      <c r="Z87" s="187"/>
      <c r="AA87" s="168"/>
      <c r="AB87" s="167"/>
      <c r="AC87" s="168"/>
      <c r="AD87" s="168"/>
      <c r="AE87" s="167"/>
      <c r="AF87" s="168"/>
      <c r="AG87" s="169"/>
      <c r="AH87" s="20" t="str">
        <f>CONCATENATE(J84," Control"," 4")</f>
        <v>GEMA  Control 4</v>
      </c>
      <c r="AI87" s="22"/>
      <c r="AJ87" s="22"/>
      <c r="AK87" s="22"/>
      <c r="AL87" s="22" t="str">
        <f t="shared" si="206"/>
        <v xml:space="preserve">  a través de </v>
      </c>
      <c r="AM87" s="20"/>
      <c r="AN87" s="20" t="str">
        <f t="shared" si="379"/>
        <v/>
      </c>
      <c r="AO87" s="20"/>
      <c r="AP87" s="20" t="str">
        <f t="shared" si="380"/>
        <v/>
      </c>
      <c r="AQ87" s="20"/>
      <c r="AR87" s="20"/>
      <c r="AS87" s="20"/>
      <c r="AT87" s="21" t="str">
        <f>+IF(AN87="Probabilidad",AT86-(AT86*AP87),AT86)</f>
        <v/>
      </c>
      <c r="AU87" s="20" t="str">
        <f t="shared" si="208"/>
        <v/>
      </c>
      <c r="AV87" s="21" t="e">
        <f>+IF(AN87="Impacto",AV86-(AV86*AP87),AV86)</f>
        <v>#N/A</v>
      </c>
      <c r="AW87" s="20" t="str">
        <f t="shared" si="210"/>
        <v/>
      </c>
      <c r="AX87" s="172"/>
      <c r="AY87" s="172"/>
      <c r="AZ87" s="175"/>
      <c r="BA87" s="20" t="str">
        <f>CONCATENATE(J84," Acción preventiva"," 4")</f>
        <v>GEMA  Acción preventiva 4</v>
      </c>
      <c r="BB87" s="22"/>
      <c r="BC87" s="22"/>
      <c r="BD87" s="22"/>
      <c r="BE87" s="20">
        <f t="shared" si="212"/>
        <v>0</v>
      </c>
      <c r="BF87" s="20"/>
      <c r="BG87" s="20"/>
      <c r="BH87" s="20"/>
      <c r="BI87" s="20"/>
      <c r="BJ87" s="20"/>
      <c r="BK87" s="20"/>
      <c r="BL87" s="20"/>
      <c r="BM87" s="20"/>
      <c r="BN87" s="20"/>
      <c r="BO87" s="20"/>
      <c r="BP87" s="20"/>
      <c r="BQ87" s="20"/>
      <c r="BR87" s="178"/>
      <c r="BS87" s="37"/>
      <c r="BT87" s="37"/>
      <c r="BU87" s="37"/>
      <c r="BV87" s="37"/>
      <c r="BW87" s="37"/>
      <c r="BX87" s="37"/>
      <c r="BY87" s="37"/>
      <c r="BZ87" s="37"/>
      <c r="CA87" s="37"/>
      <c r="CB87" s="37"/>
      <c r="CC87" s="37"/>
      <c r="CD87" s="37"/>
      <c r="CE87" s="37">
        <f t="shared" si="330"/>
        <v>0</v>
      </c>
      <c r="CF87" s="38"/>
      <c r="CG87" s="23"/>
      <c r="CH87" s="24"/>
      <c r="CI87" s="181"/>
      <c r="CJ87" s="25" t="e">
        <f t="shared" ref="CJ87" si="386">1-(CH87/CI84)</f>
        <v>#DIV/0!</v>
      </c>
      <c r="CK87" s="23" t="e" cm="1">
        <f t="array" ref="CK87">+_xlfn.IFS(CJ87&lt;0.8,"Cambio",CJ87&lt;0.9,"Revisión de control",CJ87&gt;0.89,"Se mantiene")</f>
        <v>#DIV/0!</v>
      </c>
      <c r="CL87" s="148"/>
      <c r="CM87" s="148"/>
      <c r="CN87" s="148"/>
      <c r="CO87" s="148"/>
      <c r="CP87" s="25">
        <f t="shared" si="296"/>
        <v>1</v>
      </c>
    </row>
    <row r="88" spans="1:94" ht="60" hidden="1" customHeight="1" x14ac:dyDescent="0.35">
      <c r="A88" s="151"/>
      <c r="B88" s="214" t="s">
        <v>135</v>
      </c>
      <c r="C88" s="153" t="s">
        <v>136</v>
      </c>
      <c r="D88" s="191" t="str">
        <f>VLOOKUP(B88,Datos!$B$65:$F$80,3,FALSE)</f>
        <v>Asegurar la atención al ciudadano, mediante los modelos de atención por oferta, demanda y descongestión, que permita detectar las necesidades de ordenamiento social de la propiedad rural</v>
      </c>
      <c r="E88" s="194" t="str">
        <f>VLOOKUP(B88,Datos!$B$65:$F$80,5,FALSE)</f>
        <v>La posibilidad de incumplir con la atención al ciudadano, mediante los modelos de atención por oferta, demanda y descongestión</v>
      </c>
      <c r="F88" s="191" t="str">
        <f>VLOOKUP(B88,Datos!$B$65:$F$80,4,FALSE)</f>
        <v>Inicia con la recepción del rezago documental y finaliza con la identificación y respuesta de las Peticiones, Quejas, Reclamos, Denuncias y Felicitaciones que recibe la Agencia Nacional de Tierras</v>
      </c>
      <c r="G88" s="197" t="s">
        <v>632</v>
      </c>
      <c r="H88" s="168"/>
      <c r="I88" s="167">
        <f t="shared" ref="I88" si="387">IF(K88="",0,1)</f>
        <v>0</v>
      </c>
      <c r="J88" s="170" t="str">
        <f t="shared" ref="J88" si="388">CONCATENATE(C88," ",K88)</f>
        <v xml:space="preserve">GEMA </v>
      </c>
      <c r="K88" s="170"/>
      <c r="L88" s="198"/>
      <c r="M88" s="199">
        <f ca="1">+TODAY()-L88</f>
        <v>46151</v>
      </c>
      <c r="N88" s="202"/>
      <c r="O88" s="205"/>
      <c r="P88" s="208" t="e">
        <f>VLOOKUP(O88,Datos!$B$20:$D$25,2,FALSE)</f>
        <v>#N/A</v>
      </c>
      <c r="Q88" s="168"/>
      <c r="R88" s="182"/>
      <c r="S88" s="182"/>
      <c r="T88" s="183" t="str">
        <f t="shared" ref="T88" si="389">CONCATENATE("Posibilidad de efecto dañoso sobre los"," ",Q88," ",R88," debido ",S88)</f>
        <v xml:space="preserve">Posibilidad de efecto dañoso sobre los   debido </v>
      </c>
      <c r="U88" s="170"/>
      <c r="V88" s="170"/>
      <c r="W88" s="184"/>
      <c r="X88" s="184"/>
      <c r="Y88" s="184"/>
      <c r="Z88" s="187"/>
      <c r="AA88" s="168" t="str">
        <f t="shared" ref="AA88" si="390">IF(Z88&lt;=0,"",IF(Z88&lt;=2,"Muy Baja",IF(Z88&lt;=24,"Baja",IF(Z88&lt;=500,"Media",IF(Z88&lt;=5000,"Alta","Muy Alta")))))</f>
        <v/>
      </c>
      <c r="AB88" s="167" t="str">
        <f t="shared" ref="AB88" si="391">IF(AA88="","",IF(AA88="Muy Baja",0.2,IF(AA88="Baja",0.4,IF(AA88="Media",0.6,IF(AA88="Alta",0.8,IF(AA88="Muy Alta",1,))))))</f>
        <v/>
      </c>
      <c r="AC88" s="168">
        <f>+O88</f>
        <v>0</v>
      </c>
      <c r="AD88" s="168" t="e" cm="1">
        <f t="array" ref="AD88">_xlfn.IFS(AC88=Datos!$C$6,"Leve",AC88=Datos!$C$7,"Menor",AC88=Datos!$C$8,"Moderado",AC88=Datos!$C$9,"Mayor",AC88=Datos!$C$10,"Catastrófico")</f>
        <v>#N/A</v>
      </c>
      <c r="AE88" s="167" t="e">
        <f t="shared" ref="AE88" si="392">IF(AD88="","",IF(AD88="Leve",0.2,IF(AD88="Menor",0.4,IF(AD88="Moderado",0.6,IF(AD88="Mayor",0.8,IF(AD88="Catastrófico",1,))))))</f>
        <v>#N/A</v>
      </c>
      <c r="AF88" s="168" t="e">
        <f t="shared" ref="AF88" si="393">IF(OR(AND(AA88="Muy Baja",AD88="Leve"),AND(AA88="Muy Baja",AD88="Menor"),AND(AA88="Baja",AD88="Leve")),"Bajo",IF(OR(AND(AA88="Muy baja",AD88="Moderado"),AND(AA88="Baja",AD88="Menor"),AND(AA88="Baja",AD88="Moderado"),AND(AA88="Media",AD88="Leve"),AND(AA88="Media",AD88="Menor"),AND(AA88="Media",AD88="Moderado"),AND(AA88="Alta",AD88="Leve"),AND(AA88="Alta",AD88="Menor")),"Moderado",IF(OR(AND(AA88="Muy Baja",AD88="Mayor"),AND(AA88="Baja",AD88="Mayor"),AND(AA88="Media",AD88="Mayor"),AND(AA88="Alta",AD88="Moderado"),AND(AA88="Alta",AD88="Mayor"),AND(AA88="Muy Alta",AD88="Leve"),AND(AA88="Muy Alta",AD88="Menor"),AND(AA88="Muy Alta",AD88="Moderado"),AND(AA88="Muy Alta",AD88="Mayor")),"Alto",IF(OR(AND(AA88="Muy Baja",AD88="Catastrófico"),AND(AA88="Baja",AD88="Catastrófico"),AND(AA88="Media",AD88="Catastrófico"),AND(AA88="Alta",AD88="Catastrófico"),AND(AA88="Muy Alta",AD88="Catastrófico")),"Extremo",""))))</f>
        <v>#N/A</v>
      </c>
      <c r="AG88" s="169" t="e" cm="1">
        <f t="array" ref="AG88">_xlfn.IFS(AF88="Bajo","Aceptar",AF88="Moderado","Reducir",AF88="Alto","Reducir",AF88="Extremo","Reducir")</f>
        <v>#N/A</v>
      </c>
      <c r="AH88" s="20" t="str">
        <f>CONCATENATE(J88," Control"," 1")</f>
        <v>GEMA  Control 1</v>
      </c>
      <c r="AI88" s="22"/>
      <c r="AJ88" s="22"/>
      <c r="AK88" s="22"/>
      <c r="AL88" s="22" t="str">
        <f t="shared" ref="AL88:AL95" si="394">CONCATENATE(AI88," ",AJ88," a través de ",AK88)</f>
        <v xml:space="preserve">  a través de </v>
      </c>
      <c r="AM88" s="20"/>
      <c r="AN88" s="20" t="str">
        <f>IF(OR(AM88="Preventivo",AM88="Detectivo"),"Probabilidad",IF(AM88="Correctivo","Impacto",""))</f>
        <v/>
      </c>
      <c r="AO88" s="20"/>
      <c r="AP88" s="20" t="str">
        <f>IF(AND(AM88="Preventivo",AO88="Automático"),"50%",IF(AND(AM88="Preventivo",AO88="Manual"),"40%",IF(AND(AM88="Detectivo",AO88="Automático"),"40%",IF(AND(AM88="Detectivo",AO88="Manual"),"30%",IF(AND(AM88="Correctivo",AO88="Automático"),"35%",IF(AND(AM88="Correctivo",AO88="Manual"),"25%",""))))))</f>
        <v/>
      </c>
      <c r="AQ88" s="20"/>
      <c r="AR88" s="20"/>
      <c r="AS88" s="20"/>
      <c r="AT88" s="21" t="str">
        <f t="shared" ref="AT88" si="395">+IF(AN88="Probabilidad",AB88-(AB88*AP88),AB88)</f>
        <v/>
      </c>
      <c r="AU88" s="20" t="str">
        <f>IFERROR(IF(AT88="","",IF(AT88&lt;=20%,"Muy Baja",IF(AT88&lt;=40%,"Baja",IF(AT88&lt;=60%,"Media",IF(AT88&lt;=80%,"Alta","Muy Alta"))))),"")</f>
        <v/>
      </c>
      <c r="AV88" s="21" t="e">
        <f t="shared" ref="AV88" si="396">+IF(AN88="Impacto",AE88-(AE88*AP88),AE88)</f>
        <v>#N/A</v>
      </c>
      <c r="AW88" s="20" t="str">
        <f>IFERROR(IF(AV88="","",IF(AV88&lt;=0.2,"Leve",IF(AV88&lt;=0.4,"Menor",IF(AV88&lt;=0.6,"Moderado",IF(AV88&lt;=0.8,"Mayor","Catastrófico"))))),"")</f>
        <v/>
      </c>
      <c r="AX88" s="170" t="str">
        <f t="shared" ref="AX88" si="397">IF(OR(AND(AU91="Muy Baja",AW91="Leve"),AND(AU91="Muy Baja",AW91="Menor"),AND(AU91="Baja",AW91="Leve")),"Bajo",IF(OR(AND(AU91="Muy baja",AW91="Moderado"),AND(AU91="Baja",AW91="Menor"),AND(AU91="Baja",AW91="Moderado"),AND(AU91="Media",AW91="Leve"),AND(AU91="Media",AW91="Menor"),AND(AU91="Media",AW91="Moderado"),AND(AU91="Alta",AW91="Leve"),AND(AU91="Alta",AW91="Menor")),"Moderado",IF(OR(AND(AU91="Muy Baja",AW91="Mayor"),AND(AU91="Baja",AW91="Mayor"),AND(AU91="Media",AW91="Mayor"),AND(AU91="Alta",AW91="Moderado"),AND(AU91="Alta",AW91="Mayor"),AND(AU91="Muy Alta",AW91="Leve"),AND(AU91="Muy Alta",AW91="Menor"),AND(AU91="Muy Alta",AW91="Moderado"),AND(AU91="Muy Alta",AW91="Mayor")),"Alto",IF(OR(AND(AU91="Muy Baja",AW91="Catastrófico"),AND(AU91="Baja",AW91="Catastrófico"),AND(AU91="Media",AW91="Catastrófico"),AND(AU91="Alta",AW91="Catastrófico"),AND(AU91="Muy Alta",AW91="Catastrófico")),"Extremo",""))))</f>
        <v/>
      </c>
      <c r="AY88" s="170" t="e" cm="1">
        <f t="array" ref="AY88">_xlfn.IFS(AX88="Bajo","Aceptar",AX88="Moderado","Reducir",AX88="Alto","Reducir",AX88="Extremo","Reducir")</f>
        <v>#N/A</v>
      </c>
      <c r="AZ88" s="173" t="e" cm="1">
        <f t="array" ref="AZ88">_xlfn.IFS(AY88="Aceptar","No",AY88="Reducir","Si")</f>
        <v>#N/A</v>
      </c>
      <c r="BA88" s="20" t="str">
        <f>CONCATENATE(J88," Acción preventiva"," 1")</f>
        <v>GEMA  Acción preventiva 1</v>
      </c>
      <c r="BB88" s="22"/>
      <c r="BC88" s="22"/>
      <c r="BD88" s="22"/>
      <c r="BE88" s="20">
        <f>+SUM(BF88:BQ88)</f>
        <v>0</v>
      </c>
      <c r="BF88" s="20"/>
      <c r="BG88" s="20"/>
      <c r="BH88" s="20"/>
      <c r="BI88" s="20"/>
      <c r="BJ88" s="20"/>
      <c r="BK88" s="20"/>
      <c r="BL88" s="20"/>
      <c r="BM88" s="20"/>
      <c r="BN88" s="20"/>
      <c r="BO88" s="20"/>
      <c r="BP88" s="20"/>
      <c r="BQ88" s="20"/>
      <c r="BR88" s="176"/>
      <c r="BS88" s="37"/>
      <c r="BT88" s="37"/>
      <c r="BU88" s="37"/>
      <c r="BV88" s="37"/>
      <c r="BW88" s="37"/>
      <c r="BX88" s="37"/>
      <c r="BY88" s="37"/>
      <c r="BZ88" s="37"/>
      <c r="CA88" s="37"/>
      <c r="CB88" s="37"/>
      <c r="CC88" s="37"/>
      <c r="CD88" s="37"/>
      <c r="CE88" s="37">
        <f t="shared" si="330"/>
        <v>0</v>
      </c>
      <c r="CF88" s="38"/>
      <c r="CG88" s="23"/>
      <c r="CH88" s="24"/>
      <c r="CI88" s="179">
        <f t="shared" ref="CI88" si="398">+Z88</f>
        <v>0</v>
      </c>
      <c r="CJ88" s="25" t="e">
        <f t="shared" ref="CJ88" si="399">1-(CH88/CI88)</f>
        <v>#DIV/0!</v>
      </c>
      <c r="CK88" s="23" t="e" cm="1">
        <f t="array" ref="CK88">+_xlfn.IFS(CJ88&lt;0.8,"Cambio",CJ88&lt;0.9,"Revisión de control",CJ88&gt;0.89,"Se mantiene")</f>
        <v>#DIV/0!</v>
      </c>
      <c r="CL88" s="148"/>
      <c r="CM88" s="148"/>
      <c r="CN88" s="148"/>
      <c r="CO88" s="148"/>
      <c r="CP88" s="25">
        <f>(_xlfn.IFS(CG88="",1,CG88="SI",0)+_xlfn.IFS(CL88="",1,CL88="SI",1,CL88="NO",0)+_xlfn.IFS(CM88="",1,CM88="SI",1,CM88="NO",0)+_xlfn.IFS(CN88="",1,CN88="SI",1,CN88="NO",0)+_xlfn.IFS(CO88="",1,CO88="SI",1,CO88="NO",0))/5</f>
        <v>1</v>
      </c>
    </row>
    <row r="89" spans="1:94" ht="60" hidden="1" customHeight="1" x14ac:dyDescent="0.35">
      <c r="A89" s="151"/>
      <c r="B89" s="215"/>
      <c r="C89" s="153" t="s">
        <v>136</v>
      </c>
      <c r="D89" s="192"/>
      <c r="E89" s="195"/>
      <c r="F89" s="192"/>
      <c r="G89" s="197"/>
      <c r="H89" s="168"/>
      <c r="I89" s="167"/>
      <c r="J89" s="171"/>
      <c r="K89" s="171"/>
      <c r="L89" s="198"/>
      <c r="M89" s="200"/>
      <c r="N89" s="203"/>
      <c r="O89" s="206"/>
      <c r="P89" s="209"/>
      <c r="Q89" s="168"/>
      <c r="R89" s="182"/>
      <c r="S89" s="182"/>
      <c r="T89" s="183"/>
      <c r="U89" s="171"/>
      <c r="V89" s="171"/>
      <c r="W89" s="185"/>
      <c r="X89" s="185"/>
      <c r="Y89" s="185"/>
      <c r="Z89" s="187"/>
      <c r="AA89" s="168"/>
      <c r="AB89" s="167"/>
      <c r="AC89" s="168"/>
      <c r="AD89" s="168"/>
      <c r="AE89" s="167"/>
      <c r="AF89" s="168"/>
      <c r="AG89" s="169"/>
      <c r="AH89" s="20" t="str">
        <f>CONCATENATE(J88," Control"," 2")</f>
        <v>GEMA  Control 2</v>
      </c>
      <c r="AI89" s="22"/>
      <c r="AJ89" s="22"/>
      <c r="AK89" s="22"/>
      <c r="AL89" s="22" t="str">
        <f t="shared" si="394"/>
        <v xml:space="preserve">  a través de </v>
      </c>
      <c r="AM89" s="20"/>
      <c r="AN89" s="20" t="str">
        <f>IF(OR(AM89="Preventivo",AM89="Detectivo"),"Probabilidad",IF(AM89="Correctivo","Impacto",""))</f>
        <v/>
      </c>
      <c r="AO89" s="20"/>
      <c r="AP89" s="20" t="str">
        <f>IF(AND(AM89="Preventivo",AO89="Automático"),"50%",IF(AND(AM89="Preventivo",AO89="Manual"),"40%",IF(AND(AM89="Detectivo",AO89="Automático"),"40%",IF(AND(AM89="Detectivo",AO89="Manual"),"30%",IF(AND(AM89="Correctivo",AO89="Automático"),"35%",IF(AND(AM89="Correctivo",AO89="Manual"),"25%",""))))))</f>
        <v/>
      </c>
      <c r="AQ89" s="20"/>
      <c r="AR89" s="20"/>
      <c r="AS89" s="20"/>
      <c r="AT89" s="21" t="str">
        <f t="shared" ref="AT89:AT91" si="400">+IF(AN89="Probabilidad",AT88-(AT88*AP89),AT88)</f>
        <v/>
      </c>
      <c r="AU89" s="20" t="str">
        <f>IFERROR(IF(AT89="","",IF(AT89&lt;=20%,"Muy Baja",IF(AT89&lt;=40%,"Baja",IF(AT89&lt;=60%,"Media",IF(AT89&lt;=80%,"Alta","Muy Alta"))))),"")</f>
        <v/>
      </c>
      <c r="AV89" s="21" t="e">
        <f t="shared" ref="AV89:AV91" si="401">+IF(AN89="Impacto",AV88-(AV88*AP89),AV88)</f>
        <v>#N/A</v>
      </c>
      <c r="AW89" s="20" t="str">
        <f>IFERROR(IF(AV89="","",IF(AV89&lt;=0.2,"Leve",IF(AV89&lt;=0.4,"Menor",IF(AV89&lt;=0.6,"Moderado",IF(AV89&lt;=0.8,"Mayor","Catastrófico"))))),"")</f>
        <v/>
      </c>
      <c r="AX89" s="171"/>
      <c r="AY89" s="171"/>
      <c r="AZ89" s="174"/>
      <c r="BA89" s="20" t="str">
        <f>CONCATENATE(J88," Acción preventiva"," 2")</f>
        <v>GEMA  Acción preventiva 2</v>
      </c>
      <c r="BB89" s="22"/>
      <c r="BC89" s="22"/>
      <c r="BD89" s="22"/>
      <c r="BE89" s="20">
        <f>+SUM(BF89:BQ89)</f>
        <v>0</v>
      </c>
      <c r="BF89" s="20"/>
      <c r="BG89" s="20"/>
      <c r="BH89" s="20"/>
      <c r="BI89" s="20"/>
      <c r="BJ89" s="20"/>
      <c r="BK89" s="20"/>
      <c r="BL89" s="20"/>
      <c r="BM89" s="20"/>
      <c r="BN89" s="20"/>
      <c r="BO89" s="20"/>
      <c r="BP89" s="20"/>
      <c r="BQ89" s="20"/>
      <c r="BR89" s="177"/>
      <c r="BS89" s="37"/>
      <c r="BT89" s="37"/>
      <c r="BU89" s="37"/>
      <c r="BV89" s="37"/>
      <c r="BW89" s="37"/>
      <c r="BX89" s="37"/>
      <c r="BY89" s="37"/>
      <c r="BZ89" s="37"/>
      <c r="CA89" s="37"/>
      <c r="CB89" s="37"/>
      <c r="CC89" s="37"/>
      <c r="CD89" s="37"/>
      <c r="CE89" s="37">
        <f t="shared" si="330"/>
        <v>0</v>
      </c>
      <c r="CF89" s="38"/>
      <c r="CG89" s="23"/>
      <c r="CH89" s="24"/>
      <c r="CI89" s="180"/>
      <c r="CJ89" s="25" t="e">
        <f t="shared" ref="CJ89" si="402">1-(CH89/CI88)</f>
        <v>#DIV/0!</v>
      </c>
      <c r="CK89" s="23" t="e" cm="1">
        <f t="array" ref="CK89">+_xlfn.IFS(CJ89&lt;0.8,"Cambio",CJ89&lt;0.9,"Revisión de control",CJ89&gt;0.89,"Se mantiene")</f>
        <v>#DIV/0!</v>
      </c>
      <c r="CL89" s="148"/>
      <c r="CM89" s="148"/>
      <c r="CN89" s="148"/>
      <c r="CO89" s="148"/>
      <c r="CP89" s="25">
        <f>(_xlfn.IFS(CG89="",1,CG89="SI",0)+_xlfn.IFS(CL89="",1,CL89="SI",1,CL89="NO",0)+_xlfn.IFS(CM89="",1,CM89="SI",1,CM89="NO",0)+_xlfn.IFS(CN89="",1,CN89="SI",1,CN89="NO",0)+_xlfn.IFS(CO89="",1,CO89="SI",1,CO89="NO",0))/5</f>
        <v>1</v>
      </c>
    </row>
    <row r="90" spans="1:94" ht="60" hidden="1" customHeight="1" x14ac:dyDescent="0.35">
      <c r="A90" s="151"/>
      <c r="B90" s="215"/>
      <c r="C90" s="153" t="s">
        <v>136</v>
      </c>
      <c r="D90" s="192"/>
      <c r="E90" s="195"/>
      <c r="F90" s="192"/>
      <c r="G90" s="197"/>
      <c r="H90" s="168"/>
      <c r="I90" s="167"/>
      <c r="J90" s="171"/>
      <c r="K90" s="171"/>
      <c r="L90" s="198"/>
      <c r="M90" s="200"/>
      <c r="N90" s="203"/>
      <c r="O90" s="206"/>
      <c r="P90" s="209"/>
      <c r="Q90" s="168"/>
      <c r="R90" s="182"/>
      <c r="S90" s="182"/>
      <c r="T90" s="183"/>
      <c r="U90" s="171"/>
      <c r="V90" s="171"/>
      <c r="W90" s="185"/>
      <c r="X90" s="185"/>
      <c r="Y90" s="185"/>
      <c r="Z90" s="187"/>
      <c r="AA90" s="168"/>
      <c r="AB90" s="167"/>
      <c r="AC90" s="168"/>
      <c r="AD90" s="168"/>
      <c r="AE90" s="167"/>
      <c r="AF90" s="168"/>
      <c r="AG90" s="169"/>
      <c r="AH90" s="20" t="str">
        <f>CONCATENATE(J88," Control"," 3")</f>
        <v>GEMA  Control 3</v>
      </c>
      <c r="AI90" s="22"/>
      <c r="AJ90" s="22"/>
      <c r="AK90" s="22"/>
      <c r="AL90" s="22" t="str">
        <f t="shared" si="394"/>
        <v xml:space="preserve">  a través de </v>
      </c>
      <c r="AM90" s="20"/>
      <c r="AN90" s="20" t="str">
        <f>IF(OR(AM90="Preventivo",AM90="Detectivo"),"Probabilidad",IF(AM90="Correctivo","Impacto",""))</f>
        <v/>
      </c>
      <c r="AO90" s="20"/>
      <c r="AP90" s="20" t="str">
        <f>IF(AND(AM90="Preventivo",AO90="Automático"),"50%",IF(AND(AM90="Preventivo",AO90="Manual"),"40%",IF(AND(AM90="Detectivo",AO90="Automático"),"40%",IF(AND(AM90="Detectivo",AO90="Manual"),"30%",IF(AND(AM90="Correctivo",AO90="Automático"),"35%",IF(AND(AM90="Correctivo",AO90="Manual"),"25%",""))))))</f>
        <v/>
      </c>
      <c r="AQ90" s="20"/>
      <c r="AR90" s="20"/>
      <c r="AS90" s="20"/>
      <c r="AT90" s="21" t="str">
        <f t="shared" si="400"/>
        <v/>
      </c>
      <c r="AU90" s="20" t="str">
        <f>IFERROR(IF(AT90="","",IF(AT90&lt;=20%,"Muy Baja",IF(AT90&lt;=40%,"Baja",IF(AT90&lt;=60%,"Media",IF(AT90&lt;=80%,"Alta","Muy Alta"))))),"")</f>
        <v/>
      </c>
      <c r="AV90" s="21" t="e">
        <f t="shared" si="401"/>
        <v>#N/A</v>
      </c>
      <c r="AW90" s="20" t="str">
        <f>IFERROR(IF(AV90="","",IF(AV90&lt;=0.2,"Leve",IF(AV90&lt;=0.4,"Menor",IF(AV90&lt;=0.6,"Moderado",IF(AV90&lt;=0.8,"Mayor","Catastrófico"))))),"")</f>
        <v/>
      </c>
      <c r="AX90" s="171"/>
      <c r="AY90" s="171"/>
      <c r="AZ90" s="174"/>
      <c r="BA90" s="20" t="str">
        <f>CONCATENATE(J88," Acción preventiva"," 3")</f>
        <v>GEMA  Acción preventiva 3</v>
      </c>
      <c r="BB90" s="22"/>
      <c r="BC90" s="22"/>
      <c r="BD90" s="22"/>
      <c r="BE90" s="20">
        <f>+SUM(BF90:BQ90)</f>
        <v>0</v>
      </c>
      <c r="BF90" s="20"/>
      <c r="BG90" s="20"/>
      <c r="BH90" s="20"/>
      <c r="BI90" s="20"/>
      <c r="BJ90" s="20"/>
      <c r="BK90" s="20"/>
      <c r="BL90" s="20"/>
      <c r="BM90" s="20"/>
      <c r="BN90" s="20"/>
      <c r="BO90" s="20"/>
      <c r="BP90" s="20"/>
      <c r="BQ90" s="20"/>
      <c r="BR90" s="177"/>
      <c r="BS90" s="37"/>
      <c r="BT90" s="37"/>
      <c r="BU90" s="37"/>
      <c r="BV90" s="37"/>
      <c r="BW90" s="37"/>
      <c r="BX90" s="37"/>
      <c r="BY90" s="37"/>
      <c r="BZ90" s="37"/>
      <c r="CA90" s="37"/>
      <c r="CB90" s="37"/>
      <c r="CC90" s="37"/>
      <c r="CD90" s="37"/>
      <c r="CE90" s="37">
        <f t="shared" si="330"/>
        <v>0</v>
      </c>
      <c r="CF90" s="38"/>
      <c r="CG90" s="23"/>
      <c r="CH90" s="24"/>
      <c r="CI90" s="180"/>
      <c r="CJ90" s="25" t="e">
        <f t="shared" ref="CJ90" si="403">1-(CH90/CI88)</f>
        <v>#DIV/0!</v>
      </c>
      <c r="CK90" s="23" t="e" cm="1">
        <f t="array" ref="CK90">+_xlfn.IFS(CJ90&lt;0.8,"Cambio",CJ90&lt;0.9,"Revisión de control",CJ90&gt;0.89,"Se mantiene")</f>
        <v>#DIV/0!</v>
      </c>
      <c r="CL90" s="148"/>
      <c r="CM90" s="148"/>
      <c r="CN90" s="148"/>
      <c r="CO90" s="148"/>
      <c r="CP90" s="25">
        <f>(_xlfn.IFS(CG90="",1,CG90="SI",0)+_xlfn.IFS(CL90="",1,CL90="SI",1,CL90="NO",0)+_xlfn.IFS(CM90="",1,CM90="SI",1,CM90="NO",0)+_xlfn.IFS(CN90="",1,CN90="SI",1,CN90="NO",0)+_xlfn.IFS(CO90="",1,CO90="SI",1,CO90="NO",0))/5</f>
        <v>1</v>
      </c>
    </row>
    <row r="91" spans="1:94" ht="60" hidden="1" customHeight="1" x14ac:dyDescent="0.35">
      <c r="A91" s="151"/>
      <c r="B91" s="216"/>
      <c r="C91" s="153" t="s">
        <v>136</v>
      </c>
      <c r="D91" s="193"/>
      <c r="E91" s="196"/>
      <c r="F91" s="193"/>
      <c r="G91" s="197"/>
      <c r="H91" s="168"/>
      <c r="I91" s="167"/>
      <c r="J91" s="172"/>
      <c r="K91" s="172"/>
      <c r="L91" s="198"/>
      <c r="M91" s="201"/>
      <c r="N91" s="204"/>
      <c r="O91" s="207"/>
      <c r="P91" s="210"/>
      <c r="Q91" s="168"/>
      <c r="R91" s="182"/>
      <c r="S91" s="182"/>
      <c r="T91" s="183"/>
      <c r="U91" s="172"/>
      <c r="V91" s="172"/>
      <c r="W91" s="186"/>
      <c r="X91" s="186"/>
      <c r="Y91" s="186"/>
      <c r="Z91" s="187"/>
      <c r="AA91" s="168"/>
      <c r="AB91" s="167"/>
      <c r="AC91" s="168"/>
      <c r="AD91" s="168"/>
      <c r="AE91" s="167"/>
      <c r="AF91" s="168"/>
      <c r="AG91" s="169"/>
      <c r="AH91" s="20" t="str">
        <f>CONCATENATE(J88," Control"," 4")</f>
        <v>GEMA  Control 4</v>
      </c>
      <c r="AI91" s="22"/>
      <c r="AJ91" s="22"/>
      <c r="AK91" s="22"/>
      <c r="AL91" s="22" t="str">
        <f t="shared" si="394"/>
        <v xml:space="preserve">  a través de </v>
      </c>
      <c r="AM91" s="20"/>
      <c r="AN91" s="20" t="str">
        <f>IF(OR(AM91="Preventivo",AM91="Detectivo"),"Probabilidad",IF(AM91="Correctivo","Impacto",""))</f>
        <v/>
      </c>
      <c r="AO91" s="20"/>
      <c r="AP91" s="20" t="str">
        <f>IF(AND(AM91="Preventivo",AO91="Automático"),"50%",IF(AND(AM91="Preventivo",AO91="Manual"),"40%",IF(AND(AM91="Detectivo",AO91="Automático"),"40%",IF(AND(AM91="Detectivo",AO91="Manual"),"30%",IF(AND(AM91="Correctivo",AO91="Automático"),"35%",IF(AND(AM91="Correctivo",AO91="Manual"),"25%",""))))))</f>
        <v/>
      </c>
      <c r="AQ91" s="20"/>
      <c r="AR91" s="20"/>
      <c r="AS91" s="20"/>
      <c r="AT91" s="21" t="str">
        <f t="shared" si="400"/>
        <v/>
      </c>
      <c r="AU91" s="20" t="str">
        <f>IFERROR(IF(AT91="","",IF(AT91&lt;=20%,"Muy Baja",IF(AT91&lt;=40%,"Baja",IF(AT91&lt;=60%,"Media",IF(AT91&lt;=80%,"Alta","Muy Alta"))))),"")</f>
        <v/>
      </c>
      <c r="AV91" s="21" t="e">
        <f t="shared" si="401"/>
        <v>#N/A</v>
      </c>
      <c r="AW91" s="20" t="str">
        <f>IFERROR(IF(AV91="","",IF(AV91&lt;=0.2,"Leve",IF(AV91&lt;=0.4,"Menor",IF(AV91&lt;=0.6,"Moderado",IF(AV91&lt;=0.8,"Mayor","Catastrófico"))))),"")</f>
        <v/>
      </c>
      <c r="AX91" s="172"/>
      <c r="AY91" s="172"/>
      <c r="AZ91" s="175"/>
      <c r="BA91" s="20" t="str">
        <f>CONCATENATE(J88," Acción preventiva"," 4")</f>
        <v>GEMA  Acción preventiva 4</v>
      </c>
      <c r="BB91" s="22"/>
      <c r="BC91" s="22"/>
      <c r="BD91" s="22"/>
      <c r="BE91" s="20">
        <f>+SUM(BF91:BQ91)</f>
        <v>0</v>
      </c>
      <c r="BF91" s="20"/>
      <c r="BG91" s="20"/>
      <c r="BH91" s="20"/>
      <c r="BI91" s="20"/>
      <c r="BJ91" s="20"/>
      <c r="BK91" s="20"/>
      <c r="BL91" s="20"/>
      <c r="BM91" s="20"/>
      <c r="BN91" s="20"/>
      <c r="BO91" s="20"/>
      <c r="BP91" s="20"/>
      <c r="BQ91" s="20"/>
      <c r="BR91" s="178"/>
      <c r="BS91" s="37"/>
      <c r="BT91" s="37"/>
      <c r="BU91" s="37"/>
      <c r="BV91" s="37"/>
      <c r="BW91" s="37"/>
      <c r="BX91" s="37"/>
      <c r="BY91" s="37"/>
      <c r="BZ91" s="37"/>
      <c r="CA91" s="37"/>
      <c r="CB91" s="37"/>
      <c r="CC91" s="37"/>
      <c r="CD91" s="37"/>
      <c r="CE91" s="37">
        <f t="shared" si="330"/>
        <v>0</v>
      </c>
      <c r="CF91" s="38"/>
      <c r="CG91" s="23"/>
      <c r="CH91" s="24"/>
      <c r="CI91" s="181"/>
      <c r="CJ91" s="25" t="e">
        <f t="shared" ref="CJ91" si="404">1-(CH91/CI88)</f>
        <v>#DIV/0!</v>
      </c>
      <c r="CK91" s="23" t="e" cm="1">
        <f t="array" ref="CK91">+_xlfn.IFS(CJ91&lt;0.8,"Cambio",CJ91&lt;0.9,"Revisión de control",CJ91&gt;0.89,"Se mantiene")</f>
        <v>#DIV/0!</v>
      </c>
      <c r="CL91" s="148"/>
      <c r="CM91" s="148"/>
      <c r="CN91" s="148"/>
      <c r="CO91" s="148"/>
      <c r="CP91" s="25">
        <f>(_xlfn.IFS(CG91="",1,CG91="SI",0)+_xlfn.IFS(CL91="",1,CL91="SI",1,CL91="NO",0)+_xlfn.IFS(CM91="",1,CM91="SI",1,CM91="NO",0)+_xlfn.IFS(CN91="",1,CN91="SI",1,CN91="NO",0)+_xlfn.IFS(CO91="",1,CO91="SI",1,CO91="NO",0))/5</f>
        <v>1</v>
      </c>
    </row>
    <row r="92" spans="1:94" ht="60" hidden="1" customHeight="1" x14ac:dyDescent="0.35">
      <c r="A92" s="151"/>
      <c r="B92" s="214" t="s">
        <v>135</v>
      </c>
      <c r="C92" s="153" t="s">
        <v>136</v>
      </c>
      <c r="D92" s="191" t="str">
        <f>VLOOKUP(B92,Datos!$B$65:$F$80,3,FALSE)</f>
        <v>Asegurar la atención al ciudadano, mediante los modelos de atención por oferta, demanda y descongestión, que permita detectar las necesidades de ordenamiento social de la propiedad rural</v>
      </c>
      <c r="E92" s="194" t="str">
        <f>VLOOKUP(B92,Datos!$B$65:$F$80,5,FALSE)</f>
        <v>La posibilidad de incumplir con la atención al ciudadano, mediante los modelos de atención por oferta, demanda y descongestión</v>
      </c>
      <c r="F92" s="191" t="str">
        <f>VLOOKUP(B92,Datos!$B$65:$F$80,4,FALSE)</f>
        <v>Inicia con la recepción del rezago documental y finaliza con la identificación y respuesta de las Peticiones, Quejas, Reclamos, Denuncias y Felicitaciones que recibe la Agencia Nacional de Tierras</v>
      </c>
      <c r="G92" s="197" t="s">
        <v>447</v>
      </c>
      <c r="H92" s="168"/>
      <c r="I92" s="167">
        <f t="shared" ref="I92" si="405">IF(K92="",0,1)</f>
        <v>0</v>
      </c>
      <c r="J92" s="170" t="str">
        <f t="shared" ref="J92" si="406">CONCATENATE(C92," ",K92)</f>
        <v xml:space="preserve">GEMA </v>
      </c>
      <c r="K92" s="170"/>
      <c r="L92" s="198"/>
      <c r="M92" s="199">
        <f ca="1">+TODAY()-L92</f>
        <v>46151</v>
      </c>
      <c r="N92" s="202"/>
      <c r="O92" s="205"/>
      <c r="P92" s="208" t="e">
        <f>VLOOKUP(O92,Datos!$B$20:$D$25,2,FALSE)</f>
        <v>#N/A</v>
      </c>
      <c r="Q92" s="168"/>
      <c r="R92" s="182"/>
      <c r="S92" s="182"/>
      <c r="T92" s="183" t="str">
        <f t="shared" ref="T92" si="407">CONCATENATE("Posibilidad de efecto dañoso sobre los"," ",Q92," ",R92," debido ",S92)</f>
        <v xml:space="preserve">Posibilidad de efecto dañoso sobre los   debido </v>
      </c>
      <c r="U92" s="170"/>
      <c r="V92" s="170"/>
      <c r="W92" s="184"/>
      <c r="X92" s="184"/>
      <c r="Y92" s="184"/>
      <c r="Z92" s="187"/>
      <c r="AA92" s="168" t="str">
        <f t="shared" ref="AA92" si="408">IF(Z92&lt;=0,"",IF(Z92&lt;=2,"Muy Baja",IF(Z92&lt;=24,"Baja",IF(Z92&lt;=500,"Media",IF(Z92&lt;=5000,"Alta","Muy Alta")))))</f>
        <v/>
      </c>
      <c r="AB92" s="167" t="str">
        <f t="shared" ref="AB92" si="409">IF(AA92="","",IF(AA92="Muy Baja",0.2,IF(AA92="Baja",0.4,IF(AA92="Media",0.6,IF(AA92="Alta",0.8,IF(AA92="Muy Alta",1,))))))</f>
        <v/>
      </c>
      <c r="AC92" s="168">
        <f>+O92</f>
        <v>0</v>
      </c>
      <c r="AD92" s="168" t="e" cm="1">
        <f t="array" ref="AD92">_xlfn.IFS(AC92=Datos!$C$6,"Leve",AC92=Datos!$C$7,"Menor",AC92=Datos!$C$8,"Moderado",AC92=Datos!$C$9,"Mayor",AC92=Datos!$C$10,"Catastrófico")</f>
        <v>#N/A</v>
      </c>
      <c r="AE92" s="167" t="e">
        <f t="shared" ref="AE92" si="410">IF(AD92="","",IF(AD92="Leve",0.2,IF(AD92="Menor",0.4,IF(AD92="Moderado",0.6,IF(AD92="Mayor",0.8,IF(AD92="Catastrófico",1,))))))</f>
        <v>#N/A</v>
      </c>
      <c r="AF92" s="168" t="e">
        <f t="shared" ref="AF92" si="411">IF(OR(AND(AA92="Muy Baja",AD92="Leve"),AND(AA92="Muy Baja",AD92="Menor"),AND(AA92="Baja",AD92="Leve")),"Bajo",IF(OR(AND(AA92="Muy baja",AD92="Moderado"),AND(AA92="Baja",AD92="Menor"),AND(AA92="Baja",AD92="Moderado"),AND(AA92="Media",AD92="Leve"),AND(AA92="Media",AD92="Menor"),AND(AA92="Media",AD92="Moderado"),AND(AA92="Alta",AD92="Leve"),AND(AA92="Alta",AD92="Menor")),"Moderado",IF(OR(AND(AA92="Muy Baja",AD92="Mayor"),AND(AA92="Baja",AD92="Mayor"),AND(AA92="Media",AD92="Mayor"),AND(AA92="Alta",AD92="Moderado"),AND(AA92="Alta",AD92="Mayor"),AND(AA92="Muy Alta",AD92="Leve"),AND(AA92="Muy Alta",AD92="Menor"),AND(AA92="Muy Alta",AD92="Moderado"),AND(AA92="Muy Alta",AD92="Mayor")),"Alto",IF(OR(AND(AA92="Muy Baja",AD92="Catastrófico"),AND(AA92="Baja",AD92="Catastrófico"),AND(AA92="Media",AD92="Catastrófico"),AND(AA92="Alta",AD92="Catastrófico"),AND(AA92="Muy Alta",AD92="Catastrófico")),"Extremo",""))))</f>
        <v>#N/A</v>
      </c>
      <c r="AG92" s="169" t="e" cm="1">
        <f t="array" ref="AG92">_xlfn.IFS(AF92="Bajo","Aceptar",AF92="Moderado","Reducir",AF92="Alto","Reducir",AF92="Extremo","Reducir")</f>
        <v>#N/A</v>
      </c>
      <c r="AH92" s="20" t="str">
        <f>CONCATENATE(J92," Control"," 1")</f>
        <v>GEMA  Control 1</v>
      </c>
      <c r="AI92" s="22"/>
      <c r="AJ92" s="22"/>
      <c r="AK92" s="22"/>
      <c r="AL92" s="22" t="str">
        <f t="shared" si="394"/>
        <v xml:space="preserve">  a través de </v>
      </c>
      <c r="AM92" s="20"/>
      <c r="AN92" s="20" t="str">
        <f t="shared" si="379"/>
        <v/>
      </c>
      <c r="AO92" s="20"/>
      <c r="AP92" s="20" t="str">
        <f t="shared" si="380"/>
        <v/>
      </c>
      <c r="AQ92" s="20"/>
      <c r="AR92" s="20"/>
      <c r="AS92" s="20"/>
      <c r="AT92" s="21" t="str">
        <f>+IF(AN92="Probabilidad",AB92-(AB92*AP92),AB92)</f>
        <v/>
      </c>
      <c r="AU92" s="20" t="str">
        <f t="shared" ref="AU92:AU119" si="412">IFERROR(IF(AT92="","",IF(AT92&lt;=20%,"Muy Baja",IF(AT92&lt;=40%,"Baja",IF(AT92&lt;=60%,"Media",IF(AT92&lt;=80%,"Alta","Muy Alta"))))),"")</f>
        <v/>
      </c>
      <c r="AV92" s="21" t="e">
        <f>+IF(AN92="Impacto",AE92-(AE92*AP92),AE92)</f>
        <v>#N/A</v>
      </c>
      <c r="AW92" s="20" t="str">
        <f t="shared" ref="AW92:AW119" si="413">IFERROR(IF(AV92="","",IF(AV92&lt;=0.2,"Leve",IF(AV92&lt;=0.4,"Menor",IF(AV92&lt;=0.6,"Moderado",IF(AV92&lt;=0.8,"Mayor","Catastrófico"))))),"")</f>
        <v/>
      </c>
      <c r="AX92" s="170" t="str">
        <f t="shared" ref="AX92" si="414">IF(OR(AND(AU95="Muy Baja",AW95="Leve"),AND(AU95="Muy Baja",AW95="Menor"),AND(AU95="Baja",AW95="Leve")),"Bajo",IF(OR(AND(AU95="Muy baja",AW95="Moderado"),AND(AU95="Baja",AW95="Menor"),AND(AU95="Baja",AW95="Moderado"),AND(AU95="Media",AW95="Leve"),AND(AU95="Media",AW95="Menor"),AND(AU95="Media",AW95="Moderado"),AND(AU95="Alta",AW95="Leve"),AND(AU95="Alta",AW95="Menor")),"Moderado",IF(OR(AND(AU95="Muy Baja",AW95="Mayor"),AND(AU95="Baja",AW95="Mayor"),AND(AU95="Media",AW95="Mayor"),AND(AU95="Alta",AW95="Moderado"),AND(AU95="Alta",AW95="Mayor"),AND(AU95="Muy Alta",AW95="Leve"),AND(AU95="Muy Alta",AW95="Menor"),AND(AU95="Muy Alta",AW95="Moderado"),AND(AU95="Muy Alta",AW95="Mayor")),"Alto",IF(OR(AND(AU95="Muy Baja",AW95="Catastrófico"),AND(AU95="Baja",AW95="Catastrófico"),AND(AU95="Media",AW95="Catastrófico"),AND(AU95="Alta",AW95="Catastrófico"),AND(AU95="Muy Alta",AW95="Catastrófico")),"Extremo",""))))</f>
        <v/>
      </c>
      <c r="AY92" s="170" t="e" cm="1">
        <f t="array" ref="AY92">_xlfn.IFS(AX92="Bajo","Aceptar",AX92="Moderado","Reducir",AX92="Alto","Reducir",AX92="Extremo","Reducir")</f>
        <v>#N/A</v>
      </c>
      <c r="AZ92" s="173" t="e" cm="1">
        <f t="array" ref="AZ92">_xlfn.IFS(AY92="Aceptar","No",AY92="Reducir","Si")</f>
        <v>#N/A</v>
      </c>
      <c r="BA92" s="20" t="str">
        <f>CONCATENATE(J92," Acción preventiva"," 1")</f>
        <v>GEMA  Acción preventiva 1</v>
      </c>
      <c r="BB92" s="22"/>
      <c r="BC92" s="22"/>
      <c r="BD92" s="22"/>
      <c r="BE92" s="20">
        <f t="shared" ref="BE92:BE119" si="415">+SUM(BF92:BQ92)</f>
        <v>0</v>
      </c>
      <c r="BF92" s="20"/>
      <c r="BG92" s="20"/>
      <c r="BH92" s="20"/>
      <c r="BI92" s="20"/>
      <c r="BJ92" s="20"/>
      <c r="BK92" s="20"/>
      <c r="BL92" s="20"/>
      <c r="BM92" s="20"/>
      <c r="BN92" s="20"/>
      <c r="BO92" s="20"/>
      <c r="BP92" s="20"/>
      <c r="BQ92" s="20"/>
      <c r="BR92" s="176"/>
      <c r="BS92" s="37"/>
      <c r="BT92" s="37"/>
      <c r="BU92" s="37"/>
      <c r="BV92" s="37"/>
      <c r="BW92" s="37"/>
      <c r="BX92" s="37"/>
      <c r="BY92" s="37"/>
      <c r="BZ92" s="37"/>
      <c r="CA92" s="37"/>
      <c r="CB92" s="37"/>
      <c r="CC92" s="37"/>
      <c r="CD92" s="37"/>
      <c r="CE92" s="37">
        <f t="shared" si="330"/>
        <v>0</v>
      </c>
      <c r="CF92" s="38"/>
      <c r="CG92" s="23"/>
      <c r="CH92" s="24"/>
      <c r="CI92" s="179">
        <f t="shared" ref="CI92" si="416">+Z92</f>
        <v>0</v>
      </c>
      <c r="CJ92" s="25" t="e">
        <f t="shared" ref="CJ92" si="417">1-(CH92/CI92)</f>
        <v>#DIV/0!</v>
      </c>
      <c r="CK92" s="23" t="e" cm="1">
        <f t="array" ref="CK92">+_xlfn.IFS(CJ92&lt;0.8,"Cambio",CJ92&lt;0.9,"Revisión de control",CJ92&gt;0.89,"Se mantiene")</f>
        <v>#DIV/0!</v>
      </c>
      <c r="CL92" s="148"/>
      <c r="CM92" s="148"/>
      <c r="CN92" s="148"/>
      <c r="CO92" s="148"/>
      <c r="CP92" s="25">
        <f t="shared" si="296"/>
        <v>1</v>
      </c>
    </row>
    <row r="93" spans="1:94" ht="60" hidden="1" customHeight="1" x14ac:dyDescent="0.35">
      <c r="A93" s="151"/>
      <c r="B93" s="215"/>
      <c r="C93" s="153" t="s">
        <v>136</v>
      </c>
      <c r="D93" s="192"/>
      <c r="E93" s="195"/>
      <c r="F93" s="192"/>
      <c r="G93" s="197"/>
      <c r="H93" s="168"/>
      <c r="I93" s="167"/>
      <c r="J93" s="171"/>
      <c r="K93" s="171"/>
      <c r="L93" s="198"/>
      <c r="M93" s="200"/>
      <c r="N93" s="203"/>
      <c r="O93" s="206"/>
      <c r="P93" s="209"/>
      <c r="Q93" s="168"/>
      <c r="R93" s="182"/>
      <c r="S93" s="182"/>
      <c r="T93" s="183"/>
      <c r="U93" s="171"/>
      <c r="V93" s="171"/>
      <c r="W93" s="185"/>
      <c r="X93" s="185"/>
      <c r="Y93" s="185"/>
      <c r="Z93" s="187"/>
      <c r="AA93" s="168"/>
      <c r="AB93" s="167"/>
      <c r="AC93" s="168"/>
      <c r="AD93" s="168"/>
      <c r="AE93" s="167"/>
      <c r="AF93" s="168"/>
      <c r="AG93" s="169"/>
      <c r="AH93" s="20" t="str">
        <f>CONCATENATE(J92," Control"," 2")</f>
        <v>GEMA  Control 2</v>
      </c>
      <c r="AI93" s="22"/>
      <c r="AJ93" s="22"/>
      <c r="AK93" s="22"/>
      <c r="AL93" s="22" t="str">
        <f t="shared" si="394"/>
        <v xml:space="preserve">  a través de </v>
      </c>
      <c r="AM93" s="20"/>
      <c r="AN93" s="20" t="str">
        <f t="shared" si="379"/>
        <v/>
      </c>
      <c r="AO93" s="20"/>
      <c r="AP93" s="20" t="str">
        <f t="shared" si="380"/>
        <v/>
      </c>
      <c r="AQ93" s="20"/>
      <c r="AR93" s="20"/>
      <c r="AS93" s="20"/>
      <c r="AT93" s="21" t="str">
        <f>+IF(AN94="Probabilidad",AT92-(AT92*AP94),AT92)</f>
        <v/>
      </c>
      <c r="AU93" s="20" t="str">
        <f t="shared" si="412"/>
        <v/>
      </c>
      <c r="AV93" s="21" t="e">
        <f>+IF(AN94="Impacto",AV92-(AV92*AP94),AV92)</f>
        <v>#N/A</v>
      </c>
      <c r="AW93" s="20" t="str">
        <f t="shared" si="413"/>
        <v/>
      </c>
      <c r="AX93" s="171"/>
      <c r="AY93" s="171"/>
      <c r="AZ93" s="174"/>
      <c r="BA93" s="20" t="str">
        <f>CONCATENATE(J92," Acción preventiva"," 2")</f>
        <v>GEMA  Acción preventiva 2</v>
      </c>
      <c r="BB93" s="22"/>
      <c r="BC93" s="22"/>
      <c r="BD93" s="22"/>
      <c r="BE93" s="20">
        <f t="shared" si="415"/>
        <v>0</v>
      </c>
      <c r="BF93" s="20"/>
      <c r="BG93" s="20"/>
      <c r="BH93" s="20"/>
      <c r="BI93" s="20"/>
      <c r="BJ93" s="20"/>
      <c r="BK93" s="20"/>
      <c r="BL93" s="20"/>
      <c r="BM93" s="20"/>
      <c r="BN93" s="20"/>
      <c r="BO93" s="20"/>
      <c r="BP93" s="20"/>
      <c r="BQ93" s="20"/>
      <c r="BR93" s="177"/>
      <c r="BS93" s="37"/>
      <c r="BT93" s="37"/>
      <c r="BU93" s="37"/>
      <c r="BV93" s="37"/>
      <c r="BW93" s="37"/>
      <c r="BX93" s="37"/>
      <c r="BY93" s="37"/>
      <c r="BZ93" s="37"/>
      <c r="CA93" s="37"/>
      <c r="CB93" s="37"/>
      <c r="CC93" s="37"/>
      <c r="CD93" s="37"/>
      <c r="CE93" s="37">
        <f t="shared" si="330"/>
        <v>0</v>
      </c>
      <c r="CF93" s="38"/>
      <c r="CG93" s="23"/>
      <c r="CH93" s="24"/>
      <c r="CI93" s="180"/>
      <c r="CJ93" s="25" t="e">
        <f t="shared" ref="CJ93" si="418">1-(CH93/CI92)</f>
        <v>#DIV/0!</v>
      </c>
      <c r="CK93" s="23" t="e" cm="1">
        <f t="array" ref="CK93">+_xlfn.IFS(CJ93&lt;0.8,"Cambio",CJ93&lt;0.9,"Revisión de control",CJ93&gt;0.89,"Se mantiene")</f>
        <v>#DIV/0!</v>
      </c>
      <c r="CL93" s="148"/>
      <c r="CM93" s="148"/>
      <c r="CN93" s="148"/>
      <c r="CO93" s="148"/>
      <c r="CP93" s="25">
        <f t="shared" si="296"/>
        <v>1</v>
      </c>
    </row>
    <row r="94" spans="1:94" ht="60" hidden="1" customHeight="1" x14ac:dyDescent="0.35">
      <c r="A94" s="151"/>
      <c r="B94" s="215"/>
      <c r="C94" s="153" t="s">
        <v>136</v>
      </c>
      <c r="D94" s="192"/>
      <c r="E94" s="195"/>
      <c r="F94" s="192"/>
      <c r="G94" s="197"/>
      <c r="H94" s="168"/>
      <c r="I94" s="167"/>
      <c r="J94" s="171"/>
      <c r="K94" s="171"/>
      <c r="L94" s="198"/>
      <c r="M94" s="200"/>
      <c r="N94" s="203"/>
      <c r="O94" s="206"/>
      <c r="P94" s="209"/>
      <c r="Q94" s="168"/>
      <c r="R94" s="182"/>
      <c r="S94" s="182"/>
      <c r="T94" s="183"/>
      <c r="U94" s="171"/>
      <c r="V94" s="171"/>
      <c r="W94" s="185"/>
      <c r="X94" s="185"/>
      <c r="Y94" s="185"/>
      <c r="Z94" s="187"/>
      <c r="AA94" s="168"/>
      <c r="AB94" s="167"/>
      <c r="AC94" s="168"/>
      <c r="AD94" s="168"/>
      <c r="AE94" s="167"/>
      <c r="AF94" s="168"/>
      <c r="AG94" s="169"/>
      <c r="AH94" s="20" t="str">
        <f>CONCATENATE(J92," Control"," 3")</f>
        <v>GEMA  Control 3</v>
      </c>
      <c r="AI94" s="22"/>
      <c r="AJ94" s="22"/>
      <c r="AK94" s="22"/>
      <c r="AL94" s="22" t="str">
        <f t="shared" si="394"/>
        <v xml:space="preserve">  a través de </v>
      </c>
      <c r="AM94" s="20"/>
      <c r="AN94" s="20" t="str">
        <f t="shared" si="379"/>
        <v/>
      </c>
      <c r="AO94" s="20"/>
      <c r="AP94" s="20" t="str">
        <f t="shared" si="380"/>
        <v/>
      </c>
      <c r="AQ94" s="20"/>
      <c r="AR94" s="20"/>
      <c r="AS94" s="20"/>
      <c r="AT94" s="21" t="str">
        <f>+IF(AN93="Probabilidad",AT93-(AT93*AP93),AT93)</f>
        <v/>
      </c>
      <c r="AU94" s="20" t="str">
        <f t="shared" si="412"/>
        <v/>
      </c>
      <c r="AV94" s="21" t="e">
        <f>+IF(AN93="Impacto",AV93-(AV93*AP93),AV93)</f>
        <v>#N/A</v>
      </c>
      <c r="AW94" s="20" t="str">
        <f t="shared" si="413"/>
        <v/>
      </c>
      <c r="AX94" s="171"/>
      <c r="AY94" s="171"/>
      <c r="AZ94" s="174"/>
      <c r="BA94" s="20" t="str">
        <f>CONCATENATE(J92," Acción preventiva"," 3")</f>
        <v>GEMA  Acción preventiva 3</v>
      </c>
      <c r="BB94" s="22"/>
      <c r="BC94" s="22"/>
      <c r="BD94" s="22"/>
      <c r="BE94" s="20">
        <f t="shared" si="415"/>
        <v>0</v>
      </c>
      <c r="BF94" s="20"/>
      <c r="BG94" s="20"/>
      <c r="BH94" s="20"/>
      <c r="BI94" s="20"/>
      <c r="BJ94" s="20"/>
      <c r="BK94" s="20"/>
      <c r="BL94" s="20"/>
      <c r="BM94" s="20"/>
      <c r="BN94" s="20"/>
      <c r="BO94" s="20"/>
      <c r="BP94" s="20"/>
      <c r="BQ94" s="20"/>
      <c r="BR94" s="177"/>
      <c r="BS94" s="37"/>
      <c r="BT94" s="37"/>
      <c r="BU94" s="37"/>
      <c r="BV94" s="37"/>
      <c r="BW94" s="37"/>
      <c r="BX94" s="37"/>
      <c r="BY94" s="37"/>
      <c r="BZ94" s="37"/>
      <c r="CA94" s="37"/>
      <c r="CB94" s="37"/>
      <c r="CC94" s="37"/>
      <c r="CD94" s="37"/>
      <c r="CE94" s="37">
        <f t="shared" si="330"/>
        <v>0</v>
      </c>
      <c r="CF94" s="38"/>
      <c r="CG94" s="23"/>
      <c r="CH94" s="24"/>
      <c r="CI94" s="180"/>
      <c r="CJ94" s="25" t="e">
        <f t="shared" ref="CJ94" si="419">1-(CH94/CI92)</f>
        <v>#DIV/0!</v>
      </c>
      <c r="CK94" s="23" t="e" cm="1">
        <f t="array" ref="CK94">+_xlfn.IFS(CJ94&lt;0.8,"Cambio",CJ94&lt;0.9,"Revisión de control",CJ94&gt;0.89,"Se mantiene")</f>
        <v>#DIV/0!</v>
      </c>
      <c r="CL94" s="148"/>
      <c r="CM94" s="148"/>
      <c r="CN94" s="148"/>
      <c r="CO94" s="148"/>
      <c r="CP94" s="25">
        <f t="shared" si="296"/>
        <v>1</v>
      </c>
    </row>
    <row r="95" spans="1:94" ht="60" hidden="1" customHeight="1" x14ac:dyDescent="0.35">
      <c r="A95" s="151"/>
      <c r="B95" s="216"/>
      <c r="C95" s="153" t="s">
        <v>136</v>
      </c>
      <c r="D95" s="193"/>
      <c r="E95" s="196"/>
      <c r="F95" s="193"/>
      <c r="G95" s="197"/>
      <c r="H95" s="168"/>
      <c r="I95" s="167"/>
      <c r="J95" s="172"/>
      <c r="K95" s="172"/>
      <c r="L95" s="198"/>
      <c r="M95" s="201"/>
      <c r="N95" s="204"/>
      <c r="O95" s="207"/>
      <c r="P95" s="210"/>
      <c r="Q95" s="168"/>
      <c r="R95" s="182"/>
      <c r="S95" s="182"/>
      <c r="T95" s="183"/>
      <c r="U95" s="172"/>
      <c r="V95" s="172"/>
      <c r="W95" s="186"/>
      <c r="X95" s="186"/>
      <c r="Y95" s="186"/>
      <c r="Z95" s="187"/>
      <c r="AA95" s="168"/>
      <c r="AB95" s="167"/>
      <c r="AC95" s="168"/>
      <c r="AD95" s="168"/>
      <c r="AE95" s="167"/>
      <c r="AF95" s="168"/>
      <c r="AG95" s="169"/>
      <c r="AH95" s="20" t="str">
        <f>CONCATENATE(J92," Control"," 4")</f>
        <v>GEMA  Control 4</v>
      </c>
      <c r="AI95" s="22"/>
      <c r="AJ95" s="22"/>
      <c r="AK95" s="22"/>
      <c r="AL95" s="22" t="str">
        <f t="shared" si="394"/>
        <v xml:space="preserve">  a través de </v>
      </c>
      <c r="AM95" s="20"/>
      <c r="AN95" s="20" t="str">
        <f t="shared" si="379"/>
        <v/>
      </c>
      <c r="AO95" s="20"/>
      <c r="AP95" s="20" t="str">
        <f t="shared" si="380"/>
        <v/>
      </c>
      <c r="AQ95" s="20"/>
      <c r="AR95" s="20"/>
      <c r="AS95" s="20"/>
      <c r="AT95" s="21" t="str">
        <f>+IF(AN95="Probabilidad",AT94-(AT94*AP95),AT94)</f>
        <v/>
      </c>
      <c r="AU95" s="20" t="str">
        <f t="shared" si="412"/>
        <v/>
      </c>
      <c r="AV95" s="21" t="e">
        <f>+IF(AN95="Impacto",AV94-(AV94*AP95),AV94)</f>
        <v>#N/A</v>
      </c>
      <c r="AW95" s="20" t="str">
        <f t="shared" si="413"/>
        <v/>
      </c>
      <c r="AX95" s="172"/>
      <c r="AY95" s="172"/>
      <c r="AZ95" s="175"/>
      <c r="BA95" s="20" t="str">
        <f>CONCATENATE(J92," Acción preventiva"," 4")</f>
        <v>GEMA  Acción preventiva 4</v>
      </c>
      <c r="BB95" s="22"/>
      <c r="BC95" s="22"/>
      <c r="BD95" s="22"/>
      <c r="BE95" s="20">
        <f t="shared" si="415"/>
        <v>0</v>
      </c>
      <c r="BF95" s="20"/>
      <c r="BG95" s="20"/>
      <c r="BH95" s="20"/>
      <c r="BI95" s="20"/>
      <c r="BJ95" s="20"/>
      <c r="BK95" s="20"/>
      <c r="BL95" s="20"/>
      <c r="BM95" s="20"/>
      <c r="BN95" s="20"/>
      <c r="BO95" s="20"/>
      <c r="BP95" s="20"/>
      <c r="BQ95" s="20"/>
      <c r="BR95" s="178"/>
      <c r="BS95" s="37"/>
      <c r="BT95" s="37"/>
      <c r="BU95" s="37"/>
      <c r="BV95" s="37"/>
      <c r="BW95" s="37"/>
      <c r="BX95" s="37"/>
      <c r="BY95" s="37"/>
      <c r="BZ95" s="37"/>
      <c r="CA95" s="37"/>
      <c r="CB95" s="37"/>
      <c r="CC95" s="37"/>
      <c r="CD95" s="37"/>
      <c r="CE95" s="37">
        <f t="shared" si="330"/>
        <v>0</v>
      </c>
      <c r="CF95" s="38"/>
      <c r="CG95" s="23"/>
      <c r="CH95" s="24"/>
      <c r="CI95" s="181"/>
      <c r="CJ95" s="25" t="e">
        <f t="shared" ref="CJ95" si="420">1-(CH95/CI92)</f>
        <v>#DIV/0!</v>
      </c>
      <c r="CK95" s="23" t="e" cm="1">
        <f t="array" ref="CK95">+_xlfn.IFS(CJ95&lt;0.8,"Cambio",CJ95&lt;0.9,"Revisión de control",CJ95&gt;0.89,"Se mantiene")</f>
        <v>#DIV/0!</v>
      </c>
      <c r="CL95" s="148"/>
      <c r="CM95" s="148"/>
      <c r="CN95" s="148"/>
      <c r="CO95" s="148"/>
      <c r="CP95" s="25">
        <f t="shared" si="296"/>
        <v>1</v>
      </c>
    </row>
    <row r="96" spans="1:94" ht="60" hidden="1" customHeight="1" x14ac:dyDescent="0.35">
      <c r="A96" s="151"/>
      <c r="B96" s="214" t="s">
        <v>135</v>
      </c>
      <c r="C96" s="153" t="s">
        <v>136</v>
      </c>
      <c r="D96" s="191" t="str">
        <f>VLOOKUP(B96,Datos!$B$65:$F$80,3,FALSE)</f>
        <v>Asegurar la atención al ciudadano, mediante los modelos de atención por oferta, demanda y descongestión, que permita detectar las necesidades de ordenamiento social de la propiedad rural</v>
      </c>
      <c r="E96" s="194" t="str">
        <f>VLOOKUP(B96,Datos!$B$65:$F$80,5,FALSE)</f>
        <v>La posibilidad de incumplir con la atención al ciudadano, mediante los modelos de atención por oferta, demanda y descongestión</v>
      </c>
      <c r="F96" s="191" t="str">
        <f>VLOOKUP(B96,Datos!$B$65:$F$80,4,FALSE)</f>
        <v>Inicia con la recepción del rezago documental y finaliza con la identificación y respuesta de las Peticiones, Quejas, Reclamos, Denuncias y Felicitaciones que recibe la Agencia Nacional de Tierras</v>
      </c>
      <c r="G96" s="197" t="s">
        <v>633</v>
      </c>
      <c r="H96" s="168"/>
      <c r="I96" s="167">
        <f t="shared" ref="I96" si="421">IF(K96="",0,1)</f>
        <v>0</v>
      </c>
      <c r="J96" s="170" t="str">
        <f t="shared" ref="J96" si="422">CONCATENATE(C96," ",K96)</f>
        <v xml:space="preserve">GEMA </v>
      </c>
      <c r="K96" s="170"/>
      <c r="L96" s="198"/>
      <c r="M96" s="199">
        <f ca="1">+TODAY()-L96</f>
        <v>46151</v>
      </c>
      <c r="N96" s="202"/>
      <c r="O96" s="205"/>
      <c r="P96" s="208" t="e">
        <f>VLOOKUP(O96,Datos!$B$20:$D$25,2,FALSE)</f>
        <v>#N/A</v>
      </c>
      <c r="Q96" s="168"/>
      <c r="R96" s="182"/>
      <c r="S96" s="182"/>
      <c r="T96" s="183" t="str">
        <f t="shared" ref="T96" si="423">CONCATENATE("Posibilidad de efecto dañoso sobre los"," ",Q96," ",R96," debido ",S96)</f>
        <v xml:space="preserve">Posibilidad de efecto dañoso sobre los   debido </v>
      </c>
      <c r="U96" s="170"/>
      <c r="V96" s="170"/>
      <c r="W96" s="184"/>
      <c r="X96" s="184"/>
      <c r="Y96" s="184"/>
      <c r="Z96" s="187"/>
      <c r="AA96" s="168" t="str">
        <f t="shared" ref="AA96" si="424">IF(Z96&lt;=0,"",IF(Z96&lt;=2,"Muy Baja",IF(Z96&lt;=24,"Baja",IF(Z96&lt;=500,"Media",IF(Z96&lt;=5000,"Alta","Muy Alta")))))</f>
        <v/>
      </c>
      <c r="AB96" s="167" t="str">
        <f t="shared" ref="AB96" si="425">IF(AA96="","",IF(AA96="Muy Baja",0.2,IF(AA96="Baja",0.4,IF(AA96="Media",0.6,IF(AA96="Alta",0.8,IF(AA96="Muy Alta",1,))))))</f>
        <v/>
      </c>
      <c r="AC96" s="168">
        <f>+O96</f>
        <v>0</v>
      </c>
      <c r="AD96" s="168" t="e" cm="1">
        <f t="array" ref="AD96">_xlfn.IFS(AC96=Datos!$C$6,"Leve",AC96=Datos!$C$7,"Menor",AC96=Datos!$C$8,"Moderado",AC96=Datos!$C$9,"Mayor",AC96=Datos!$C$10,"Catastrófico")</f>
        <v>#N/A</v>
      </c>
      <c r="AE96" s="167" t="e">
        <f t="shared" ref="AE96" si="426">IF(AD96="","",IF(AD96="Leve",0.2,IF(AD96="Menor",0.4,IF(AD96="Moderado",0.6,IF(AD96="Mayor",0.8,IF(AD96="Catastrófico",1,))))))</f>
        <v>#N/A</v>
      </c>
      <c r="AF96" s="168" t="e">
        <f t="shared" ref="AF96" si="427">IF(OR(AND(AA96="Muy Baja",AD96="Leve"),AND(AA96="Muy Baja",AD96="Menor"),AND(AA96="Baja",AD96="Leve")),"Bajo",IF(OR(AND(AA96="Muy baja",AD96="Moderado"),AND(AA96="Baja",AD96="Menor"),AND(AA96="Baja",AD96="Moderado"),AND(AA96="Media",AD96="Leve"),AND(AA96="Media",AD96="Menor"),AND(AA96="Media",AD96="Moderado"),AND(AA96="Alta",AD96="Leve"),AND(AA96="Alta",AD96="Menor")),"Moderado",IF(OR(AND(AA96="Muy Baja",AD96="Mayor"),AND(AA96="Baja",AD96="Mayor"),AND(AA96="Media",AD96="Mayor"),AND(AA96="Alta",AD96="Moderado"),AND(AA96="Alta",AD96="Mayor"),AND(AA96="Muy Alta",AD96="Leve"),AND(AA96="Muy Alta",AD96="Menor"),AND(AA96="Muy Alta",AD96="Moderado"),AND(AA96="Muy Alta",AD96="Mayor")),"Alto",IF(OR(AND(AA96="Muy Baja",AD96="Catastrófico"),AND(AA96="Baja",AD96="Catastrófico"),AND(AA96="Media",AD96="Catastrófico"),AND(AA96="Alta",AD96="Catastrófico"),AND(AA96="Muy Alta",AD96="Catastrófico")),"Extremo",""))))</f>
        <v>#N/A</v>
      </c>
      <c r="AG96" s="169" t="e" cm="1">
        <f t="array" ref="AG96">_xlfn.IFS(AF96="Bajo","Aceptar",AF96="Moderado","Reducir",AF96="Alto","Reducir",AF96="Extremo","Reducir")</f>
        <v>#N/A</v>
      </c>
      <c r="AH96" s="20" t="str">
        <f>CONCATENATE(J96," Control"," 1")</f>
        <v>GEMA  Control 1</v>
      </c>
      <c r="AI96" s="22"/>
      <c r="AJ96" s="22"/>
      <c r="AK96" s="22"/>
      <c r="AL96" s="22" t="str">
        <f t="shared" ref="AL96:AL99" si="428">CONCATENATE(AI96," ",AJ96," a través de ",AK96)</f>
        <v xml:space="preserve">  a través de </v>
      </c>
      <c r="AM96" s="20"/>
      <c r="AN96" s="20" t="str">
        <f t="shared" si="379"/>
        <v/>
      </c>
      <c r="AO96" s="20"/>
      <c r="AP96" s="20" t="str">
        <f t="shared" si="380"/>
        <v/>
      </c>
      <c r="AQ96" s="20"/>
      <c r="AR96" s="20"/>
      <c r="AS96" s="20"/>
      <c r="AT96" s="21" t="str">
        <f t="shared" ref="AT96" si="429">+IF(AN96="Probabilidad",AB96-(AB96*AP96),AB96)</f>
        <v/>
      </c>
      <c r="AU96" s="20" t="str">
        <f t="shared" ref="AU96:AU99" si="430">IFERROR(IF(AT96="","",IF(AT96&lt;=20%,"Muy Baja",IF(AT96&lt;=40%,"Baja",IF(AT96&lt;=60%,"Media",IF(AT96&lt;=80%,"Alta","Muy Alta"))))),"")</f>
        <v/>
      </c>
      <c r="AV96" s="21" t="e">
        <f t="shared" ref="AV96" si="431">+IF(AN96="Impacto",AE96-(AE96*AP96),AE96)</f>
        <v>#N/A</v>
      </c>
      <c r="AW96" s="20" t="str">
        <f t="shared" ref="AW96:AW99" si="432">IFERROR(IF(AV96="","",IF(AV96&lt;=0.2,"Leve",IF(AV96&lt;=0.4,"Menor",IF(AV96&lt;=0.6,"Moderado",IF(AV96&lt;=0.8,"Mayor","Catastrófico"))))),"")</f>
        <v/>
      </c>
      <c r="AX96" s="170" t="str">
        <f t="shared" ref="AX96" si="433">IF(OR(AND(AU99="Muy Baja",AW99="Leve"),AND(AU99="Muy Baja",AW99="Menor"),AND(AU99="Baja",AW99="Leve")),"Bajo",IF(OR(AND(AU99="Muy baja",AW99="Moderado"),AND(AU99="Baja",AW99="Menor"),AND(AU99="Baja",AW99="Moderado"),AND(AU99="Media",AW99="Leve"),AND(AU99="Media",AW99="Menor"),AND(AU99="Media",AW99="Moderado"),AND(AU99="Alta",AW99="Leve"),AND(AU99="Alta",AW99="Menor")),"Moderado",IF(OR(AND(AU99="Muy Baja",AW99="Mayor"),AND(AU99="Baja",AW99="Mayor"),AND(AU99="Media",AW99="Mayor"),AND(AU99="Alta",AW99="Moderado"),AND(AU99="Alta",AW99="Mayor"),AND(AU99="Muy Alta",AW99="Leve"),AND(AU99="Muy Alta",AW99="Menor"),AND(AU99="Muy Alta",AW99="Moderado"),AND(AU99="Muy Alta",AW99="Mayor")),"Alto",IF(OR(AND(AU99="Muy Baja",AW99="Catastrófico"),AND(AU99="Baja",AW99="Catastrófico"),AND(AU99="Media",AW99="Catastrófico"),AND(AU99="Alta",AW99="Catastrófico"),AND(AU99="Muy Alta",AW99="Catastrófico")),"Extremo",""))))</f>
        <v/>
      </c>
      <c r="AY96" s="170" t="e" cm="1">
        <f t="array" ref="AY96">_xlfn.IFS(AX96="Bajo","Aceptar",AX96="Moderado","Reducir",AX96="Alto","Reducir",AX96="Extremo","Reducir")</f>
        <v>#N/A</v>
      </c>
      <c r="AZ96" s="173" t="e" cm="1">
        <f t="array" ref="AZ96">_xlfn.IFS(AY96="Aceptar","No",AY96="Reducir","Si")</f>
        <v>#N/A</v>
      </c>
      <c r="BA96" s="20" t="str">
        <f>CONCATENATE(J96," Acción preventiva"," 1")</f>
        <v>GEMA  Acción preventiva 1</v>
      </c>
      <c r="BB96" s="22"/>
      <c r="BC96" s="22"/>
      <c r="BD96" s="22"/>
      <c r="BE96" s="20">
        <f t="shared" ref="BE96:BE99" si="434">+SUM(BF96:BQ96)</f>
        <v>0</v>
      </c>
      <c r="BF96" s="20"/>
      <c r="BG96" s="20"/>
      <c r="BH96" s="20"/>
      <c r="BI96" s="20"/>
      <c r="BJ96" s="20"/>
      <c r="BK96" s="20"/>
      <c r="BL96" s="20"/>
      <c r="BM96" s="20"/>
      <c r="BN96" s="20"/>
      <c r="BO96" s="20"/>
      <c r="BP96" s="20"/>
      <c r="BQ96" s="20"/>
      <c r="BR96" s="176"/>
      <c r="BS96" s="37"/>
      <c r="BT96" s="37"/>
      <c r="BU96" s="37"/>
      <c r="BV96" s="37"/>
      <c r="BW96" s="37"/>
      <c r="BX96" s="37"/>
      <c r="BY96" s="37"/>
      <c r="BZ96" s="37"/>
      <c r="CA96" s="37"/>
      <c r="CB96" s="37"/>
      <c r="CC96" s="37"/>
      <c r="CD96" s="37"/>
      <c r="CE96" s="37">
        <f t="shared" si="330"/>
        <v>0</v>
      </c>
      <c r="CF96" s="38"/>
      <c r="CG96" s="23"/>
      <c r="CH96" s="24"/>
      <c r="CI96" s="179">
        <f t="shared" ref="CI96" si="435">+Z96</f>
        <v>0</v>
      </c>
      <c r="CJ96" s="25" t="e">
        <f t="shared" ref="CJ96" si="436">1-(CH96/CI96)</f>
        <v>#DIV/0!</v>
      </c>
      <c r="CK96" s="23" t="e" cm="1">
        <f t="array" ref="CK96">+_xlfn.IFS(CJ96&lt;0.8,"Cambio",CJ96&lt;0.9,"Revisión de control",CJ96&gt;0.89,"Se mantiene")</f>
        <v>#DIV/0!</v>
      </c>
      <c r="CL96" s="148"/>
      <c r="CM96" s="148"/>
      <c r="CN96" s="148"/>
      <c r="CO96" s="148"/>
      <c r="CP96" s="25">
        <f t="shared" ref="CP96:CP119" si="437">(_xlfn.IFS(CG96="",1,CG96="SI",0)+_xlfn.IFS(CL96="",1,CL96="SI",1,CL96="NO",0)+_xlfn.IFS(CM96="",1,CM96="SI",1,CM96="NO",0)+_xlfn.IFS(CN96="",1,CN96="SI",1,CN96="NO",0)+_xlfn.IFS(CO96="",1,CO96="SI",1,CO96="NO",0))/5</f>
        <v>1</v>
      </c>
    </row>
    <row r="97" spans="1:94" ht="60" hidden="1" customHeight="1" x14ac:dyDescent="0.35">
      <c r="A97" s="151"/>
      <c r="B97" s="215"/>
      <c r="C97" s="153" t="s">
        <v>136</v>
      </c>
      <c r="D97" s="192"/>
      <c r="E97" s="195"/>
      <c r="F97" s="192"/>
      <c r="G97" s="197"/>
      <c r="H97" s="168"/>
      <c r="I97" s="167"/>
      <c r="J97" s="171"/>
      <c r="K97" s="171"/>
      <c r="L97" s="198"/>
      <c r="M97" s="200"/>
      <c r="N97" s="203"/>
      <c r="O97" s="206"/>
      <c r="P97" s="209"/>
      <c r="Q97" s="168"/>
      <c r="R97" s="182"/>
      <c r="S97" s="182"/>
      <c r="T97" s="183"/>
      <c r="U97" s="171"/>
      <c r="V97" s="171"/>
      <c r="W97" s="185"/>
      <c r="X97" s="185"/>
      <c r="Y97" s="185"/>
      <c r="Z97" s="187"/>
      <c r="AA97" s="168"/>
      <c r="AB97" s="167"/>
      <c r="AC97" s="168"/>
      <c r="AD97" s="168"/>
      <c r="AE97" s="167"/>
      <c r="AF97" s="168"/>
      <c r="AG97" s="169"/>
      <c r="AH97" s="20" t="str">
        <f>CONCATENATE(J96," Control"," 2")</f>
        <v>GEMA  Control 2</v>
      </c>
      <c r="AI97" s="22"/>
      <c r="AJ97" s="22"/>
      <c r="AK97" s="22"/>
      <c r="AL97" s="22" t="str">
        <f t="shared" si="428"/>
        <v xml:space="preserve">  a través de </v>
      </c>
      <c r="AM97" s="20"/>
      <c r="AN97" s="20" t="str">
        <f t="shared" si="379"/>
        <v/>
      </c>
      <c r="AO97" s="20"/>
      <c r="AP97" s="20" t="str">
        <f t="shared" si="380"/>
        <v/>
      </c>
      <c r="AQ97" s="20"/>
      <c r="AR97" s="20"/>
      <c r="AS97" s="20"/>
      <c r="AT97" s="21" t="str">
        <f t="shared" ref="AT97:AT99" si="438">+IF(AN97="Probabilidad",AT96-(AT96*AP97),AT96)</f>
        <v/>
      </c>
      <c r="AU97" s="20" t="str">
        <f t="shared" si="430"/>
        <v/>
      </c>
      <c r="AV97" s="21" t="e">
        <f t="shared" ref="AV97:AV99" si="439">+IF(AN97="Impacto",AV96-(AV96*AP97),AV96)</f>
        <v>#N/A</v>
      </c>
      <c r="AW97" s="20" t="str">
        <f t="shared" si="432"/>
        <v/>
      </c>
      <c r="AX97" s="171"/>
      <c r="AY97" s="171"/>
      <c r="AZ97" s="174"/>
      <c r="BA97" s="20" t="str">
        <f>CONCATENATE(J96," Acción preventiva"," 2")</f>
        <v>GEMA  Acción preventiva 2</v>
      </c>
      <c r="BB97" s="22"/>
      <c r="BC97" s="22"/>
      <c r="BD97" s="22"/>
      <c r="BE97" s="20">
        <f t="shared" si="434"/>
        <v>0</v>
      </c>
      <c r="BF97" s="20"/>
      <c r="BG97" s="20"/>
      <c r="BH97" s="20"/>
      <c r="BI97" s="20"/>
      <c r="BJ97" s="20"/>
      <c r="BK97" s="20"/>
      <c r="BL97" s="20"/>
      <c r="BM97" s="20"/>
      <c r="BN97" s="20"/>
      <c r="BO97" s="20"/>
      <c r="BP97" s="20"/>
      <c r="BQ97" s="20"/>
      <c r="BR97" s="177"/>
      <c r="BS97" s="37"/>
      <c r="BT97" s="37"/>
      <c r="BU97" s="37"/>
      <c r="BV97" s="37"/>
      <c r="BW97" s="37"/>
      <c r="BX97" s="37"/>
      <c r="BY97" s="37"/>
      <c r="BZ97" s="37"/>
      <c r="CA97" s="37"/>
      <c r="CB97" s="37"/>
      <c r="CC97" s="37"/>
      <c r="CD97" s="37"/>
      <c r="CE97" s="37">
        <f t="shared" si="330"/>
        <v>0</v>
      </c>
      <c r="CF97" s="38"/>
      <c r="CG97" s="23"/>
      <c r="CH97" s="24"/>
      <c r="CI97" s="180"/>
      <c r="CJ97" s="25" t="e">
        <f t="shared" ref="CJ97" si="440">1-(CH97/CI96)</f>
        <v>#DIV/0!</v>
      </c>
      <c r="CK97" s="23" t="e" cm="1">
        <f t="array" ref="CK97">+_xlfn.IFS(CJ97&lt;0.8,"Cambio",CJ97&lt;0.9,"Revisión de control",CJ97&gt;0.89,"Se mantiene")</f>
        <v>#DIV/0!</v>
      </c>
      <c r="CL97" s="148"/>
      <c r="CM97" s="148"/>
      <c r="CN97" s="148"/>
      <c r="CO97" s="148"/>
      <c r="CP97" s="25">
        <f t="shared" si="437"/>
        <v>1</v>
      </c>
    </row>
    <row r="98" spans="1:94" ht="60" hidden="1" customHeight="1" x14ac:dyDescent="0.35">
      <c r="A98" s="151"/>
      <c r="B98" s="215"/>
      <c r="C98" s="153" t="s">
        <v>136</v>
      </c>
      <c r="D98" s="192"/>
      <c r="E98" s="195"/>
      <c r="F98" s="192"/>
      <c r="G98" s="197"/>
      <c r="H98" s="168"/>
      <c r="I98" s="167"/>
      <c r="J98" s="171"/>
      <c r="K98" s="171"/>
      <c r="L98" s="198"/>
      <c r="M98" s="200"/>
      <c r="N98" s="203"/>
      <c r="O98" s="206"/>
      <c r="P98" s="209"/>
      <c r="Q98" s="168"/>
      <c r="R98" s="182"/>
      <c r="S98" s="182"/>
      <c r="T98" s="183"/>
      <c r="U98" s="171"/>
      <c r="V98" s="171"/>
      <c r="W98" s="185"/>
      <c r="X98" s="185"/>
      <c r="Y98" s="185"/>
      <c r="Z98" s="187"/>
      <c r="AA98" s="168"/>
      <c r="AB98" s="167"/>
      <c r="AC98" s="168"/>
      <c r="AD98" s="168"/>
      <c r="AE98" s="167"/>
      <c r="AF98" s="168"/>
      <c r="AG98" s="169"/>
      <c r="AH98" s="20" t="str">
        <f>CONCATENATE(J96," Control"," 3")</f>
        <v>GEMA  Control 3</v>
      </c>
      <c r="AI98" s="22"/>
      <c r="AJ98" s="22"/>
      <c r="AK98" s="22"/>
      <c r="AL98" s="22" t="str">
        <f t="shared" si="428"/>
        <v xml:space="preserve">  a través de </v>
      </c>
      <c r="AM98" s="20"/>
      <c r="AN98" s="20" t="str">
        <f t="shared" si="379"/>
        <v/>
      </c>
      <c r="AO98" s="20"/>
      <c r="AP98" s="20" t="str">
        <f t="shared" si="380"/>
        <v/>
      </c>
      <c r="AQ98" s="20"/>
      <c r="AR98" s="20"/>
      <c r="AS98" s="20"/>
      <c r="AT98" s="21" t="str">
        <f t="shared" si="438"/>
        <v/>
      </c>
      <c r="AU98" s="20" t="str">
        <f t="shared" si="430"/>
        <v/>
      </c>
      <c r="AV98" s="21" t="e">
        <f t="shared" si="439"/>
        <v>#N/A</v>
      </c>
      <c r="AW98" s="20" t="str">
        <f t="shared" si="432"/>
        <v/>
      </c>
      <c r="AX98" s="171"/>
      <c r="AY98" s="171"/>
      <c r="AZ98" s="174"/>
      <c r="BA98" s="20" t="str">
        <f>CONCATENATE(J96," Acción preventiva"," 3")</f>
        <v>GEMA  Acción preventiva 3</v>
      </c>
      <c r="BB98" s="22"/>
      <c r="BC98" s="22"/>
      <c r="BD98" s="22"/>
      <c r="BE98" s="20">
        <f t="shared" si="434"/>
        <v>0</v>
      </c>
      <c r="BF98" s="20"/>
      <c r="BG98" s="20"/>
      <c r="BH98" s="20"/>
      <c r="BI98" s="20"/>
      <c r="BJ98" s="20"/>
      <c r="BK98" s="20"/>
      <c r="BL98" s="20"/>
      <c r="BM98" s="20"/>
      <c r="BN98" s="20"/>
      <c r="BO98" s="20"/>
      <c r="BP98" s="20"/>
      <c r="BQ98" s="20"/>
      <c r="BR98" s="177"/>
      <c r="BS98" s="37"/>
      <c r="BT98" s="37"/>
      <c r="BU98" s="37"/>
      <c r="BV98" s="37"/>
      <c r="BW98" s="37"/>
      <c r="BX98" s="37"/>
      <c r="BY98" s="37"/>
      <c r="BZ98" s="37"/>
      <c r="CA98" s="37"/>
      <c r="CB98" s="37"/>
      <c r="CC98" s="37"/>
      <c r="CD98" s="37"/>
      <c r="CE98" s="37">
        <f t="shared" si="330"/>
        <v>0</v>
      </c>
      <c r="CF98" s="38"/>
      <c r="CG98" s="23"/>
      <c r="CH98" s="24"/>
      <c r="CI98" s="180"/>
      <c r="CJ98" s="25" t="e">
        <f t="shared" ref="CJ98" si="441">1-(CH98/CI96)</f>
        <v>#DIV/0!</v>
      </c>
      <c r="CK98" s="23" t="e" cm="1">
        <f t="array" ref="CK98">+_xlfn.IFS(CJ98&lt;0.8,"Cambio",CJ98&lt;0.9,"Revisión de control",CJ98&gt;0.89,"Se mantiene")</f>
        <v>#DIV/0!</v>
      </c>
      <c r="CL98" s="148"/>
      <c r="CM98" s="148"/>
      <c r="CN98" s="148"/>
      <c r="CO98" s="148"/>
      <c r="CP98" s="25">
        <f t="shared" si="437"/>
        <v>1</v>
      </c>
    </row>
    <row r="99" spans="1:94" ht="60" hidden="1" customHeight="1" x14ac:dyDescent="0.35">
      <c r="A99" s="151"/>
      <c r="B99" s="216"/>
      <c r="C99" s="153" t="s">
        <v>136</v>
      </c>
      <c r="D99" s="193"/>
      <c r="E99" s="196"/>
      <c r="F99" s="193"/>
      <c r="G99" s="197"/>
      <c r="H99" s="168"/>
      <c r="I99" s="167"/>
      <c r="J99" s="172"/>
      <c r="K99" s="172"/>
      <c r="L99" s="198"/>
      <c r="M99" s="201"/>
      <c r="N99" s="204"/>
      <c r="O99" s="207"/>
      <c r="P99" s="210"/>
      <c r="Q99" s="168"/>
      <c r="R99" s="182"/>
      <c r="S99" s="182"/>
      <c r="T99" s="183"/>
      <c r="U99" s="172"/>
      <c r="V99" s="172"/>
      <c r="W99" s="186"/>
      <c r="X99" s="186"/>
      <c r="Y99" s="186"/>
      <c r="Z99" s="187"/>
      <c r="AA99" s="168"/>
      <c r="AB99" s="167"/>
      <c r="AC99" s="168"/>
      <c r="AD99" s="168"/>
      <c r="AE99" s="167"/>
      <c r="AF99" s="168"/>
      <c r="AG99" s="169"/>
      <c r="AH99" s="20" t="str">
        <f>CONCATENATE(J96," Control"," 4")</f>
        <v>GEMA  Control 4</v>
      </c>
      <c r="AI99" s="22"/>
      <c r="AJ99" s="22"/>
      <c r="AK99" s="22"/>
      <c r="AL99" s="22" t="str">
        <f t="shared" si="428"/>
        <v xml:space="preserve">  a través de </v>
      </c>
      <c r="AM99" s="20"/>
      <c r="AN99" s="20" t="str">
        <f t="shared" si="379"/>
        <v/>
      </c>
      <c r="AO99" s="20"/>
      <c r="AP99" s="20" t="str">
        <f t="shared" si="380"/>
        <v/>
      </c>
      <c r="AQ99" s="20"/>
      <c r="AR99" s="20"/>
      <c r="AS99" s="20"/>
      <c r="AT99" s="21" t="str">
        <f t="shared" si="438"/>
        <v/>
      </c>
      <c r="AU99" s="20" t="str">
        <f t="shared" si="430"/>
        <v/>
      </c>
      <c r="AV99" s="21" t="e">
        <f t="shared" si="439"/>
        <v>#N/A</v>
      </c>
      <c r="AW99" s="20" t="str">
        <f t="shared" si="432"/>
        <v/>
      </c>
      <c r="AX99" s="172"/>
      <c r="AY99" s="172"/>
      <c r="AZ99" s="175"/>
      <c r="BA99" s="20" t="str">
        <f>CONCATENATE(J96," Acción preventiva"," 4")</f>
        <v>GEMA  Acción preventiva 4</v>
      </c>
      <c r="BB99" s="22"/>
      <c r="BC99" s="22"/>
      <c r="BD99" s="22"/>
      <c r="BE99" s="20">
        <f t="shared" si="434"/>
        <v>0</v>
      </c>
      <c r="BF99" s="20"/>
      <c r="BG99" s="20"/>
      <c r="BH99" s="20"/>
      <c r="BI99" s="20"/>
      <c r="BJ99" s="20"/>
      <c r="BK99" s="20"/>
      <c r="BL99" s="20"/>
      <c r="BM99" s="20"/>
      <c r="BN99" s="20"/>
      <c r="BO99" s="20"/>
      <c r="BP99" s="20"/>
      <c r="BQ99" s="20"/>
      <c r="BR99" s="178"/>
      <c r="BS99" s="37"/>
      <c r="BT99" s="37"/>
      <c r="BU99" s="37"/>
      <c r="BV99" s="37"/>
      <c r="BW99" s="37"/>
      <c r="BX99" s="37"/>
      <c r="BY99" s="37"/>
      <c r="BZ99" s="37"/>
      <c r="CA99" s="37"/>
      <c r="CB99" s="37"/>
      <c r="CC99" s="37"/>
      <c r="CD99" s="37"/>
      <c r="CE99" s="37">
        <f t="shared" si="330"/>
        <v>0</v>
      </c>
      <c r="CF99" s="38"/>
      <c r="CG99" s="23"/>
      <c r="CH99" s="24"/>
      <c r="CI99" s="181"/>
      <c r="CJ99" s="25" t="e">
        <f t="shared" ref="CJ99" si="442">1-(CH99/CI96)</f>
        <v>#DIV/0!</v>
      </c>
      <c r="CK99" s="23" t="e" cm="1">
        <f t="array" ref="CK99">+_xlfn.IFS(CJ99&lt;0.8,"Cambio",CJ99&lt;0.9,"Revisión de control",CJ99&gt;0.89,"Se mantiene")</f>
        <v>#DIV/0!</v>
      </c>
      <c r="CL99" s="148"/>
      <c r="CM99" s="148"/>
      <c r="CN99" s="148"/>
      <c r="CO99" s="148"/>
      <c r="CP99" s="25">
        <f t="shared" si="437"/>
        <v>1</v>
      </c>
    </row>
    <row r="100" spans="1:94" ht="60" hidden="1" customHeight="1" x14ac:dyDescent="0.35">
      <c r="A100" s="151"/>
      <c r="B100" s="214" t="s">
        <v>137</v>
      </c>
      <c r="C100" s="153" t="s">
        <v>138</v>
      </c>
      <c r="D100" s="191" t="str">
        <f>VLOOKUP(B100,Datos!$B$65:$F$80,3,FALSE)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00" s="194" t="str">
        <f>VLOOKUP(B100,Datos!$B$65:$F$80,5,FALSE)</f>
        <v>La posibilidad de incumplir con las acciones institucionales requeridas para la implementación efectiva del Ordenamiento Social de la Propiedad Rural a cargo de la ANT</v>
      </c>
      <c r="F100" s="191" t="str">
        <f>VLOOKUP(B100,Datos!$B$65:$F$80,4,FALSE)</f>
        <v>Desde la formulación de planes de ordenamiento de la propiedad rural, y/o de análisis de información de los diferentes modelos de atención hasta la implementación de acciones que permiten el cumplimiento de los procesos misionales de la entidad.</v>
      </c>
      <c r="G100" s="197" t="s">
        <v>503</v>
      </c>
      <c r="H100" s="168"/>
      <c r="I100" s="167">
        <f t="shared" ref="I100" si="443">IF(K100="",0,1)</f>
        <v>0</v>
      </c>
      <c r="J100" s="170" t="str">
        <f t="shared" ref="J100" si="444">CONCATENATE(C100," ",K100)</f>
        <v xml:space="preserve">POSPR </v>
      </c>
      <c r="K100" s="170"/>
      <c r="L100" s="198"/>
      <c r="M100" s="199">
        <f ca="1">+TODAY()-L100</f>
        <v>46151</v>
      </c>
      <c r="N100" s="202"/>
      <c r="O100" s="205"/>
      <c r="P100" s="208" t="e">
        <f>VLOOKUP(O100,Datos!$B$20:$D$25,2,FALSE)</f>
        <v>#N/A</v>
      </c>
      <c r="Q100" s="168"/>
      <c r="R100" s="182"/>
      <c r="S100" s="182"/>
      <c r="T100" s="183" t="str">
        <f t="shared" ref="T100" si="445">CONCATENATE("Posibilidad de efecto dañoso sobre los"," ",Q100," ",R100," debido ",S100)</f>
        <v xml:space="preserve">Posibilidad de efecto dañoso sobre los   debido </v>
      </c>
      <c r="U100" s="170"/>
      <c r="V100" s="170"/>
      <c r="W100" s="184"/>
      <c r="X100" s="184"/>
      <c r="Y100" s="184"/>
      <c r="Z100" s="187"/>
      <c r="AA100" s="168" t="str">
        <f t="shared" ref="AA100" si="446">IF(Z100&lt;=0,"",IF(Z100&lt;=2,"Muy Baja",IF(Z100&lt;=24,"Baja",IF(Z100&lt;=500,"Media",IF(Z100&lt;=5000,"Alta","Muy Alta")))))</f>
        <v/>
      </c>
      <c r="AB100" s="167" t="str">
        <f t="shared" ref="AB100" si="447">IF(AA100="","",IF(AA100="Muy Baja",0.2,IF(AA100="Baja",0.4,IF(AA100="Media",0.6,IF(AA100="Alta",0.8,IF(AA100="Muy Alta",1,))))))</f>
        <v/>
      </c>
      <c r="AC100" s="168">
        <f>+O100</f>
        <v>0</v>
      </c>
      <c r="AD100" s="168" t="e" cm="1">
        <f t="array" ref="AD100">_xlfn.IFS(AC100=Datos!$C$6,"Leve",AC100=Datos!$C$7,"Menor",AC100=Datos!$C$8,"Moderado",AC100=Datos!$C$9,"Mayor",AC100=Datos!$C$10,"Catastrófico")</f>
        <v>#N/A</v>
      </c>
      <c r="AE100" s="167" t="e">
        <f t="shared" ref="AE100" si="448">IF(AD100="","",IF(AD100="Leve",0.2,IF(AD100="Menor",0.4,IF(AD100="Moderado",0.6,IF(AD100="Mayor",0.8,IF(AD100="Catastrófico",1,))))))</f>
        <v>#N/A</v>
      </c>
      <c r="AF100" s="168" t="e">
        <f t="shared" ref="AF100" si="449">IF(OR(AND(AA100="Muy Baja",AD100="Leve"),AND(AA100="Muy Baja",AD100="Menor"),AND(AA100="Baja",AD100="Leve")),"Bajo",IF(OR(AND(AA100="Muy baja",AD100="Moderado"),AND(AA100="Baja",AD100="Menor"),AND(AA100="Baja",AD100="Moderado"),AND(AA100="Media",AD100="Leve"),AND(AA100="Media",AD100="Menor"),AND(AA100="Media",AD100="Moderado"),AND(AA100="Alta",AD100="Leve"),AND(AA100="Alta",AD100="Menor")),"Moderado",IF(OR(AND(AA100="Muy Baja",AD100="Mayor"),AND(AA100="Baja",AD100="Mayor"),AND(AA100="Media",AD100="Mayor"),AND(AA100="Alta",AD100="Moderado"),AND(AA100="Alta",AD100="Mayor"),AND(AA100="Muy Alta",AD100="Leve"),AND(AA100="Muy Alta",AD100="Menor"),AND(AA100="Muy Alta",AD100="Moderado"),AND(AA100="Muy Alta",AD100="Mayor")),"Alto",IF(OR(AND(AA100="Muy Baja",AD100="Catastrófico"),AND(AA100="Baja",AD100="Catastrófico"),AND(AA100="Media",AD100="Catastrófico"),AND(AA100="Alta",AD100="Catastrófico"),AND(AA100="Muy Alta",AD100="Catastrófico")),"Extremo",""))))</f>
        <v>#N/A</v>
      </c>
      <c r="AG100" s="169" t="e" cm="1">
        <f t="array" ref="AG100">_xlfn.IFS(AF100="Bajo","Aceptar",AF100="Moderado","Reducir",AF100="Alto","Reducir",AF100="Extremo","Reducir")</f>
        <v>#N/A</v>
      </c>
      <c r="AH100" s="20" t="str">
        <f>CONCATENATE(J100," Control"," 1")</f>
        <v>POSPR  Control 1</v>
      </c>
      <c r="AI100" s="22"/>
      <c r="AJ100" s="22"/>
      <c r="AK100" s="22"/>
      <c r="AL100" s="22" t="str">
        <f t="shared" ref="AL100:AL143" si="450">CONCATENATE(AI100," ",AJ100," a través de ",AK100)</f>
        <v xml:space="preserve">  a través de </v>
      </c>
      <c r="AM100" s="20"/>
      <c r="AN100" s="20" t="str">
        <f t="shared" si="379"/>
        <v/>
      </c>
      <c r="AO100" s="20"/>
      <c r="AP100" s="20" t="str">
        <f t="shared" si="380"/>
        <v/>
      </c>
      <c r="AQ100" s="20"/>
      <c r="AR100" s="20"/>
      <c r="AS100" s="20"/>
      <c r="AT100" s="21" t="str">
        <f>+IF(AN100="Probabilidad",AB100-(AB100*AP100),AB100)</f>
        <v/>
      </c>
      <c r="AU100" s="20" t="str">
        <f t="shared" si="412"/>
        <v/>
      </c>
      <c r="AV100" s="21" t="e">
        <f>+IF(AN100="Impacto",AE100-(AE100*AP100),AE100)</f>
        <v>#N/A</v>
      </c>
      <c r="AW100" s="20" t="str">
        <f t="shared" si="413"/>
        <v/>
      </c>
      <c r="AX100" s="170" t="str">
        <f t="shared" ref="AX100" si="451">IF(OR(AND(AU103="Muy Baja",AW103="Leve"),AND(AU103="Muy Baja",AW103="Menor"),AND(AU103="Baja",AW103="Leve")),"Bajo",IF(OR(AND(AU103="Muy baja",AW103="Moderado"),AND(AU103="Baja",AW103="Menor"),AND(AU103="Baja",AW103="Moderado"),AND(AU103="Media",AW103="Leve"),AND(AU103="Media",AW103="Menor"),AND(AU103="Media",AW103="Moderado"),AND(AU103="Alta",AW103="Leve"),AND(AU103="Alta",AW103="Menor")),"Moderado",IF(OR(AND(AU103="Muy Baja",AW103="Mayor"),AND(AU103="Baja",AW103="Mayor"),AND(AU103="Media",AW103="Mayor"),AND(AU103="Alta",AW103="Moderado"),AND(AU103="Alta",AW103="Mayor"),AND(AU103="Muy Alta",AW103="Leve"),AND(AU103="Muy Alta",AW103="Menor"),AND(AU103="Muy Alta",AW103="Moderado"),AND(AU103="Muy Alta",AW103="Mayor")),"Alto",IF(OR(AND(AU103="Muy Baja",AW103="Catastrófico"),AND(AU103="Baja",AW103="Catastrófico"),AND(AU103="Media",AW103="Catastrófico"),AND(AU103="Alta",AW103="Catastrófico"),AND(AU103="Muy Alta",AW103="Catastrófico")),"Extremo",""))))</f>
        <v/>
      </c>
      <c r="AY100" s="170" t="e" cm="1">
        <f t="array" ref="AY100">_xlfn.IFS(AX100="Bajo","Aceptar",AX100="Moderado","Reducir",AX100="Alto","Reducir",AX100="Extremo","Reducir")</f>
        <v>#N/A</v>
      </c>
      <c r="AZ100" s="173" t="e" cm="1">
        <f t="array" ref="AZ100">_xlfn.IFS(AY100="Aceptar","No",AY100="Reducir","Si")</f>
        <v>#N/A</v>
      </c>
      <c r="BA100" s="20" t="str">
        <f>CONCATENATE(J100," Acción preventiva"," 1")</f>
        <v>POSPR  Acción preventiva 1</v>
      </c>
      <c r="BB100" s="22"/>
      <c r="BC100" s="22"/>
      <c r="BD100" s="22"/>
      <c r="BE100" s="20">
        <f t="shared" si="415"/>
        <v>0</v>
      </c>
      <c r="BF100" s="20"/>
      <c r="BG100" s="20"/>
      <c r="BH100" s="20"/>
      <c r="BI100" s="20"/>
      <c r="BJ100" s="20"/>
      <c r="BK100" s="20"/>
      <c r="BL100" s="20"/>
      <c r="BM100" s="20"/>
      <c r="BN100" s="20"/>
      <c r="BO100" s="20"/>
      <c r="BP100" s="20"/>
      <c r="BQ100" s="20"/>
      <c r="BR100" s="176"/>
      <c r="BS100" s="37"/>
      <c r="BT100" s="37"/>
      <c r="BU100" s="37"/>
      <c r="BV100" s="37"/>
      <c r="BW100" s="37"/>
      <c r="BX100" s="37"/>
      <c r="BY100" s="37"/>
      <c r="BZ100" s="37"/>
      <c r="CA100" s="37"/>
      <c r="CB100" s="37"/>
      <c r="CC100" s="37"/>
      <c r="CD100" s="37"/>
      <c r="CE100" s="37">
        <f t="shared" si="330"/>
        <v>0</v>
      </c>
      <c r="CF100" s="38"/>
      <c r="CG100" s="23"/>
      <c r="CH100" s="24"/>
      <c r="CI100" s="179">
        <f t="shared" ref="CI100" si="452">+Z100</f>
        <v>0</v>
      </c>
      <c r="CJ100" s="25" t="e">
        <f t="shared" ref="CJ100" si="453">1-(CH100/CI100)</f>
        <v>#DIV/0!</v>
      </c>
      <c r="CK100" s="23" t="e" cm="1">
        <f t="array" ref="CK100">+_xlfn.IFS(CJ100&lt;0.8,"Cambio",CJ100&lt;0.9,"Revisión de control",CJ100&gt;0.89,"Se mantiene")</f>
        <v>#DIV/0!</v>
      </c>
      <c r="CL100" s="148"/>
      <c r="CM100" s="148"/>
      <c r="CN100" s="148"/>
      <c r="CO100" s="148"/>
      <c r="CP100" s="25">
        <f t="shared" si="437"/>
        <v>1</v>
      </c>
    </row>
    <row r="101" spans="1:94" ht="60" hidden="1" customHeight="1" x14ac:dyDescent="0.35">
      <c r="A101" s="151"/>
      <c r="B101" s="215"/>
      <c r="C101" s="153" t="s">
        <v>138</v>
      </c>
      <c r="D101" s="192"/>
      <c r="E101" s="195"/>
      <c r="F101" s="192"/>
      <c r="G101" s="197"/>
      <c r="H101" s="168"/>
      <c r="I101" s="167"/>
      <c r="J101" s="171"/>
      <c r="K101" s="171"/>
      <c r="L101" s="198"/>
      <c r="M101" s="200"/>
      <c r="N101" s="203"/>
      <c r="O101" s="206"/>
      <c r="P101" s="209"/>
      <c r="Q101" s="168"/>
      <c r="R101" s="182"/>
      <c r="S101" s="182"/>
      <c r="T101" s="183"/>
      <c r="U101" s="171"/>
      <c r="V101" s="171"/>
      <c r="W101" s="185"/>
      <c r="X101" s="185"/>
      <c r="Y101" s="185"/>
      <c r="Z101" s="187"/>
      <c r="AA101" s="168"/>
      <c r="AB101" s="167"/>
      <c r="AC101" s="168"/>
      <c r="AD101" s="168"/>
      <c r="AE101" s="167"/>
      <c r="AF101" s="168"/>
      <c r="AG101" s="169"/>
      <c r="AH101" s="20" t="str">
        <f>CONCATENATE(J100," Control"," 2")</f>
        <v>POSPR  Control 2</v>
      </c>
      <c r="AI101" s="22"/>
      <c r="AJ101" s="22"/>
      <c r="AK101" s="22"/>
      <c r="AL101" s="22" t="str">
        <f t="shared" si="450"/>
        <v xml:space="preserve">  a través de </v>
      </c>
      <c r="AM101" s="20"/>
      <c r="AN101" s="20" t="str">
        <f t="shared" si="379"/>
        <v/>
      </c>
      <c r="AO101" s="20"/>
      <c r="AP101" s="20" t="str">
        <f t="shared" si="380"/>
        <v/>
      </c>
      <c r="AQ101" s="20"/>
      <c r="AR101" s="20"/>
      <c r="AS101" s="20"/>
      <c r="AT101" s="21" t="str">
        <f>+IF(AN101="Probabilidad",AT100-(AT100*AP101),AT100)</f>
        <v/>
      </c>
      <c r="AU101" s="20" t="str">
        <f t="shared" si="412"/>
        <v/>
      </c>
      <c r="AV101" s="21" t="e">
        <f>+IF(AN101="Impacto",AV100-(AV100*AP101),AV100)</f>
        <v>#N/A</v>
      </c>
      <c r="AW101" s="20" t="str">
        <f t="shared" si="413"/>
        <v/>
      </c>
      <c r="AX101" s="171"/>
      <c r="AY101" s="171"/>
      <c r="AZ101" s="174"/>
      <c r="BA101" s="20" t="str">
        <f>CONCATENATE(J100," Acción preventiva"," 2")</f>
        <v>POSPR  Acción preventiva 2</v>
      </c>
      <c r="BB101" s="22"/>
      <c r="BC101" s="22"/>
      <c r="BD101" s="22"/>
      <c r="BE101" s="20">
        <f t="shared" si="415"/>
        <v>0</v>
      </c>
      <c r="BF101" s="20"/>
      <c r="BG101" s="20"/>
      <c r="BH101" s="20"/>
      <c r="BI101" s="20"/>
      <c r="BJ101" s="20"/>
      <c r="BK101" s="20"/>
      <c r="BL101" s="20"/>
      <c r="BM101" s="20"/>
      <c r="BN101" s="20"/>
      <c r="BO101" s="20"/>
      <c r="BP101" s="20"/>
      <c r="BQ101" s="20"/>
      <c r="BR101" s="177"/>
      <c r="BS101" s="37"/>
      <c r="BT101" s="37"/>
      <c r="BU101" s="37"/>
      <c r="BV101" s="37"/>
      <c r="BW101" s="37"/>
      <c r="BX101" s="37"/>
      <c r="BY101" s="37"/>
      <c r="BZ101" s="37"/>
      <c r="CA101" s="37"/>
      <c r="CB101" s="37"/>
      <c r="CC101" s="37"/>
      <c r="CD101" s="37"/>
      <c r="CE101" s="37">
        <f t="shared" si="330"/>
        <v>0</v>
      </c>
      <c r="CF101" s="38"/>
      <c r="CG101" s="23"/>
      <c r="CH101" s="24"/>
      <c r="CI101" s="180"/>
      <c r="CJ101" s="25" t="e">
        <f t="shared" ref="CJ101" si="454">1-(CH101/CI100)</f>
        <v>#DIV/0!</v>
      </c>
      <c r="CK101" s="23" t="e" cm="1">
        <f t="array" ref="CK101">+_xlfn.IFS(CJ101&lt;0.8,"Cambio",CJ101&lt;0.9,"Revisión de control",CJ101&gt;0.89,"Se mantiene")</f>
        <v>#DIV/0!</v>
      </c>
      <c r="CL101" s="148"/>
      <c r="CM101" s="148"/>
      <c r="CN101" s="148"/>
      <c r="CO101" s="148"/>
      <c r="CP101" s="25">
        <f t="shared" si="437"/>
        <v>1</v>
      </c>
    </row>
    <row r="102" spans="1:94" ht="60" hidden="1" customHeight="1" x14ac:dyDescent="0.35">
      <c r="A102" s="151"/>
      <c r="B102" s="215"/>
      <c r="C102" s="153" t="s">
        <v>138</v>
      </c>
      <c r="D102" s="192"/>
      <c r="E102" s="195"/>
      <c r="F102" s="192"/>
      <c r="G102" s="197"/>
      <c r="H102" s="168"/>
      <c r="I102" s="167"/>
      <c r="J102" s="171"/>
      <c r="K102" s="171"/>
      <c r="L102" s="198"/>
      <c r="M102" s="200"/>
      <c r="N102" s="203"/>
      <c r="O102" s="206"/>
      <c r="P102" s="209"/>
      <c r="Q102" s="168"/>
      <c r="R102" s="182"/>
      <c r="S102" s="182"/>
      <c r="T102" s="183"/>
      <c r="U102" s="171"/>
      <c r="V102" s="171"/>
      <c r="W102" s="185"/>
      <c r="X102" s="185"/>
      <c r="Y102" s="185"/>
      <c r="Z102" s="187"/>
      <c r="AA102" s="168"/>
      <c r="AB102" s="167"/>
      <c r="AC102" s="168"/>
      <c r="AD102" s="168"/>
      <c r="AE102" s="167"/>
      <c r="AF102" s="168"/>
      <c r="AG102" s="169"/>
      <c r="AH102" s="20" t="str">
        <f>CONCATENATE(J100," Control"," 3")</f>
        <v>POSPR  Control 3</v>
      </c>
      <c r="AI102" s="22"/>
      <c r="AJ102" s="22"/>
      <c r="AK102" s="22"/>
      <c r="AL102" s="22" t="str">
        <f t="shared" si="450"/>
        <v xml:space="preserve">  a través de </v>
      </c>
      <c r="AM102" s="20"/>
      <c r="AN102" s="20" t="str">
        <f t="shared" si="379"/>
        <v/>
      </c>
      <c r="AO102" s="20"/>
      <c r="AP102" s="20" t="str">
        <f t="shared" si="380"/>
        <v/>
      </c>
      <c r="AQ102" s="20"/>
      <c r="AR102" s="20"/>
      <c r="AS102" s="20"/>
      <c r="AT102" s="21" t="str">
        <f>+IF(AN102="Probabilidad",AT101-(AT101*AP102),AT101)</f>
        <v/>
      </c>
      <c r="AU102" s="20" t="str">
        <f t="shared" si="412"/>
        <v/>
      </c>
      <c r="AV102" s="21" t="e">
        <f>+IF(AN102="Impacto",AV101-(AV101*AP102),AV101)</f>
        <v>#N/A</v>
      </c>
      <c r="AW102" s="20" t="str">
        <f t="shared" si="413"/>
        <v/>
      </c>
      <c r="AX102" s="171"/>
      <c r="AY102" s="171"/>
      <c r="AZ102" s="174"/>
      <c r="BA102" s="20" t="str">
        <f>CONCATENATE(J100," Acción preventiva"," 3")</f>
        <v>POSPR  Acción preventiva 3</v>
      </c>
      <c r="BB102" s="22"/>
      <c r="BC102" s="22"/>
      <c r="BD102" s="22"/>
      <c r="BE102" s="20">
        <f t="shared" si="415"/>
        <v>0</v>
      </c>
      <c r="BF102" s="20"/>
      <c r="BG102" s="20"/>
      <c r="BH102" s="20"/>
      <c r="BI102" s="20"/>
      <c r="BJ102" s="20"/>
      <c r="BK102" s="20"/>
      <c r="BL102" s="20"/>
      <c r="BM102" s="20"/>
      <c r="BN102" s="20"/>
      <c r="BO102" s="20"/>
      <c r="BP102" s="20"/>
      <c r="BQ102" s="20"/>
      <c r="BR102" s="177"/>
      <c r="BS102" s="37"/>
      <c r="BT102" s="37"/>
      <c r="BU102" s="37"/>
      <c r="BV102" s="37"/>
      <c r="BW102" s="37"/>
      <c r="BX102" s="37"/>
      <c r="BY102" s="37"/>
      <c r="BZ102" s="37"/>
      <c r="CA102" s="37"/>
      <c r="CB102" s="37"/>
      <c r="CC102" s="37"/>
      <c r="CD102" s="37"/>
      <c r="CE102" s="37">
        <f t="shared" si="330"/>
        <v>0</v>
      </c>
      <c r="CF102" s="38"/>
      <c r="CG102" s="23"/>
      <c r="CH102" s="24"/>
      <c r="CI102" s="180"/>
      <c r="CJ102" s="25" t="e">
        <f t="shared" ref="CJ102" si="455">1-(CH102/CI100)</f>
        <v>#DIV/0!</v>
      </c>
      <c r="CK102" s="23" t="e" cm="1">
        <f t="array" ref="CK102">+_xlfn.IFS(CJ102&lt;0.8,"Cambio",CJ102&lt;0.9,"Revisión de control",CJ102&gt;0.89,"Se mantiene")</f>
        <v>#DIV/0!</v>
      </c>
      <c r="CL102" s="148"/>
      <c r="CM102" s="148"/>
      <c r="CN102" s="148"/>
      <c r="CO102" s="148"/>
      <c r="CP102" s="25">
        <f t="shared" si="437"/>
        <v>1</v>
      </c>
    </row>
    <row r="103" spans="1:94" ht="60" hidden="1" customHeight="1" x14ac:dyDescent="0.35">
      <c r="A103" s="151"/>
      <c r="B103" s="216"/>
      <c r="C103" s="153" t="s">
        <v>138</v>
      </c>
      <c r="D103" s="193"/>
      <c r="E103" s="196"/>
      <c r="F103" s="193"/>
      <c r="G103" s="197"/>
      <c r="H103" s="168"/>
      <c r="I103" s="167"/>
      <c r="J103" s="172"/>
      <c r="K103" s="172"/>
      <c r="L103" s="198"/>
      <c r="M103" s="201"/>
      <c r="N103" s="204"/>
      <c r="O103" s="207"/>
      <c r="P103" s="210"/>
      <c r="Q103" s="168"/>
      <c r="R103" s="182"/>
      <c r="S103" s="182"/>
      <c r="T103" s="183"/>
      <c r="U103" s="172"/>
      <c r="V103" s="172"/>
      <c r="W103" s="186"/>
      <c r="X103" s="186"/>
      <c r="Y103" s="186"/>
      <c r="Z103" s="187"/>
      <c r="AA103" s="168"/>
      <c r="AB103" s="167"/>
      <c r="AC103" s="168"/>
      <c r="AD103" s="168"/>
      <c r="AE103" s="167"/>
      <c r="AF103" s="168"/>
      <c r="AG103" s="169"/>
      <c r="AH103" s="20" t="str">
        <f>CONCATENATE(J100," Control"," 4")</f>
        <v>POSPR  Control 4</v>
      </c>
      <c r="AI103" s="22"/>
      <c r="AJ103" s="22"/>
      <c r="AK103" s="22"/>
      <c r="AL103" s="22" t="str">
        <f t="shared" si="450"/>
        <v xml:space="preserve">  a través de </v>
      </c>
      <c r="AM103" s="20"/>
      <c r="AN103" s="20" t="str">
        <f t="shared" si="379"/>
        <v/>
      </c>
      <c r="AO103" s="20"/>
      <c r="AP103" s="20" t="str">
        <f t="shared" si="380"/>
        <v/>
      </c>
      <c r="AQ103" s="20"/>
      <c r="AR103" s="20"/>
      <c r="AS103" s="20"/>
      <c r="AT103" s="21" t="str">
        <f>+IF(AN103="Probabilidad",AT102-(AT102*AP103),AT102)</f>
        <v/>
      </c>
      <c r="AU103" s="20" t="str">
        <f t="shared" si="412"/>
        <v/>
      </c>
      <c r="AV103" s="21" t="e">
        <f>+IF(AN103="Impacto",AV102-(AV102*AP103),AV102)</f>
        <v>#N/A</v>
      </c>
      <c r="AW103" s="20" t="str">
        <f t="shared" si="413"/>
        <v/>
      </c>
      <c r="AX103" s="172"/>
      <c r="AY103" s="172"/>
      <c r="AZ103" s="175"/>
      <c r="BA103" s="20" t="str">
        <f>CONCATENATE(J100," Acción preventiva"," 4")</f>
        <v>POSPR  Acción preventiva 4</v>
      </c>
      <c r="BB103" s="22"/>
      <c r="BC103" s="22"/>
      <c r="BD103" s="22"/>
      <c r="BE103" s="20">
        <f t="shared" si="415"/>
        <v>0</v>
      </c>
      <c r="BF103" s="20"/>
      <c r="BG103" s="20"/>
      <c r="BH103" s="20"/>
      <c r="BI103" s="20"/>
      <c r="BJ103" s="20"/>
      <c r="BK103" s="20"/>
      <c r="BL103" s="20"/>
      <c r="BM103" s="20"/>
      <c r="BN103" s="20"/>
      <c r="BO103" s="20"/>
      <c r="BP103" s="20"/>
      <c r="BQ103" s="20"/>
      <c r="BR103" s="178"/>
      <c r="BS103" s="37"/>
      <c r="BT103" s="37"/>
      <c r="BU103" s="37"/>
      <c r="BV103" s="37"/>
      <c r="BW103" s="37"/>
      <c r="BX103" s="37"/>
      <c r="BY103" s="37"/>
      <c r="BZ103" s="37"/>
      <c r="CA103" s="37"/>
      <c r="CB103" s="37"/>
      <c r="CC103" s="37"/>
      <c r="CD103" s="37"/>
      <c r="CE103" s="37">
        <f t="shared" si="330"/>
        <v>0</v>
      </c>
      <c r="CF103" s="38"/>
      <c r="CG103" s="23"/>
      <c r="CH103" s="24"/>
      <c r="CI103" s="181"/>
      <c r="CJ103" s="25" t="e">
        <f t="shared" ref="CJ103" si="456">1-(CH103/CI100)</f>
        <v>#DIV/0!</v>
      </c>
      <c r="CK103" s="23" t="e" cm="1">
        <f t="array" ref="CK103">+_xlfn.IFS(CJ103&lt;0.8,"Cambio",CJ103&lt;0.9,"Revisión de control",CJ103&gt;0.89,"Se mantiene")</f>
        <v>#DIV/0!</v>
      </c>
      <c r="CL103" s="148"/>
      <c r="CM103" s="148"/>
      <c r="CN103" s="148"/>
      <c r="CO103" s="148"/>
      <c r="CP103" s="25">
        <f t="shared" si="437"/>
        <v>1</v>
      </c>
    </row>
    <row r="104" spans="1:94" ht="60" hidden="1" customHeight="1" x14ac:dyDescent="0.35">
      <c r="A104" s="151"/>
      <c r="B104" s="214" t="s">
        <v>137</v>
      </c>
      <c r="C104" s="153" t="s">
        <v>138</v>
      </c>
      <c r="D104" s="191" t="str">
        <f>VLOOKUP(B104,Datos!$B$65:$F$80,3,FALSE)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04" s="194" t="str">
        <f>VLOOKUP(B104,Datos!$B$65:$F$80,5,FALSE)</f>
        <v>La posibilidad de incumplir con las acciones institucionales requeridas para la implementación efectiva del Ordenamiento Social de la Propiedad Rural a cargo de la ANT</v>
      </c>
      <c r="F104" s="191" t="str">
        <f>VLOOKUP(B104,Datos!$B$65:$F$80,4,FALSE)</f>
        <v>Desde la formulación de planes de ordenamiento de la propiedad rural, y/o de análisis de información de los diferentes modelos de atención hasta la implementación de acciones que permiten el cumplimiento de los procesos misionales de la entidad.</v>
      </c>
      <c r="G104" s="197" t="s">
        <v>634</v>
      </c>
      <c r="H104" s="168"/>
      <c r="I104" s="167">
        <f t="shared" ref="I104" si="457">IF(K104="",0,1)</f>
        <v>0</v>
      </c>
      <c r="J104" s="170" t="str">
        <f t="shared" ref="J104" si="458">CONCATENATE(C104," ",K104)</f>
        <v xml:space="preserve">POSPR </v>
      </c>
      <c r="K104" s="170"/>
      <c r="L104" s="198"/>
      <c r="M104" s="199">
        <f ca="1">+TODAY()-L104</f>
        <v>46151</v>
      </c>
      <c r="N104" s="202"/>
      <c r="O104" s="205"/>
      <c r="P104" s="208" t="e">
        <f>VLOOKUP(O104,Datos!$B$20:$D$25,2,FALSE)</f>
        <v>#N/A</v>
      </c>
      <c r="Q104" s="168"/>
      <c r="R104" s="182"/>
      <c r="S104" s="182"/>
      <c r="T104" s="183" t="str">
        <f t="shared" ref="T104" si="459">CONCATENATE("Posibilidad de efecto dañoso sobre los"," ",Q104," ",R104," debido ",S104)</f>
        <v xml:space="preserve">Posibilidad de efecto dañoso sobre los   debido </v>
      </c>
      <c r="U104" s="170"/>
      <c r="V104" s="170"/>
      <c r="W104" s="184"/>
      <c r="X104" s="184"/>
      <c r="Y104" s="184"/>
      <c r="Z104" s="187"/>
      <c r="AA104" s="168" t="str">
        <f t="shared" ref="AA104" si="460">IF(Z104&lt;=0,"",IF(Z104&lt;=2,"Muy Baja",IF(Z104&lt;=24,"Baja",IF(Z104&lt;=500,"Media",IF(Z104&lt;=5000,"Alta","Muy Alta")))))</f>
        <v/>
      </c>
      <c r="AB104" s="167" t="str">
        <f t="shared" ref="AB104" si="461">IF(AA104="","",IF(AA104="Muy Baja",0.2,IF(AA104="Baja",0.4,IF(AA104="Media",0.6,IF(AA104="Alta",0.8,IF(AA104="Muy Alta",1,))))))</f>
        <v/>
      </c>
      <c r="AC104" s="168">
        <f>+O104</f>
        <v>0</v>
      </c>
      <c r="AD104" s="168" t="e" cm="1">
        <f t="array" ref="AD104">_xlfn.IFS(AC104=Datos!$C$6,"Leve",AC104=Datos!$C$7,"Menor",AC104=Datos!$C$8,"Moderado",AC104=Datos!$C$9,"Mayor",AC104=Datos!$C$10,"Catastrófico")</f>
        <v>#N/A</v>
      </c>
      <c r="AE104" s="167" t="e">
        <f t="shared" ref="AE104" si="462">IF(AD104="","",IF(AD104="Leve",0.2,IF(AD104="Menor",0.4,IF(AD104="Moderado",0.6,IF(AD104="Mayor",0.8,IF(AD104="Catastrófico",1,))))))</f>
        <v>#N/A</v>
      </c>
      <c r="AF104" s="168" t="e">
        <f t="shared" ref="AF104" si="463">IF(OR(AND(AA104="Muy Baja",AD104="Leve"),AND(AA104="Muy Baja",AD104="Menor"),AND(AA104="Baja",AD104="Leve")),"Bajo",IF(OR(AND(AA104="Muy baja",AD104="Moderado"),AND(AA104="Baja",AD104="Menor"),AND(AA104="Baja",AD104="Moderado"),AND(AA104="Media",AD104="Leve"),AND(AA104="Media",AD104="Menor"),AND(AA104="Media",AD104="Moderado"),AND(AA104="Alta",AD104="Leve"),AND(AA104="Alta",AD104="Menor")),"Moderado",IF(OR(AND(AA104="Muy Baja",AD104="Mayor"),AND(AA104="Baja",AD104="Mayor"),AND(AA104="Media",AD104="Mayor"),AND(AA104="Alta",AD104="Moderado"),AND(AA104="Alta",AD104="Mayor"),AND(AA104="Muy Alta",AD104="Leve"),AND(AA104="Muy Alta",AD104="Menor"),AND(AA104="Muy Alta",AD104="Moderado"),AND(AA104="Muy Alta",AD104="Mayor")),"Alto",IF(OR(AND(AA104="Muy Baja",AD104="Catastrófico"),AND(AA104="Baja",AD104="Catastrófico"),AND(AA104="Media",AD104="Catastrófico"),AND(AA104="Alta",AD104="Catastrófico"),AND(AA104="Muy Alta",AD104="Catastrófico")),"Extremo",""))))</f>
        <v>#N/A</v>
      </c>
      <c r="AG104" s="169" t="e" cm="1">
        <f t="array" ref="AG104">_xlfn.IFS(AF104="Bajo","Aceptar",AF104="Moderado","Reducir",AF104="Alto","Reducir",AF104="Extremo","Reducir")</f>
        <v>#N/A</v>
      </c>
      <c r="AH104" s="20" t="str">
        <f>CONCATENATE(J104," Control"," 1")</f>
        <v>POSPR  Control 1</v>
      </c>
      <c r="AI104" s="22"/>
      <c r="AJ104" s="22"/>
      <c r="AK104" s="22"/>
      <c r="AL104" s="22" t="str">
        <f>CONCATENATE(AI104," ",AJ104," a través de ",AK104)</f>
        <v xml:space="preserve">  a través de </v>
      </c>
      <c r="AM104" s="20"/>
      <c r="AN104" s="20" t="str">
        <f>IF(OR(AM104="Preventivo",AM104="Detectivo"),"Probabilidad",IF(AM104="Correctivo","Impacto",""))</f>
        <v/>
      </c>
      <c r="AO104" s="20"/>
      <c r="AP104" s="20" t="str">
        <f>IF(AND(AM104="Preventivo",AO104="Automático"),"50%",IF(AND(AM104="Preventivo",AO104="Manual"),"40%",IF(AND(AM104="Detectivo",AO104="Automático"),"40%",IF(AND(AM104="Detectivo",AO104="Manual"),"30%",IF(AND(AM104="Correctivo",AO104="Automático"),"35%",IF(AND(AM104="Correctivo",AO104="Manual"),"25%",""))))))</f>
        <v/>
      </c>
      <c r="AQ104" s="20"/>
      <c r="AR104" s="20"/>
      <c r="AS104" s="20"/>
      <c r="AT104" s="21" t="str">
        <f t="shared" ref="AT104" si="464">+IF(AN104="Probabilidad",AB104-(AB104*AP104),AB104)</f>
        <v/>
      </c>
      <c r="AU104" s="20" t="str">
        <f>IFERROR(IF(AT104="","",IF(AT104&lt;=20%,"Muy Baja",IF(AT104&lt;=40%,"Baja",IF(AT104&lt;=60%,"Media",IF(AT104&lt;=80%,"Alta","Muy Alta"))))),"")</f>
        <v/>
      </c>
      <c r="AV104" s="21" t="e">
        <f t="shared" ref="AV104" si="465">+IF(AN104="Impacto",AE104-(AE104*AP104),AE104)</f>
        <v>#N/A</v>
      </c>
      <c r="AW104" s="20" t="str">
        <f>IFERROR(IF(AV104="","",IF(AV104&lt;=0.2,"Leve",IF(AV104&lt;=0.4,"Menor",IF(AV104&lt;=0.6,"Moderado",IF(AV104&lt;=0.8,"Mayor","Catastrófico"))))),"")</f>
        <v/>
      </c>
      <c r="AX104" s="170" t="str">
        <f t="shared" ref="AX104" si="466">IF(OR(AND(AU107="Muy Baja",AW107="Leve"),AND(AU107="Muy Baja",AW107="Menor"),AND(AU107="Baja",AW107="Leve")),"Bajo",IF(OR(AND(AU107="Muy baja",AW107="Moderado"),AND(AU107="Baja",AW107="Menor"),AND(AU107="Baja",AW107="Moderado"),AND(AU107="Media",AW107="Leve"),AND(AU107="Media",AW107="Menor"),AND(AU107="Media",AW107="Moderado"),AND(AU107="Alta",AW107="Leve"),AND(AU107="Alta",AW107="Menor")),"Moderado",IF(OR(AND(AU107="Muy Baja",AW107="Mayor"),AND(AU107="Baja",AW107="Mayor"),AND(AU107="Media",AW107="Mayor"),AND(AU107="Alta",AW107="Moderado"),AND(AU107="Alta",AW107="Mayor"),AND(AU107="Muy Alta",AW107="Leve"),AND(AU107="Muy Alta",AW107="Menor"),AND(AU107="Muy Alta",AW107="Moderado"),AND(AU107="Muy Alta",AW107="Mayor")),"Alto",IF(OR(AND(AU107="Muy Baja",AW107="Catastrófico"),AND(AU107="Baja",AW107="Catastrófico"),AND(AU107="Media",AW107="Catastrófico"),AND(AU107="Alta",AW107="Catastrófico"),AND(AU107="Muy Alta",AW107="Catastrófico")),"Extremo",""))))</f>
        <v/>
      </c>
      <c r="AY104" s="170" t="e" cm="1">
        <f t="array" ref="AY104">_xlfn.IFS(AX104="Bajo","Aceptar",AX104="Moderado","Reducir",AX104="Alto","Reducir",AX104="Extremo","Reducir")</f>
        <v>#N/A</v>
      </c>
      <c r="AZ104" s="173" t="e" cm="1">
        <f t="array" ref="AZ104">_xlfn.IFS(AY104="Aceptar","No",AY104="Reducir","Si")</f>
        <v>#N/A</v>
      </c>
      <c r="BA104" s="20" t="str">
        <f>CONCATENATE(J104," Acción preventiva"," 1")</f>
        <v>POSPR  Acción preventiva 1</v>
      </c>
      <c r="BB104" s="22"/>
      <c r="BC104" s="22"/>
      <c r="BD104" s="22"/>
      <c r="BE104" s="20">
        <f>+SUM(BF104:BQ104)</f>
        <v>0</v>
      </c>
      <c r="BF104" s="20"/>
      <c r="BG104" s="20"/>
      <c r="BH104" s="20"/>
      <c r="BI104" s="20"/>
      <c r="BJ104" s="20"/>
      <c r="BK104" s="20"/>
      <c r="BL104" s="20"/>
      <c r="BM104" s="20"/>
      <c r="BN104" s="20"/>
      <c r="BO104" s="20"/>
      <c r="BP104" s="20"/>
      <c r="BQ104" s="20"/>
      <c r="BR104" s="176"/>
      <c r="BS104" s="37"/>
      <c r="BT104" s="37"/>
      <c r="BU104" s="37"/>
      <c r="BV104" s="37"/>
      <c r="BW104" s="37"/>
      <c r="BX104" s="37"/>
      <c r="BY104" s="37"/>
      <c r="BZ104" s="37"/>
      <c r="CA104" s="37"/>
      <c r="CB104" s="37"/>
      <c r="CC104" s="37"/>
      <c r="CD104" s="37"/>
      <c r="CE104" s="37">
        <f t="shared" si="330"/>
        <v>0</v>
      </c>
      <c r="CF104" s="38"/>
      <c r="CG104" s="23"/>
      <c r="CH104" s="24"/>
      <c r="CI104" s="179">
        <f t="shared" ref="CI104" si="467">+Z104</f>
        <v>0</v>
      </c>
      <c r="CJ104" s="25" t="e">
        <f t="shared" ref="CJ104" si="468">1-(CH104/CI104)</f>
        <v>#DIV/0!</v>
      </c>
      <c r="CK104" s="23" t="e" cm="1">
        <f t="array" ref="CK104">+_xlfn.IFS(CJ104&lt;0.8,"Cambio",CJ104&lt;0.9,"Revisión de control",CJ104&gt;0.89,"Se mantiene")</f>
        <v>#DIV/0!</v>
      </c>
      <c r="CL104" s="148"/>
      <c r="CM104" s="148"/>
      <c r="CN104" s="148"/>
      <c r="CO104" s="148"/>
      <c r="CP104" s="25">
        <f>(_xlfn.IFS(CG104="",1,CG104="SI",0)+_xlfn.IFS(CL104="",1,CL104="SI",1,CL104="NO",0)+_xlfn.IFS(CM104="",1,CM104="SI",1,CM104="NO",0)+_xlfn.IFS(CN104="",1,CN104="SI",1,CN104="NO",0)+_xlfn.IFS(CO104="",1,CO104="SI",1,CO104="NO",0))/5</f>
        <v>1</v>
      </c>
    </row>
    <row r="105" spans="1:94" ht="60" hidden="1" customHeight="1" x14ac:dyDescent="0.35">
      <c r="A105" s="151"/>
      <c r="B105" s="215"/>
      <c r="C105" s="153" t="s">
        <v>138</v>
      </c>
      <c r="D105" s="192"/>
      <c r="E105" s="195"/>
      <c r="F105" s="192"/>
      <c r="G105" s="197"/>
      <c r="H105" s="168"/>
      <c r="I105" s="167"/>
      <c r="J105" s="171"/>
      <c r="K105" s="171"/>
      <c r="L105" s="198"/>
      <c r="M105" s="200"/>
      <c r="N105" s="203"/>
      <c r="O105" s="206"/>
      <c r="P105" s="209"/>
      <c r="Q105" s="168"/>
      <c r="R105" s="182"/>
      <c r="S105" s="182"/>
      <c r="T105" s="183"/>
      <c r="U105" s="171"/>
      <c r="V105" s="171"/>
      <c r="W105" s="185"/>
      <c r="X105" s="185"/>
      <c r="Y105" s="185"/>
      <c r="Z105" s="187"/>
      <c r="AA105" s="168"/>
      <c r="AB105" s="167"/>
      <c r="AC105" s="168"/>
      <c r="AD105" s="168"/>
      <c r="AE105" s="167"/>
      <c r="AF105" s="168"/>
      <c r="AG105" s="169"/>
      <c r="AH105" s="20" t="str">
        <f>CONCATENATE(J104," Control"," 2")</f>
        <v>POSPR  Control 2</v>
      </c>
      <c r="AI105" s="22"/>
      <c r="AJ105" s="22"/>
      <c r="AK105" s="22"/>
      <c r="AL105" s="22" t="str">
        <f>CONCATENATE(AI105," ",AJ105," a través de ",AK105)</f>
        <v xml:space="preserve">  a través de </v>
      </c>
      <c r="AM105" s="20"/>
      <c r="AN105" s="20" t="str">
        <f>IF(OR(AM105="Preventivo",AM105="Detectivo"),"Probabilidad",IF(AM105="Correctivo","Impacto",""))</f>
        <v/>
      </c>
      <c r="AO105" s="20"/>
      <c r="AP105" s="20" t="str">
        <f>IF(AND(AM105="Preventivo",AO105="Automático"),"50%",IF(AND(AM105="Preventivo",AO105="Manual"),"40%",IF(AND(AM105="Detectivo",AO105="Automático"),"40%",IF(AND(AM105="Detectivo",AO105="Manual"),"30%",IF(AND(AM105="Correctivo",AO105="Automático"),"35%",IF(AND(AM105="Correctivo",AO105="Manual"),"25%",""))))))</f>
        <v/>
      </c>
      <c r="AQ105" s="20"/>
      <c r="AR105" s="20"/>
      <c r="AS105" s="20"/>
      <c r="AT105" s="21" t="str">
        <f t="shared" ref="AT105:AT107" si="469">+IF(AN105="Probabilidad",AT104-(AT104*AP105),AT104)</f>
        <v/>
      </c>
      <c r="AU105" s="20" t="str">
        <f>IFERROR(IF(AT105="","",IF(AT105&lt;=20%,"Muy Baja",IF(AT105&lt;=40%,"Baja",IF(AT105&lt;=60%,"Media",IF(AT105&lt;=80%,"Alta","Muy Alta"))))),"")</f>
        <v/>
      </c>
      <c r="AV105" s="21" t="e">
        <f t="shared" ref="AV105:AV107" si="470">+IF(AN105="Impacto",AV104-(AV104*AP105),AV104)</f>
        <v>#N/A</v>
      </c>
      <c r="AW105" s="20" t="str">
        <f>IFERROR(IF(AV105="","",IF(AV105&lt;=0.2,"Leve",IF(AV105&lt;=0.4,"Menor",IF(AV105&lt;=0.6,"Moderado",IF(AV105&lt;=0.8,"Mayor","Catastrófico"))))),"")</f>
        <v/>
      </c>
      <c r="AX105" s="171"/>
      <c r="AY105" s="171"/>
      <c r="AZ105" s="174"/>
      <c r="BA105" s="20" t="str">
        <f>CONCATENATE(J104," Acción preventiva"," 2")</f>
        <v>POSPR  Acción preventiva 2</v>
      </c>
      <c r="BB105" s="22"/>
      <c r="BC105" s="22"/>
      <c r="BD105" s="22"/>
      <c r="BE105" s="20">
        <f>+SUM(BF105:BQ105)</f>
        <v>0</v>
      </c>
      <c r="BF105" s="20"/>
      <c r="BG105" s="20"/>
      <c r="BH105" s="20"/>
      <c r="BI105" s="20"/>
      <c r="BJ105" s="20"/>
      <c r="BK105" s="20"/>
      <c r="BL105" s="20"/>
      <c r="BM105" s="20"/>
      <c r="BN105" s="20"/>
      <c r="BO105" s="20"/>
      <c r="BP105" s="20"/>
      <c r="BQ105" s="20"/>
      <c r="BR105" s="177"/>
      <c r="BS105" s="37"/>
      <c r="BT105" s="37"/>
      <c r="BU105" s="37"/>
      <c r="BV105" s="37"/>
      <c r="BW105" s="37"/>
      <c r="BX105" s="37"/>
      <c r="BY105" s="37"/>
      <c r="BZ105" s="37"/>
      <c r="CA105" s="37"/>
      <c r="CB105" s="37"/>
      <c r="CC105" s="37"/>
      <c r="CD105" s="37"/>
      <c r="CE105" s="37">
        <f t="shared" si="330"/>
        <v>0</v>
      </c>
      <c r="CF105" s="38"/>
      <c r="CG105" s="23"/>
      <c r="CH105" s="24"/>
      <c r="CI105" s="180"/>
      <c r="CJ105" s="25" t="e">
        <f t="shared" ref="CJ105" si="471">1-(CH105/CI104)</f>
        <v>#DIV/0!</v>
      </c>
      <c r="CK105" s="23" t="e" cm="1">
        <f t="array" ref="CK105">+_xlfn.IFS(CJ105&lt;0.8,"Cambio",CJ105&lt;0.9,"Revisión de control",CJ105&gt;0.89,"Se mantiene")</f>
        <v>#DIV/0!</v>
      </c>
      <c r="CL105" s="148"/>
      <c r="CM105" s="148"/>
      <c r="CN105" s="148"/>
      <c r="CO105" s="148"/>
      <c r="CP105" s="25">
        <f>(_xlfn.IFS(CG105="",1,CG105="SI",0)+_xlfn.IFS(CL105="",1,CL105="SI",1,CL105="NO",0)+_xlfn.IFS(CM105="",1,CM105="SI",1,CM105="NO",0)+_xlfn.IFS(CN105="",1,CN105="SI",1,CN105="NO",0)+_xlfn.IFS(CO105="",1,CO105="SI",1,CO105="NO",0))/5</f>
        <v>1</v>
      </c>
    </row>
    <row r="106" spans="1:94" ht="60" hidden="1" customHeight="1" x14ac:dyDescent="0.35">
      <c r="A106" s="151"/>
      <c r="B106" s="215"/>
      <c r="C106" s="153" t="s">
        <v>138</v>
      </c>
      <c r="D106" s="192"/>
      <c r="E106" s="195"/>
      <c r="F106" s="192"/>
      <c r="G106" s="197"/>
      <c r="H106" s="168"/>
      <c r="I106" s="167"/>
      <c r="J106" s="171"/>
      <c r="K106" s="171"/>
      <c r="L106" s="198"/>
      <c r="M106" s="200"/>
      <c r="N106" s="203"/>
      <c r="O106" s="206"/>
      <c r="P106" s="209"/>
      <c r="Q106" s="168"/>
      <c r="R106" s="182"/>
      <c r="S106" s="182"/>
      <c r="T106" s="183"/>
      <c r="U106" s="171"/>
      <c r="V106" s="171"/>
      <c r="W106" s="185"/>
      <c r="X106" s="185"/>
      <c r="Y106" s="185"/>
      <c r="Z106" s="187"/>
      <c r="AA106" s="168"/>
      <c r="AB106" s="167"/>
      <c r="AC106" s="168"/>
      <c r="AD106" s="168"/>
      <c r="AE106" s="167"/>
      <c r="AF106" s="168"/>
      <c r="AG106" s="169"/>
      <c r="AH106" s="20" t="str">
        <f>CONCATENATE(J104," Control"," 3")</f>
        <v>POSPR  Control 3</v>
      </c>
      <c r="AI106" s="22"/>
      <c r="AJ106" s="22"/>
      <c r="AK106" s="22"/>
      <c r="AL106" s="22" t="str">
        <f>CONCATENATE(AI106," ",AJ106," a través de ",AK106)</f>
        <v xml:space="preserve">  a través de </v>
      </c>
      <c r="AM106" s="20"/>
      <c r="AN106" s="20" t="str">
        <f>IF(OR(AM106="Preventivo",AM106="Detectivo"),"Probabilidad",IF(AM106="Correctivo","Impacto",""))</f>
        <v/>
      </c>
      <c r="AO106" s="20"/>
      <c r="AP106" s="20" t="str">
        <f>IF(AND(AM106="Preventivo",AO106="Automático"),"50%",IF(AND(AM106="Preventivo",AO106="Manual"),"40%",IF(AND(AM106="Detectivo",AO106="Automático"),"40%",IF(AND(AM106="Detectivo",AO106="Manual"),"30%",IF(AND(AM106="Correctivo",AO106="Automático"),"35%",IF(AND(AM106="Correctivo",AO106="Manual"),"25%",""))))))</f>
        <v/>
      </c>
      <c r="AQ106" s="20"/>
      <c r="AR106" s="20"/>
      <c r="AS106" s="20"/>
      <c r="AT106" s="21" t="str">
        <f t="shared" si="469"/>
        <v/>
      </c>
      <c r="AU106" s="20" t="str">
        <f>IFERROR(IF(AT106="","",IF(AT106&lt;=20%,"Muy Baja",IF(AT106&lt;=40%,"Baja",IF(AT106&lt;=60%,"Media",IF(AT106&lt;=80%,"Alta","Muy Alta"))))),"")</f>
        <v/>
      </c>
      <c r="AV106" s="21" t="e">
        <f t="shared" si="470"/>
        <v>#N/A</v>
      </c>
      <c r="AW106" s="20" t="str">
        <f>IFERROR(IF(AV106="","",IF(AV106&lt;=0.2,"Leve",IF(AV106&lt;=0.4,"Menor",IF(AV106&lt;=0.6,"Moderado",IF(AV106&lt;=0.8,"Mayor","Catastrófico"))))),"")</f>
        <v/>
      </c>
      <c r="AX106" s="171"/>
      <c r="AY106" s="171"/>
      <c r="AZ106" s="174"/>
      <c r="BA106" s="20" t="str">
        <f>CONCATENATE(J104," Acción preventiva"," 3")</f>
        <v>POSPR  Acción preventiva 3</v>
      </c>
      <c r="BB106" s="22"/>
      <c r="BC106" s="22"/>
      <c r="BD106" s="22"/>
      <c r="BE106" s="20">
        <f>+SUM(BF106:BQ106)</f>
        <v>0</v>
      </c>
      <c r="BF106" s="20"/>
      <c r="BG106" s="20"/>
      <c r="BH106" s="20"/>
      <c r="BI106" s="20"/>
      <c r="BJ106" s="20"/>
      <c r="BK106" s="20"/>
      <c r="BL106" s="20"/>
      <c r="BM106" s="20"/>
      <c r="BN106" s="20"/>
      <c r="BO106" s="20"/>
      <c r="BP106" s="20"/>
      <c r="BQ106" s="20"/>
      <c r="BR106" s="177"/>
      <c r="BS106" s="37"/>
      <c r="BT106" s="37"/>
      <c r="BU106" s="37"/>
      <c r="BV106" s="37"/>
      <c r="BW106" s="37"/>
      <c r="BX106" s="37"/>
      <c r="BY106" s="37"/>
      <c r="BZ106" s="37"/>
      <c r="CA106" s="37"/>
      <c r="CB106" s="37"/>
      <c r="CC106" s="37"/>
      <c r="CD106" s="37"/>
      <c r="CE106" s="37">
        <f t="shared" si="330"/>
        <v>0</v>
      </c>
      <c r="CF106" s="38"/>
      <c r="CG106" s="23"/>
      <c r="CH106" s="24"/>
      <c r="CI106" s="180"/>
      <c r="CJ106" s="25" t="e">
        <f t="shared" ref="CJ106" si="472">1-(CH106/CI104)</f>
        <v>#DIV/0!</v>
      </c>
      <c r="CK106" s="23" t="e" cm="1">
        <f t="array" ref="CK106">+_xlfn.IFS(CJ106&lt;0.8,"Cambio",CJ106&lt;0.9,"Revisión de control",CJ106&gt;0.89,"Se mantiene")</f>
        <v>#DIV/0!</v>
      </c>
      <c r="CL106" s="148"/>
      <c r="CM106" s="148"/>
      <c r="CN106" s="148"/>
      <c r="CO106" s="148"/>
      <c r="CP106" s="25">
        <f>(_xlfn.IFS(CG106="",1,CG106="SI",0)+_xlfn.IFS(CL106="",1,CL106="SI",1,CL106="NO",0)+_xlfn.IFS(CM106="",1,CM106="SI",1,CM106="NO",0)+_xlfn.IFS(CN106="",1,CN106="SI",1,CN106="NO",0)+_xlfn.IFS(CO106="",1,CO106="SI",1,CO106="NO",0))/5</f>
        <v>1</v>
      </c>
    </row>
    <row r="107" spans="1:94" ht="60" hidden="1" customHeight="1" x14ac:dyDescent="0.35">
      <c r="A107" s="151"/>
      <c r="B107" s="216"/>
      <c r="C107" s="153" t="s">
        <v>138</v>
      </c>
      <c r="D107" s="193"/>
      <c r="E107" s="196"/>
      <c r="F107" s="193"/>
      <c r="G107" s="197"/>
      <c r="H107" s="168"/>
      <c r="I107" s="167"/>
      <c r="J107" s="172"/>
      <c r="K107" s="172"/>
      <c r="L107" s="198"/>
      <c r="M107" s="201"/>
      <c r="N107" s="204"/>
      <c r="O107" s="207"/>
      <c r="P107" s="210"/>
      <c r="Q107" s="168"/>
      <c r="R107" s="182"/>
      <c r="S107" s="182"/>
      <c r="T107" s="183"/>
      <c r="U107" s="172"/>
      <c r="V107" s="172"/>
      <c r="W107" s="186"/>
      <c r="X107" s="186"/>
      <c r="Y107" s="186"/>
      <c r="Z107" s="187"/>
      <c r="AA107" s="168"/>
      <c r="AB107" s="167"/>
      <c r="AC107" s="168"/>
      <c r="AD107" s="168"/>
      <c r="AE107" s="167"/>
      <c r="AF107" s="168"/>
      <c r="AG107" s="169"/>
      <c r="AH107" s="20" t="str">
        <f>CONCATENATE(J104," Control"," 4")</f>
        <v>POSPR  Control 4</v>
      </c>
      <c r="AI107" s="22"/>
      <c r="AJ107" s="22"/>
      <c r="AK107" s="22"/>
      <c r="AL107" s="22" t="str">
        <f>CONCATENATE(AI107," ",AJ107," a través de ",AK107)</f>
        <v xml:space="preserve">  a través de </v>
      </c>
      <c r="AM107" s="20"/>
      <c r="AN107" s="20" t="str">
        <f>IF(OR(AM107="Preventivo",AM107="Detectivo"),"Probabilidad",IF(AM107="Correctivo","Impacto",""))</f>
        <v/>
      </c>
      <c r="AO107" s="20"/>
      <c r="AP107" s="20" t="str">
        <f>IF(AND(AM107="Preventivo",AO107="Automático"),"50%",IF(AND(AM107="Preventivo",AO107="Manual"),"40%",IF(AND(AM107="Detectivo",AO107="Automático"),"40%",IF(AND(AM107="Detectivo",AO107="Manual"),"30%",IF(AND(AM107="Correctivo",AO107="Automático"),"35%",IF(AND(AM107="Correctivo",AO107="Manual"),"25%",""))))))</f>
        <v/>
      </c>
      <c r="AQ107" s="20"/>
      <c r="AR107" s="20"/>
      <c r="AS107" s="20"/>
      <c r="AT107" s="21" t="str">
        <f t="shared" si="469"/>
        <v/>
      </c>
      <c r="AU107" s="20" t="str">
        <f>IFERROR(IF(AT107="","",IF(AT107&lt;=20%,"Muy Baja",IF(AT107&lt;=40%,"Baja",IF(AT107&lt;=60%,"Media",IF(AT107&lt;=80%,"Alta","Muy Alta"))))),"")</f>
        <v/>
      </c>
      <c r="AV107" s="21" t="e">
        <f t="shared" si="470"/>
        <v>#N/A</v>
      </c>
      <c r="AW107" s="20" t="str">
        <f>IFERROR(IF(AV107="","",IF(AV107&lt;=0.2,"Leve",IF(AV107&lt;=0.4,"Menor",IF(AV107&lt;=0.6,"Moderado",IF(AV107&lt;=0.8,"Mayor","Catastrófico"))))),"")</f>
        <v/>
      </c>
      <c r="AX107" s="172"/>
      <c r="AY107" s="172"/>
      <c r="AZ107" s="175"/>
      <c r="BA107" s="20" t="str">
        <f>CONCATENATE(J104," Acción preventiva"," 4")</f>
        <v>POSPR  Acción preventiva 4</v>
      </c>
      <c r="BB107" s="22"/>
      <c r="BC107" s="22"/>
      <c r="BD107" s="22"/>
      <c r="BE107" s="20">
        <f>+SUM(BF107:BQ107)</f>
        <v>0</v>
      </c>
      <c r="BF107" s="20"/>
      <c r="BG107" s="20"/>
      <c r="BH107" s="20"/>
      <c r="BI107" s="20"/>
      <c r="BJ107" s="20"/>
      <c r="BK107" s="20"/>
      <c r="BL107" s="20"/>
      <c r="BM107" s="20"/>
      <c r="BN107" s="20"/>
      <c r="BO107" s="20"/>
      <c r="BP107" s="20"/>
      <c r="BQ107" s="20"/>
      <c r="BR107" s="178"/>
      <c r="BS107" s="37"/>
      <c r="BT107" s="37"/>
      <c r="BU107" s="37"/>
      <c r="BV107" s="37"/>
      <c r="BW107" s="37"/>
      <c r="BX107" s="37"/>
      <c r="BY107" s="37"/>
      <c r="BZ107" s="37"/>
      <c r="CA107" s="37"/>
      <c r="CB107" s="37"/>
      <c r="CC107" s="37"/>
      <c r="CD107" s="37"/>
      <c r="CE107" s="37">
        <f t="shared" si="330"/>
        <v>0</v>
      </c>
      <c r="CF107" s="38"/>
      <c r="CG107" s="23"/>
      <c r="CH107" s="24"/>
      <c r="CI107" s="181"/>
      <c r="CJ107" s="25" t="e">
        <f t="shared" ref="CJ107" si="473">1-(CH107/CI104)</f>
        <v>#DIV/0!</v>
      </c>
      <c r="CK107" s="23" t="e" cm="1">
        <f t="array" ref="CK107">+_xlfn.IFS(CJ107&lt;0.8,"Cambio",CJ107&lt;0.9,"Revisión de control",CJ107&gt;0.89,"Se mantiene")</f>
        <v>#DIV/0!</v>
      </c>
      <c r="CL107" s="148"/>
      <c r="CM107" s="148"/>
      <c r="CN107" s="148"/>
      <c r="CO107" s="148"/>
      <c r="CP107" s="25">
        <f>(_xlfn.IFS(CG107="",1,CG107="SI",0)+_xlfn.IFS(CL107="",1,CL107="SI",1,CL107="NO",0)+_xlfn.IFS(CM107="",1,CM107="SI",1,CM107="NO",0)+_xlfn.IFS(CN107="",1,CN107="SI",1,CN107="NO",0)+_xlfn.IFS(CO107="",1,CO107="SI",1,CO107="NO",0))/5</f>
        <v>1</v>
      </c>
    </row>
    <row r="108" spans="1:94" ht="60" hidden="1" customHeight="1" x14ac:dyDescent="0.35">
      <c r="A108" s="151"/>
      <c r="B108" s="214" t="s">
        <v>137</v>
      </c>
      <c r="C108" s="153" t="s">
        <v>138</v>
      </c>
      <c r="D108" s="191" t="str">
        <f>VLOOKUP(B108,Datos!$B$65:$F$80,3,FALSE)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08" s="194" t="str">
        <f>VLOOKUP(B108,Datos!$B$65:$F$80,5,FALSE)</f>
        <v>La posibilidad de incumplir con las acciones institucionales requeridas para la implementación efectiva del Ordenamiento Social de la Propiedad Rural a cargo de la ANT</v>
      </c>
      <c r="F108" s="191" t="str">
        <f>VLOOKUP(B108,Datos!$B$65:$F$80,4,FALSE)</f>
        <v>Desde la formulación de planes de ordenamiento de la propiedad rural, y/o de análisis de información de los diferentes modelos de atención hasta la implementación de acciones que permiten el cumplimiento de los procesos misionales de la entidad.</v>
      </c>
      <c r="G108" s="197" t="s">
        <v>509</v>
      </c>
      <c r="H108" s="168"/>
      <c r="I108" s="167">
        <f t="shared" ref="I108" si="474">IF(K108="",0,1)</f>
        <v>0</v>
      </c>
      <c r="J108" s="170" t="str">
        <f t="shared" ref="J108" si="475">CONCATENATE(C108," ",K108)</f>
        <v xml:space="preserve">POSPR </v>
      </c>
      <c r="K108" s="170"/>
      <c r="L108" s="198"/>
      <c r="M108" s="199">
        <f ca="1">+TODAY()-L108</f>
        <v>46151</v>
      </c>
      <c r="N108" s="202"/>
      <c r="O108" s="205"/>
      <c r="P108" s="208" t="e">
        <f>VLOOKUP(O108,Datos!$B$20:$D$25,2,FALSE)</f>
        <v>#N/A</v>
      </c>
      <c r="Q108" s="168"/>
      <c r="R108" s="182"/>
      <c r="S108" s="182"/>
      <c r="T108" s="183" t="str">
        <f t="shared" ref="T108" si="476">CONCATENATE("Posibilidad de efecto dañoso sobre los"," ",Q108," ",R108," debido ",S108)</f>
        <v xml:space="preserve">Posibilidad de efecto dañoso sobre los   debido </v>
      </c>
      <c r="U108" s="170"/>
      <c r="V108" s="170"/>
      <c r="W108" s="184"/>
      <c r="X108" s="184"/>
      <c r="Y108" s="184"/>
      <c r="Z108" s="187"/>
      <c r="AA108" s="168" t="str">
        <f t="shared" ref="AA108" si="477">IF(Z108&lt;=0,"",IF(Z108&lt;=2,"Muy Baja",IF(Z108&lt;=24,"Baja",IF(Z108&lt;=500,"Media",IF(Z108&lt;=5000,"Alta","Muy Alta")))))</f>
        <v/>
      </c>
      <c r="AB108" s="167" t="str">
        <f t="shared" ref="AB108" si="478">IF(AA108="","",IF(AA108="Muy Baja",0.2,IF(AA108="Baja",0.4,IF(AA108="Media",0.6,IF(AA108="Alta",0.8,IF(AA108="Muy Alta",1,))))))</f>
        <v/>
      </c>
      <c r="AC108" s="168">
        <f>+O108</f>
        <v>0</v>
      </c>
      <c r="AD108" s="168" t="e" cm="1">
        <f t="array" ref="AD108">_xlfn.IFS(AC108=Datos!$C$6,"Leve",AC108=Datos!$C$7,"Menor",AC108=Datos!$C$8,"Moderado",AC108=Datos!$C$9,"Mayor",AC108=Datos!$C$10,"Catastrófico")</f>
        <v>#N/A</v>
      </c>
      <c r="AE108" s="167" t="e">
        <f t="shared" ref="AE108" si="479">IF(AD108="","",IF(AD108="Leve",0.2,IF(AD108="Menor",0.4,IF(AD108="Moderado",0.6,IF(AD108="Mayor",0.8,IF(AD108="Catastrófico",1,))))))</f>
        <v>#N/A</v>
      </c>
      <c r="AF108" s="168" t="e">
        <f t="shared" ref="AF108" si="480">IF(OR(AND(AA108="Muy Baja",AD108="Leve"),AND(AA108="Muy Baja",AD108="Menor"),AND(AA108="Baja",AD108="Leve")),"Bajo",IF(OR(AND(AA108="Muy baja",AD108="Moderado"),AND(AA108="Baja",AD108="Menor"),AND(AA108="Baja",AD108="Moderado"),AND(AA108="Media",AD108="Leve"),AND(AA108="Media",AD108="Menor"),AND(AA108="Media",AD108="Moderado"),AND(AA108="Alta",AD108="Leve"),AND(AA108="Alta",AD108="Menor")),"Moderado",IF(OR(AND(AA108="Muy Baja",AD108="Mayor"),AND(AA108="Baja",AD108="Mayor"),AND(AA108="Media",AD108="Mayor"),AND(AA108="Alta",AD108="Moderado"),AND(AA108="Alta",AD108="Mayor"),AND(AA108="Muy Alta",AD108="Leve"),AND(AA108="Muy Alta",AD108="Menor"),AND(AA108="Muy Alta",AD108="Moderado"),AND(AA108="Muy Alta",AD108="Mayor")),"Alto",IF(OR(AND(AA108="Muy Baja",AD108="Catastrófico"),AND(AA108="Baja",AD108="Catastrófico"),AND(AA108="Media",AD108="Catastrófico"),AND(AA108="Alta",AD108="Catastrófico"),AND(AA108="Muy Alta",AD108="Catastrófico")),"Extremo",""))))</f>
        <v>#N/A</v>
      </c>
      <c r="AG108" s="169" t="e" cm="1">
        <f t="array" ref="AG108">_xlfn.IFS(AF108="Bajo","Aceptar",AF108="Moderado","Reducir",AF108="Alto","Reducir",AF108="Extremo","Reducir")</f>
        <v>#N/A</v>
      </c>
      <c r="AH108" s="20" t="str">
        <f>CONCATENATE(J108," Control"," 1")</f>
        <v>POSPR  Control 1</v>
      </c>
      <c r="AI108" s="22"/>
      <c r="AJ108" s="22"/>
      <c r="AK108" s="22"/>
      <c r="AL108" s="22" t="str">
        <f t="shared" si="450"/>
        <v xml:space="preserve">  a través de </v>
      </c>
      <c r="AM108" s="20"/>
      <c r="AN108" s="20" t="str">
        <f t="shared" si="379"/>
        <v/>
      </c>
      <c r="AO108" s="20"/>
      <c r="AP108" s="20" t="str">
        <f t="shared" si="380"/>
        <v/>
      </c>
      <c r="AQ108" s="20"/>
      <c r="AR108" s="20"/>
      <c r="AS108" s="20"/>
      <c r="AT108" s="21" t="str">
        <f>+IF(AN108="Probabilidad",AB108-(AB108*AP108),AB108)</f>
        <v/>
      </c>
      <c r="AU108" s="20" t="str">
        <f t="shared" si="412"/>
        <v/>
      </c>
      <c r="AV108" s="21" t="e">
        <f>+IF(AN108="Impacto",AE108-(AE108*AP108),AE108)</f>
        <v>#N/A</v>
      </c>
      <c r="AW108" s="20" t="str">
        <f t="shared" si="413"/>
        <v/>
      </c>
      <c r="AX108" s="170" t="str">
        <f t="shared" ref="AX108" si="481">IF(OR(AND(AU111="Muy Baja",AW111="Leve"),AND(AU111="Muy Baja",AW111="Menor"),AND(AU111="Baja",AW111="Leve")),"Bajo",IF(OR(AND(AU111="Muy baja",AW111="Moderado"),AND(AU111="Baja",AW111="Menor"),AND(AU111="Baja",AW111="Moderado"),AND(AU111="Media",AW111="Leve"),AND(AU111="Media",AW111="Menor"),AND(AU111="Media",AW111="Moderado"),AND(AU111="Alta",AW111="Leve"),AND(AU111="Alta",AW111="Menor")),"Moderado",IF(OR(AND(AU111="Muy Baja",AW111="Mayor"),AND(AU111="Baja",AW111="Mayor"),AND(AU111="Media",AW111="Mayor"),AND(AU111="Alta",AW111="Moderado"),AND(AU111="Alta",AW111="Mayor"),AND(AU111="Muy Alta",AW111="Leve"),AND(AU111="Muy Alta",AW111="Menor"),AND(AU111="Muy Alta",AW111="Moderado"),AND(AU111="Muy Alta",AW111="Mayor")),"Alto",IF(OR(AND(AU111="Muy Baja",AW111="Catastrófico"),AND(AU111="Baja",AW111="Catastrófico"),AND(AU111="Media",AW111="Catastrófico"),AND(AU111="Alta",AW111="Catastrófico"),AND(AU111="Muy Alta",AW111="Catastrófico")),"Extremo",""))))</f>
        <v/>
      </c>
      <c r="AY108" s="170" t="e" cm="1">
        <f t="array" ref="AY108">_xlfn.IFS(AX108="Bajo","Aceptar",AX108="Moderado","Reducir",AX108="Alto","Reducir",AX108="Extremo","Reducir")</f>
        <v>#N/A</v>
      </c>
      <c r="AZ108" s="173" t="e" cm="1">
        <f t="array" ref="AZ108">_xlfn.IFS(AY108="Aceptar","No",AY108="Reducir","Si")</f>
        <v>#N/A</v>
      </c>
      <c r="BA108" s="20" t="str">
        <f>CONCATENATE(J108," Acción preventiva"," 1")</f>
        <v>POSPR  Acción preventiva 1</v>
      </c>
      <c r="BB108" s="22"/>
      <c r="BC108" s="22"/>
      <c r="BD108" s="22"/>
      <c r="BE108" s="20">
        <f t="shared" si="415"/>
        <v>0</v>
      </c>
      <c r="BF108" s="20"/>
      <c r="BG108" s="20"/>
      <c r="BH108" s="20"/>
      <c r="BI108" s="20"/>
      <c r="BJ108" s="20"/>
      <c r="BK108" s="20"/>
      <c r="BL108" s="20"/>
      <c r="BM108" s="20"/>
      <c r="BN108" s="20"/>
      <c r="BO108" s="20"/>
      <c r="BP108" s="20"/>
      <c r="BQ108" s="20"/>
      <c r="BR108" s="176"/>
      <c r="BS108" s="37"/>
      <c r="BT108" s="37"/>
      <c r="BU108" s="37"/>
      <c r="BV108" s="37"/>
      <c r="BW108" s="37"/>
      <c r="BX108" s="37"/>
      <c r="BY108" s="37"/>
      <c r="BZ108" s="37"/>
      <c r="CA108" s="37"/>
      <c r="CB108" s="37"/>
      <c r="CC108" s="37"/>
      <c r="CD108" s="37"/>
      <c r="CE108" s="37">
        <f t="shared" si="330"/>
        <v>0</v>
      </c>
      <c r="CF108" s="38"/>
      <c r="CG108" s="23"/>
      <c r="CH108" s="24"/>
      <c r="CI108" s="179">
        <f t="shared" ref="CI108" si="482">+Z108</f>
        <v>0</v>
      </c>
      <c r="CJ108" s="25" t="e">
        <f t="shared" ref="CJ108" si="483">1-(CH108/CI108)</f>
        <v>#DIV/0!</v>
      </c>
      <c r="CK108" s="23" t="e" cm="1">
        <f t="array" ref="CK108">+_xlfn.IFS(CJ108&lt;0.8,"Cambio",CJ108&lt;0.9,"Revisión de control",CJ108&gt;0.89,"Se mantiene")</f>
        <v>#DIV/0!</v>
      </c>
      <c r="CL108" s="148"/>
      <c r="CM108" s="148"/>
      <c r="CN108" s="148"/>
      <c r="CO108" s="148"/>
      <c r="CP108" s="25">
        <f t="shared" si="437"/>
        <v>1</v>
      </c>
    </row>
    <row r="109" spans="1:94" ht="60" hidden="1" customHeight="1" x14ac:dyDescent="0.35">
      <c r="A109" s="151"/>
      <c r="B109" s="215"/>
      <c r="C109" s="153" t="s">
        <v>138</v>
      </c>
      <c r="D109" s="192"/>
      <c r="E109" s="195"/>
      <c r="F109" s="192"/>
      <c r="G109" s="197"/>
      <c r="H109" s="168"/>
      <c r="I109" s="167"/>
      <c r="J109" s="171"/>
      <c r="K109" s="171"/>
      <c r="L109" s="198"/>
      <c r="M109" s="200"/>
      <c r="N109" s="203"/>
      <c r="O109" s="206"/>
      <c r="P109" s="209"/>
      <c r="Q109" s="168"/>
      <c r="R109" s="182"/>
      <c r="S109" s="182"/>
      <c r="T109" s="183"/>
      <c r="U109" s="171"/>
      <c r="V109" s="171"/>
      <c r="W109" s="185"/>
      <c r="X109" s="185"/>
      <c r="Y109" s="185"/>
      <c r="Z109" s="187"/>
      <c r="AA109" s="168"/>
      <c r="AB109" s="167"/>
      <c r="AC109" s="168"/>
      <c r="AD109" s="168"/>
      <c r="AE109" s="167"/>
      <c r="AF109" s="168"/>
      <c r="AG109" s="169"/>
      <c r="AH109" s="20" t="str">
        <f>CONCATENATE(J108," Control"," 2")</f>
        <v>POSPR  Control 2</v>
      </c>
      <c r="AI109" s="22"/>
      <c r="AJ109" s="22"/>
      <c r="AK109" s="22"/>
      <c r="AL109" s="22" t="str">
        <f t="shared" si="450"/>
        <v xml:space="preserve">  a través de </v>
      </c>
      <c r="AM109" s="20"/>
      <c r="AN109" s="20" t="str">
        <f t="shared" si="379"/>
        <v/>
      </c>
      <c r="AO109" s="20"/>
      <c r="AP109" s="20" t="str">
        <f t="shared" si="380"/>
        <v/>
      </c>
      <c r="AQ109" s="20"/>
      <c r="AR109" s="20"/>
      <c r="AS109" s="20"/>
      <c r="AT109" s="21" t="str">
        <f>+IF(AN109="Probabilidad",AT108-(AT108*AP109),AT108)</f>
        <v/>
      </c>
      <c r="AU109" s="20" t="str">
        <f t="shared" si="412"/>
        <v/>
      </c>
      <c r="AV109" s="21" t="e">
        <f>+IF(AN109="Impacto",AV108-(AV108*AP109),AV108)</f>
        <v>#N/A</v>
      </c>
      <c r="AW109" s="20" t="str">
        <f t="shared" si="413"/>
        <v/>
      </c>
      <c r="AX109" s="171"/>
      <c r="AY109" s="171"/>
      <c r="AZ109" s="174"/>
      <c r="BA109" s="20" t="str">
        <f>CONCATENATE(J108," Acción preventiva"," 2")</f>
        <v>POSPR  Acción preventiva 2</v>
      </c>
      <c r="BB109" s="22"/>
      <c r="BC109" s="22"/>
      <c r="BD109" s="22"/>
      <c r="BE109" s="20">
        <f t="shared" si="415"/>
        <v>0</v>
      </c>
      <c r="BF109" s="20"/>
      <c r="BG109" s="20"/>
      <c r="BH109" s="20"/>
      <c r="BI109" s="20"/>
      <c r="BJ109" s="20"/>
      <c r="BK109" s="20"/>
      <c r="BL109" s="20"/>
      <c r="BM109" s="20"/>
      <c r="BN109" s="20"/>
      <c r="BO109" s="20"/>
      <c r="BP109" s="20"/>
      <c r="BQ109" s="20"/>
      <c r="BR109" s="177"/>
      <c r="BS109" s="37"/>
      <c r="BT109" s="37"/>
      <c r="BU109" s="37"/>
      <c r="BV109" s="37"/>
      <c r="BW109" s="37"/>
      <c r="BX109" s="37"/>
      <c r="BY109" s="37"/>
      <c r="BZ109" s="37"/>
      <c r="CA109" s="37"/>
      <c r="CB109" s="37"/>
      <c r="CC109" s="37"/>
      <c r="CD109" s="37"/>
      <c r="CE109" s="37">
        <f t="shared" si="330"/>
        <v>0</v>
      </c>
      <c r="CF109" s="38"/>
      <c r="CG109" s="23"/>
      <c r="CH109" s="24"/>
      <c r="CI109" s="180"/>
      <c r="CJ109" s="25" t="e">
        <f t="shared" ref="CJ109" si="484">1-(CH109/CI108)</f>
        <v>#DIV/0!</v>
      </c>
      <c r="CK109" s="23" t="e" cm="1">
        <f t="array" ref="CK109">+_xlfn.IFS(CJ109&lt;0.8,"Cambio",CJ109&lt;0.9,"Revisión de control",CJ109&gt;0.89,"Se mantiene")</f>
        <v>#DIV/0!</v>
      </c>
      <c r="CL109" s="148"/>
      <c r="CM109" s="148"/>
      <c r="CN109" s="148"/>
      <c r="CO109" s="148"/>
      <c r="CP109" s="25">
        <f t="shared" si="437"/>
        <v>1</v>
      </c>
    </row>
    <row r="110" spans="1:94" ht="60" hidden="1" customHeight="1" x14ac:dyDescent="0.35">
      <c r="A110" s="151"/>
      <c r="B110" s="215"/>
      <c r="C110" s="153" t="s">
        <v>138</v>
      </c>
      <c r="D110" s="192"/>
      <c r="E110" s="195"/>
      <c r="F110" s="192"/>
      <c r="G110" s="197"/>
      <c r="H110" s="168"/>
      <c r="I110" s="167"/>
      <c r="J110" s="171"/>
      <c r="K110" s="171"/>
      <c r="L110" s="198"/>
      <c r="M110" s="200"/>
      <c r="N110" s="203"/>
      <c r="O110" s="206"/>
      <c r="P110" s="209"/>
      <c r="Q110" s="168"/>
      <c r="R110" s="182"/>
      <c r="S110" s="182"/>
      <c r="T110" s="183"/>
      <c r="U110" s="171"/>
      <c r="V110" s="171"/>
      <c r="W110" s="185"/>
      <c r="X110" s="185"/>
      <c r="Y110" s="185"/>
      <c r="Z110" s="187"/>
      <c r="AA110" s="168"/>
      <c r="AB110" s="167"/>
      <c r="AC110" s="168"/>
      <c r="AD110" s="168"/>
      <c r="AE110" s="167"/>
      <c r="AF110" s="168"/>
      <c r="AG110" s="169"/>
      <c r="AH110" s="20" t="str">
        <f>CONCATENATE(J108," Control"," 3")</f>
        <v>POSPR  Control 3</v>
      </c>
      <c r="AI110" s="22"/>
      <c r="AJ110" s="22"/>
      <c r="AK110" s="22"/>
      <c r="AL110" s="22" t="str">
        <f t="shared" si="450"/>
        <v xml:space="preserve">  a través de </v>
      </c>
      <c r="AM110" s="20"/>
      <c r="AN110" s="20" t="str">
        <f t="shared" si="379"/>
        <v/>
      </c>
      <c r="AO110" s="20"/>
      <c r="AP110" s="20" t="str">
        <f t="shared" si="380"/>
        <v/>
      </c>
      <c r="AQ110" s="20"/>
      <c r="AR110" s="20"/>
      <c r="AS110" s="20"/>
      <c r="AT110" s="21" t="str">
        <f>+IF(AN110="Probabilidad",AT109-(AT109*AP110),AT109)</f>
        <v/>
      </c>
      <c r="AU110" s="20" t="str">
        <f t="shared" si="412"/>
        <v/>
      </c>
      <c r="AV110" s="21" t="e">
        <f>+IF(AN110="Impacto",AV109-(AV109*AP110),AV109)</f>
        <v>#N/A</v>
      </c>
      <c r="AW110" s="20" t="str">
        <f t="shared" si="413"/>
        <v/>
      </c>
      <c r="AX110" s="171"/>
      <c r="AY110" s="171"/>
      <c r="AZ110" s="174"/>
      <c r="BA110" s="20" t="str">
        <f>CONCATENATE(J108," Acción preventiva"," 3")</f>
        <v>POSPR  Acción preventiva 3</v>
      </c>
      <c r="BB110" s="22"/>
      <c r="BC110" s="22"/>
      <c r="BD110" s="22"/>
      <c r="BE110" s="20">
        <f t="shared" si="415"/>
        <v>0</v>
      </c>
      <c r="BF110" s="20"/>
      <c r="BG110" s="20"/>
      <c r="BH110" s="20"/>
      <c r="BI110" s="20"/>
      <c r="BJ110" s="20"/>
      <c r="BK110" s="20"/>
      <c r="BL110" s="20"/>
      <c r="BM110" s="20"/>
      <c r="BN110" s="20"/>
      <c r="BO110" s="20"/>
      <c r="BP110" s="20"/>
      <c r="BQ110" s="20"/>
      <c r="BR110" s="177"/>
      <c r="BS110" s="37"/>
      <c r="BT110" s="37"/>
      <c r="BU110" s="37"/>
      <c r="BV110" s="37"/>
      <c r="BW110" s="37"/>
      <c r="BX110" s="37"/>
      <c r="BY110" s="37"/>
      <c r="BZ110" s="37"/>
      <c r="CA110" s="37"/>
      <c r="CB110" s="37"/>
      <c r="CC110" s="37"/>
      <c r="CD110" s="37"/>
      <c r="CE110" s="37">
        <f t="shared" si="330"/>
        <v>0</v>
      </c>
      <c r="CF110" s="38"/>
      <c r="CG110" s="23"/>
      <c r="CH110" s="24"/>
      <c r="CI110" s="180"/>
      <c r="CJ110" s="25" t="e">
        <f t="shared" ref="CJ110" si="485">1-(CH110/CI108)</f>
        <v>#DIV/0!</v>
      </c>
      <c r="CK110" s="23" t="e" cm="1">
        <f t="array" ref="CK110">+_xlfn.IFS(CJ110&lt;0.8,"Cambio",CJ110&lt;0.9,"Revisión de control",CJ110&gt;0.89,"Se mantiene")</f>
        <v>#DIV/0!</v>
      </c>
      <c r="CL110" s="148"/>
      <c r="CM110" s="148"/>
      <c r="CN110" s="148"/>
      <c r="CO110" s="148"/>
      <c r="CP110" s="25">
        <f t="shared" si="437"/>
        <v>1</v>
      </c>
    </row>
    <row r="111" spans="1:94" ht="60" hidden="1" customHeight="1" x14ac:dyDescent="0.35">
      <c r="A111" s="151"/>
      <c r="B111" s="216"/>
      <c r="C111" s="153" t="s">
        <v>138</v>
      </c>
      <c r="D111" s="193"/>
      <c r="E111" s="196"/>
      <c r="F111" s="193"/>
      <c r="G111" s="197"/>
      <c r="H111" s="168"/>
      <c r="I111" s="167"/>
      <c r="J111" s="172"/>
      <c r="K111" s="172"/>
      <c r="L111" s="198"/>
      <c r="M111" s="201"/>
      <c r="N111" s="204"/>
      <c r="O111" s="207"/>
      <c r="P111" s="210"/>
      <c r="Q111" s="168"/>
      <c r="R111" s="182"/>
      <c r="S111" s="182"/>
      <c r="T111" s="183"/>
      <c r="U111" s="172"/>
      <c r="V111" s="172"/>
      <c r="W111" s="186"/>
      <c r="X111" s="186"/>
      <c r="Y111" s="186"/>
      <c r="Z111" s="187"/>
      <c r="AA111" s="168"/>
      <c r="AB111" s="167"/>
      <c r="AC111" s="168"/>
      <c r="AD111" s="168"/>
      <c r="AE111" s="167"/>
      <c r="AF111" s="168"/>
      <c r="AG111" s="169"/>
      <c r="AH111" s="20" t="str">
        <f>CONCATENATE(J108," Control"," 4")</f>
        <v>POSPR  Control 4</v>
      </c>
      <c r="AI111" s="22"/>
      <c r="AJ111" s="22"/>
      <c r="AK111" s="22"/>
      <c r="AL111" s="22" t="str">
        <f t="shared" si="450"/>
        <v xml:space="preserve">  a través de </v>
      </c>
      <c r="AM111" s="20"/>
      <c r="AN111" s="20" t="str">
        <f t="shared" si="379"/>
        <v/>
      </c>
      <c r="AO111" s="20"/>
      <c r="AP111" s="20" t="str">
        <f t="shared" si="380"/>
        <v/>
      </c>
      <c r="AQ111" s="20"/>
      <c r="AR111" s="20"/>
      <c r="AS111" s="20"/>
      <c r="AT111" s="21" t="str">
        <f>+IF(AN111="Probabilidad",AT110-(AT110*AP111),AT110)</f>
        <v/>
      </c>
      <c r="AU111" s="20" t="str">
        <f t="shared" si="412"/>
        <v/>
      </c>
      <c r="AV111" s="21" t="e">
        <f>+IF(AN111="Impacto",AV110-(AV110*AP111),AV110)</f>
        <v>#N/A</v>
      </c>
      <c r="AW111" s="20" t="str">
        <f t="shared" si="413"/>
        <v/>
      </c>
      <c r="AX111" s="172"/>
      <c r="AY111" s="172"/>
      <c r="AZ111" s="175"/>
      <c r="BA111" s="20" t="str">
        <f>CONCATENATE(J108," Acción preventiva"," 4")</f>
        <v>POSPR  Acción preventiva 4</v>
      </c>
      <c r="BB111" s="22"/>
      <c r="BC111" s="22"/>
      <c r="BD111" s="22"/>
      <c r="BE111" s="20">
        <f t="shared" si="415"/>
        <v>0</v>
      </c>
      <c r="BF111" s="20"/>
      <c r="BG111" s="20"/>
      <c r="BH111" s="20"/>
      <c r="BI111" s="20"/>
      <c r="BJ111" s="20"/>
      <c r="BK111" s="20"/>
      <c r="BL111" s="20"/>
      <c r="BM111" s="20"/>
      <c r="BN111" s="20"/>
      <c r="BO111" s="20"/>
      <c r="BP111" s="20"/>
      <c r="BQ111" s="20"/>
      <c r="BR111" s="178"/>
      <c r="BS111" s="37"/>
      <c r="BT111" s="37"/>
      <c r="BU111" s="37"/>
      <c r="BV111" s="37"/>
      <c r="BW111" s="37"/>
      <c r="BX111" s="37"/>
      <c r="BY111" s="37"/>
      <c r="BZ111" s="37"/>
      <c r="CA111" s="37"/>
      <c r="CB111" s="37"/>
      <c r="CC111" s="37"/>
      <c r="CD111" s="37"/>
      <c r="CE111" s="37">
        <f t="shared" si="330"/>
        <v>0</v>
      </c>
      <c r="CF111" s="38"/>
      <c r="CG111" s="23"/>
      <c r="CH111" s="24"/>
      <c r="CI111" s="181"/>
      <c r="CJ111" s="25" t="e">
        <f t="shared" ref="CJ111" si="486">1-(CH111/CI108)</f>
        <v>#DIV/0!</v>
      </c>
      <c r="CK111" s="23" t="e" cm="1">
        <f t="array" ref="CK111">+_xlfn.IFS(CJ111&lt;0.8,"Cambio",CJ111&lt;0.9,"Revisión de control",CJ111&gt;0.89,"Se mantiene")</f>
        <v>#DIV/0!</v>
      </c>
      <c r="CL111" s="148"/>
      <c r="CM111" s="148"/>
      <c r="CN111" s="148"/>
      <c r="CO111" s="148"/>
      <c r="CP111" s="25">
        <f t="shared" si="437"/>
        <v>1</v>
      </c>
    </row>
    <row r="112" spans="1:94" ht="60" hidden="1" customHeight="1" x14ac:dyDescent="0.35">
      <c r="A112" s="151"/>
      <c r="B112" s="214" t="s">
        <v>137</v>
      </c>
      <c r="C112" s="153" t="s">
        <v>138</v>
      </c>
      <c r="D112" s="191" t="str">
        <f>VLOOKUP(B112,Datos!$B$65:$F$80,3,FALSE)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12" s="194" t="str">
        <f>VLOOKUP(B112,Datos!$B$65:$F$80,5,FALSE)</f>
        <v>La posibilidad de incumplir con las acciones institucionales requeridas para la implementación efectiva del Ordenamiento Social de la Propiedad Rural a cargo de la ANT</v>
      </c>
      <c r="F112" s="191" t="str">
        <f>VLOOKUP(B112,Datos!$B$65:$F$80,4,FALSE)</f>
        <v>Desde la formulación de planes de ordenamiento de la propiedad rural, y/o de análisis de información de los diferentes modelos de atención hasta la implementación de acciones que permiten el cumplimiento de los procesos misionales de la entidad.</v>
      </c>
      <c r="G112" s="197" t="s">
        <v>520</v>
      </c>
      <c r="H112" s="168"/>
      <c r="I112" s="167">
        <f t="shared" ref="I112" si="487">IF(K112="",0,1)</f>
        <v>0</v>
      </c>
      <c r="J112" s="170" t="str">
        <f t="shared" ref="J112" si="488">CONCATENATE(C112," ",K112)</f>
        <v xml:space="preserve">POSPR </v>
      </c>
      <c r="K112" s="170"/>
      <c r="L112" s="198"/>
      <c r="M112" s="199">
        <f ca="1">+TODAY()-L112</f>
        <v>46151</v>
      </c>
      <c r="N112" s="202"/>
      <c r="O112" s="205"/>
      <c r="P112" s="208" t="e">
        <f>VLOOKUP(O112,Datos!$B$20:$D$25,2,FALSE)</f>
        <v>#N/A</v>
      </c>
      <c r="Q112" s="168"/>
      <c r="R112" s="182"/>
      <c r="S112" s="182"/>
      <c r="T112" s="183" t="str">
        <f t="shared" ref="T112" si="489">CONCATENATE("Posibilidad de efecto dañoso sobre los"," ",Q112," ",R112," debido ",S112)</f>
        <v xml:space="preserve">Posibilidad de efecto dañoso sobre los   debido </v>
      </c>
      <c r="U112" s="170"/>
      <c r="V112" s="170"/>
      <c r="W112" s="184"/>
      <c r="X112" s="184"/>
      <c r="Y112" s="184"/>
      <c r="Z112" s="187"/>
      <c r="AA112" s="168" t="str">
        <f t="shared" ref="AA112" si="490">IF(Z112&lt;=0,"",IF(Z112&lt;=2,"Muy Baja",IF(Z112&lt;=24,"Baja",IF(Z112&lt;=500,"Media",IF(Z112&lt;=5000,"Alta","Muy Alta")))))</f>
        <v/>
      </c>
      <c r="AB112" s="167" t="str">
        <f t="shared" ref="AB112" si="491">IF(AA112="","",IF(AA112="Muy Baja",0.2,IF(AA112="Baja",0.4,IF(AA112="Media",0.6,IF(AA112="Alta",0.8,IF(AA112="Muy Alta",1,))))))</f>
        <v/>
      </c>
      <c r="AC112" s="168">
        <f>+O112</f>
        <v>0</v>
      </c>
      <c r="AD112" s="168" t="e" cm="1">
        <f t="array" ref="AD112">_xlfn.IFS(AC112=Datos!$C$6,"Leve",AC112=Datos!$C$7,"Menor",AC112=Datos!$C$8,"Moderado",AC112=Datos!$C$9,"Mayor",AC112=Datos!$C$10,"Catastrófico")</f>
        <v>#N/A</v>
      </c>
      <c r="AE112" s="167" t="e">
        <f t="shared" ref="AE112" si="492">IF(AD112="","",IF(AD112="Leve",0.2,IF(AD112="Menor",0.4,IF(AD112="Moderado",0.6,IF(AD112="Mayor",0.8,IF(AD112="Catastrófico",1,))))))</f>
        <v>#N/A</v>
      </c>
      <c r="AF112" s="168" t="e">
        <f t="shared" ref="AF112" si="493">IF(OR(AND(AA112="Muy Baja",AD112="Leve"),AND(AA112="Muy Baja",AD112="Menor"),AND(AA112="Baja",AD112="Leve")),"Bajo",IF(OR(AND(AA112="Muy baja",AD112="Moderado"),AND(AA112="Baja",AD112="Menor"),AND(AA112="Baja",AD112="Moderado"),AND(AA112="Media",AD112="Leve"),AND(AA112="Media",AD112="Menor"),AND(AA112="Media",AD112="Moderado"),AND(AA112="Alta",AD112="Leve"),AND(AA112="Alta",AD112="Menor")),"Moderado",IF(OR(AND(AA112="Muy Baja",AD112="Mayor"),AND(AA112="Baja",AD112="Mayor"),AND(AA112="Media",AD112="Mayor"),AND(AA112="Alta",AD112="Moderado"),AND(AA112="Alta",AD112="Mayor"),AND(AA112="Muy Alta",AD112="Leve"),AND(AA112="Muy Alta",AD112="Menor"),AND(AA112="Muy Alta",AD112="Moderado"),AND(AA112="Muy Alta",AD112="Mayor")),"Alto",IF(OR(AND(AA112="Muy Baja",AD112="Catastrófico"),AND(AA112="Baja",AD112="Catastrófico"),AND(AA112="Media",AD112="Catastrófico"),AND(AA112="Alta",AD112="Catastrófico"),AND(AA112="Muy Alta",AD112="Catastrófico")),"Extremo",""))))</f>
        <v>#N/A</v>
      </c>
      <c r="AG112" s="169" t="e" cm="1">
        <f t="array" ref="AG112">_xlfn.IFS(AF112="Bajo","Aceptar",AF112="Moderado","Reducir",AF112="Alto","Reducir",AF112="Extremo","Reducir")</f>
        <v>#N/A</v>
      </c>
      <c r="AH112" s="20" t="str">
        <f>CONCATENATE(J112," Control"," 1")</f>
        <v>POSPR  Control 1</v>
      </c>
      <c r="AI112" s="22"/>
      <c r="AJ112" s="22"/>
      <c r="AK112" s="22"/>
      <c r="AL112" s="22" t="str">
        <f>CONCATENATE(AI112," ",AJ112," a través de ",AK112)</f>
        <v xml:space="preserve">  a través de </v>
      </c>
      <c r="AM112" s="20"/>
      <c r="AN112" s="20" t="str">
        <f>IF(OR(AM112="Preventivo",AM112="Detectivo"),"Probabilidad",IF(AM112="Correctivo","Impacto",""))</f>
        <v/>
      </c>
      <c r="AO112" s="20"/>
      <c r="AP112" s="20" t="str">
        <f>IF(AND(AM112="Preventivo",AO112="Automático"),"50%",IF(AND(AM112="Preventivo",AO112="Manual"),"40%",IF(AND(AM112="Detectivo",AO112="Automático"),"40%",IF(AND(AM112="Detectivo",AO112="Manual"),"30%",IF(AND(AM112="Correctivo",AO112="Automático"),"35%",IF(AND(AM112="Correctivo",AO112="Manual"),"25%",""))))))</f>
        <v/>
      </c>
      <c r="AQ112" s="20"/>
      <c r="AR112" s="20"/>
      <c r="AS112" s="20"/>
      <c r="AT112" s="21" t="str">
        <f>+IF(AN112="Probabilidad",AB112-(AB112*AP112),AB112)</f>
        <v/>
      </c>
      <c r="AU112" s="20" t="str">
        <f>IFERROR(IF(AT112="","",IF(AT112&lt;=20%,"Muy Baja",IF(AT112&lt;=40%,"Baja",IF(AT112&lt;=60%,"Media",IF(AT112&lt;=80%,"Alta","Muy Alta"))))),"")</f>
        <v/>
      </c>
      <c r="AV112" s="21" t="e">
        <f>+IF(AN112="Impacto",AE112-(AE112*AP112),AE112)</f>
        <v>#N/A</v>
      </c>
      <c r="AW112" s="20" t="str">
        <f>IFERROR(IF(AV112="","",IF(AV112&lt;=0.2,"Leve",IF(AV112&lt;=0.4,"Menor",IF(AV112&lt;=0.6,"Moderado",IF(AV112&lt;=0.8,"Mayor","Catastrófico"))))),"")</f>
        <v/>
      </c>
      <c r="AX112" s="170" t="str">
        <f t="shared" ref="AX112" si="494">IF(OR(AND(AU115="Muy Baja",AW115="Leve"),AND(AU115="Muy Baja",AW115="Menor"),AND(AU115="Baja",AW115="Leve")),"Bajo",IF(OR(AND(AU115="Muy baja",AW115="Moderado"),AND(AU115="Baja",AW115="Menor"),AND(AU115="Baja",AW115="Moderado"),AND(AU115="Media",AW115="Leve"),AND(AU115="Media",AW115="Menor"),AND(AU115="Media",AW115="Moderado"),AND(AU115="Alta",AW115="Leve"),AND(AU115="Alta",AW115="Menor")),"Moderado",IF(OR(AND(AU115="Muy Baja",AW115="Mayor"),AND(AU115="Baja",AW115="Mayor"),AND(AU115="Media",AW115="Mayor"),AND(AU115="Alta",AW115="Moderado"),AND(AU115="Alta",AW115="Mayor"),AND(AU115="Muy Alta",AW115="Leve"),AND(AU115="Muy Alta",AW115="Menor"),AND(AU115="Muy Alta",AW115="Moderado"),AND(AU115="Muy Alta",AW115="Mayor")),"Alto",IF(OR(AND(AU115="Muy Baja",AW115="Catastrófico"),AND(AU115="Baja",AW115="Catastrófico"),AND(AU115="Media",AW115="Catastrófico"),AND(AU115="Alta",AW115="Catastrófico"),AND(AU115="Muy Alta",AW115="Catastrófico")),"Extremo",""))))</f>
        <v/>
      </c>
      <c r="AY112" s="170" t="e" cm="1">
        <f t="array" ref="AY112">_xlfn.IFS(AX112="Bajo","Aceptar",AX112="Moderado","Reducir",AX112="Alto","Reducir",AX112="Extremo","Reducir")</f>
        <v>#N/A</v>
      </c>
      <c r="AZ112" s="173" t="e" cm="1">
        <f t="array" ref="AZ112">_xlfn.IFS(AY112="Aceptar","No",AY112="Reducir","Si")</f>
        <v>#N/A</v>
      </c>
      <c r="BA112" s="20" t="str">
        <f>CONCATENATE(J112," Acción preventiva"," 1")</f>
        <v>POSPR  Acción preventiva 1</v>
      </c>
      <c r="BB112" s="22"/>
      <c r="BC112" s="22"/>
      <c r="BD112" s="22"/>
      <c r="BE112" s="20">
        <f>+SUM(BF112:BQ112)</f>
        <v>0</v>
      </c>
      <c r="BF112" s="20"/>
      <c r="BG112" s="20"/>
      <c r="BH112" s="20"/>
      <c r="BI112" s="20"/>
      <c r="BJ112" s="20"/>
      <c r="BK112" s="20"/>
      <c r="BL112" s="20"/>
      <c r="BM112" s="20"/>
      <c r="BN112" s="20"/>
      <c r="BO112" s="20"/>
      <c r="BP112" s="20"/>
      <c r="BQ112" s="20"/>
      <c r="BR112" s="176"/>
      <c r="BS112" s="37"/>
      <c r="BT112" s="37"/>
      <c r="BU112" s="37"/>
      <c r="BV112" s="37"/>
      <c r="BW112" s="37"/>
      <c r="BX112" s="37"/>
      <c r="BY112" s="37"/>
      <c r="BZ112" s="37"/>
      <c r="CA112" s="37"/>
      <c r="CB112" s="37"/>
      <c r="CC112" s="37"/>
      <c r="CD112" s="37"/>
      <c r="CE112" s="37">
        <f t="shared" si="330"/>
        <v>0</v>
      </c>
      <c r="CF112" s="38"/>
      <c r="CG112" s="23"/>
      <c r="CH112" s="24"/>
      <c r="CI112" s="179">
        <f t="shared" ref="CI112" si="495">+Z112</f>
        <v>0</v>
      </c>
      <c r="CJ112" s="25" t="e">
        <f t="shared" ref="CJ112" si="496">1-(CH112/CI112)</f>
        <v>#DIV/0!</v>
      </c>
      <c r="CK112" s="23" t="e" cm="1">
        <f t="array" ref="CK112">+_xlfn.IFS(CJ112&lt;0.8,"Cambio",CJ112&lt;0.9,"Revisión de control",CJ112&gt;0.89,"Se mantiene")</f>
        <v>#DIV/0!</v>
      </c>
      <c r="CL112" s="148"/>
      <c r="CM112" s="148"/>
      <c r="CN112" s="148"/>
      <c r="CO112" s="148"/>
      <c r="CP112" s="25">
        <f>(_xlfn.IFS(CG112="",1,CG112="SI",0)+_xlfn.IFS(CL112="",1,CL112="SI",1,CL112="NO",0)+_xlfn.IFS(CM112="",1,CM112="SI",1,CM112="NO",0)+_xlfn.IFS(CN112="",1,CN112="SI",1,CN112="NO",0)+_xlfn.IFS(CO112="",1,CO112="SI",1,CO112="NO",0))/5</f>
        <v>1</v>
      </c>
    </row>
    <row r="113" spans="1:94" ht="60" hidden="1" customHeight="1" x14ac:dyDescent="0.35">
      <c r="A113" s="151"/>
      <c r="B113" s="215"/>
      <c r="C113" s="153" t="s">
        <v>138</v>
      </c>
      <c r="D113" s="192"/>
      <c r="E113" s="195"/>
      <c r="F113" s="192"/>
      <c r="G113" s="197"/>
      <c r="H113" s="168"/>
      <c r="I113" s="167"/>
      <c r="J113" s="171"/>
      <c r="K113" s="171"/>
      <c r="L113" s="198"/>
      <c r="M113" s="200"/>
      <c r="N113" s="203"/>
      <c r="O113" s="206"/>
      <c r="P113" s="209"/>
      <c r="Q113" s="168"/>
      <c r="R113" s="182"/>
      <c r="S113" s="182"/>
      <c r="T113" s="183"/>
      <c r="U113" s="171"/>
      <c r="V113" s="171"/>
      <c r="W113" s="185"/>
      <c r="X113" s="185"/>
      <c r="Y113" s="185"/>
      <c r="Z113" s="187"/>
      <c r="AA113" s="168"/>
      <c r="AB113" s="167"/>
      <c r="AC113" s="168"/>
      <c r="AD113" s="168"/>
      <c r="AE113" s="167"/>
      <c r="AF113" s="168"/>
      <c r="AG113" s="169"/>
      <c r="AH113" s="20" t="str">
        <f>CONCATENATE(J112," Control"," 2")</f>
        <v>POSPR  Control 2</v>
      </c>
      <c r="AI113" s="22"/>
      <c r="AJ113" s="22"/>
      <c r="AK113" s="22"/>
      <c r="AL113" s="22" t="str">
        <f>CONCATENATE(AI113," ",AJ113," a través de ",AK113)</f>
        <v xml:space="preserve">  a través de </v>
      </c>
      <c r="AM113" s="20"/>
      <c r="AN113" s="20" t="str">
        <f>IF(OR(AM113="Preventivo",AM113="Detectivo"),"Probabilidad",IF(AM113="Correctivo","Impacto",""))</f>
        <v/>
      </c>
      <c r="AO113" s="20"/>
      <c r="AP113" s="20" t="str">
        <f>IF(AND(AM113="Preventivo",AO113="Automático"),"50%",IF(AND(AM113="Preventivo",AO113="Manual"),"40%",IF(AND(AM113="Detectivo",AO113="Automático"),"40%",IF(AND(AM113="Detectivo",AO113="Manual"),"30%",IF(AND(AM113="Correctivo",AO113="Automático"),"35%",IF(AND(AM113="Correctivo",AO113="Manual"),"25%",""))))))</f>
        <v/>
      </c>
      <c r="AQ113" s="20"/>
      <c r="AR113" s="20"/>
      <c r="AS113" s="20"/>
      <c r="AT113" s="21" t="str">
        <f>+IF(AN113="Probabilidad",AT112-(AT112*AP113),AT112)</f>
        <v/>
      </c>
      <c r="AU113" s="20" t="str">
        <f>IFERROR(IF(AT113="","",IF(AT113&lt;=20%,"Muy Baja",IF(AT113&lt;=40%,"Baja",IF(AT113&lt;=60%,"Media",IF(AT113&lt;=80%,"Alta","Muy Alta"))))),"")</f>
        <v/>
      </c>
      <c r="AV113" s="21" t="e">
        <f>+IF(AN113="Impacto",AV112-(AV112*AP113),AV112)</f>
        <v>#N/A</v>
      </c>
      <c r="AW113" s="20" t="str">
        <f>IFERROR(IF(AV113="","",IF(AV113&lt;=0.2,"Leve",IF(AV113&lt;=0.4,"Menor",IF(AV113&lt;=0.6,"Moderado",IF(AV113&lt;=0.8,"Mayor","Catastrófico"))))),"")</f>
        <v/>
      </c>
      <c r="AX113" s="171"/>
      <c r="AY113" s="171"/>
      <c r="AZ113" s="174"/>
      <c r="BA113" s="20" t="str">
        <f>CONCATENATE(J112," Acción preventiva"," 2")</f>
        <v>POSPR  Acción preventiva 2</v>
      </c>
      <c r="BB113" s="22"/>
      <c r="BC113" s="22"/>
      <c r="BD113" s="22"/>
      <c r="BE113" s="20">
        <f>+SUM(BF113:BQ113)</f>
        <v>0</v>
      </c>
      <c r="BF113" s="20"/>
      <c r="BG113" s="20"/>
      <c r="BH113" s="20"/>
      <c r="BI113" s="20"/>
      <c r="BJ113" s="20"/>
      <c r="BK113" s="20"/>
      <c r="BL113" s="20"/>
      <c r="BM113" s="20"/>
      <c r="BN113" s="20"/>
      <c r="BO113" s="20"/>
      <c r="BP113" s="20"/>
      <c r="BQ113" s="20"/>
      <c r="BR113" s="177"/>
      <c r="BS113" s="37"/>
      <c r="BT113" s="37"/>
      <c r="BU113" s="37"/>
      <c r="BV113" s="37"/>
      <c r="BW113" s="37"/>
      <c r="BX113" s="37"/>
      <c r="BY113" s="37"/>
      <c r="BZ113" s="37"/>
      <c r="CA113" s="37"/>
      <c r="CB113" s="37"/>
      <c r="CC113" s="37"/>
      <c r="CD113" s="37"/>
      <c r="CE113" s="37">
        <f t="shared" si="330"/>
        <v>0</v>
      </c>
      <c r="CF113" s="38"/>
      <c r="CG113" s="23"/>
      <c r="CH113" s="24"/>
      <c r="CI113" s="180"/>
      <c r="CJ113" s="25" t="e">
        <f t="shared" ref="CJ113" si="497">1-(CH113/CI112)</f>
        <v>#DIV/0!</v>
      </c>
      <c r="CK113" s="23" t="e" cm="1">
        <f t="array" ref="CK113">+_xlfn.IFS(CJ113&lt;0.8,"Cambio",CJ113&lt;0.9,"Revisión de control",CJ113&gt;0.89,"Se mantiene")</f>
        <v>#DIV/0!</v>
      </c>
      <c r="CL113" s="148"/>
      <c r="CM113" s="148"/>
      <c r="CN113" s="148"/>
      <c r="CO113" s="148"/>
      <c r="CP113" s="25">
        <f>(_xlfn.IFS(CG113="",1,CG113="SI",0)+_xlfn.IFS(CL113="",1,CL113="SI",1,CL113="NO",0)+_xlfn.IFS(CM113="",1,CM113="SI",1,CM113="NO",0)+_xlfn.IFS(CN113="",1,CN113="SI",1,CN113="NO",0)+_xlfn.IFS(CO113="",1,CO113="SI",1,CO113="NO",0))/5</f>
        <v>1</v>
      </c>
    </row>
    <row r="114" spans="1:94" ht="60" hidden="1" customHeight="1" x14ac:dyDescent="0.35">
      <c r="A114" s="151"/>
      <c r="B114" s="215"/>
      <c r="C114" s="153" t="s">
        <v>138</v>
      </c>
      <c r="D114" s="192"/>
      <c r="E114" s="195"/>
      <c r="F114" s="192"/>
      <c r="G114" s="197"/>
      <c r="H114" s="168"/>
      <c r="I114" s="167"/>
      <c r="J114" s="171"/>
      <c r="K114" s="171"/>
      <c r="L114" s="198"/>
      <c r="M114" s="200"/>
      <c r="N114" s="203"/>
      <c r="O114" s="206"/>
      <c r="P114" s="209"/>
      <c r="Q114" s="168"/>
      <c r="R114" s="182"/>
      <c r="S114" s="182"/>
      <c r="T114" s="183"/>
      <c r="U114" s="171"/>
      <c r="V114" s="171"/>
      <c r="W114" s="185"/>
      <c r="X114" s="185"/>
      <c r="Y114" s="185"/>
      <c r="Z114" s="187"/>
      <c r="AA114" s="168"/>
      <c r="AB114" s="167"/>
      <c r="AC114" s="168"/>
      <c r="AD114" s="168"/>
      <c r="AE114" s="167"/>
      <c r="AF114" s="168"/>
      <c r="AG114" s="169"/>
      <c r="AH114" s="20" t="str">
        <f>CONCATENATE(J112," Control"," 3")</f>
        <v>POSPR  Control 3</v>
      </c>
      <c r="AI114" s="22"/>
      <c r="AJ114" s="22"/>
      <c r="AK114" s="22"/>
      <c r="AL114" s="22" t="str">
        <f>CONCATENATE(AI114," ",AJ114," a través de ",AK114)</f>
        <v xml:space="preserve">  a través de </v>
      </c>
      <c r="AM114" s="20"/>
      <c r="AN114" s="20" t="str">
        <f>IF(OR(AM114="Preventivo",AM114="Detectivo"),"Probabilidad",IF(AM114="Correctivo","Impacto",""))</f>
        <v/>
      </c>
      <c r="AO114" s="20"/>
      <c r="AP114" s="20" t="str">
        <f>IF(AND(AM114="Preventivo",AO114="Automático"),"50%",IF(AND(AM114="Preventivo",AO114="Manual"),"40%",IF(AND(AM114="Detectivo",AO114="Automático"),"40%",IF(AND(AM114="Detectivo",AO114="Manual"),"30%",IF(AND(AM114="Correctivo",AO114="Automático"),"35%",IF(AND(AM114="Correctivo",AO114="Manual"),"25%",""))))))</f>
        <v/>
      </c>
      <c r="AQ114" s="20"/>
      <c r="AR114" s="20"/>
      <c r="AS114" s="20"/>
      <c r="AT114" s="21" t="str">
        <f>+IF(AN114="Probabilidad",AT113-(AT113*AP114),AT113)</f>
        <v/>
      </c>
      <c r="AU114" s="20" t="str">
        <f>IFERROR(IF(AT114="","",IF(AT114&lt;=20%,"Muy Baja",IF(AT114&lt;=40%,"Baja",IF(AT114&lt;=60%,"Media",IF(AT114&lt;=80%,"Alta","Muy Alta"))))),"")</f>
        <v/>
      </c>
      <c r="AV114" s="21" t="e">
        <f>+IF(AN114="Impacto",AV113-(AV113*AP114),AV113)</f>
        <v>#N/A</v>
      </c>
      <c r="AW114" s="20" t="str">
        <f>IFERROR(IF(AV114="","",IF(AV114&lt;=0.2,"Leve",IF(AV114&lt;=0.4,"Menor",IF(AV114&lt;=0.6,"Moderado",IF(AV114&lt;=0.8,"Mayor","Catastrófico"))))),"")</f>
        <v/>
      </c>
      <c r="AX114" s="171"/>
      <c r="AY114" s="171"/>
      <c r="AZ114" s="174"/>
      <c r="BA114" s="20" t="str">
        <f>CONCATENATE(J112," Acción preventiva"," 3")</f>
        <v>POSPR  Acción preventiva 3</v>
      </c>
      <c r="BB114" s="22"/>
      <c r="BC114" s="22"/>
      <c r="BD114" s="22"/>
      <c r="BE114" s="20">
        <f>+SUM(BF114:BQ114)</f>
        <v>0</v>
      </c>
      <c r="BF114" s="20"/>
      <c r="BG114" s="20"/>
      <c r="BH114" s="20"/>
      <c r="BI114" s="20"/>
      <c r="BJ114" s="20"/>
      <c r="BK114" s="20"/>
      <c r="BL114" s="20"/>
      <c r="BM114" s="20"/>
      <c r="BN114" s="20"/>
      <c r="BO114" s="20"/>
      <c r="BP114" s="20"/>
      <c r="BQ114" s="20"/>
      <c r="BR114" s="177"/>
      <c r="BS114" s="37"/>
      <c r="BT114" s="37"/>
      <c r="BU114" s="37"/>
      <c r="BV114" s="37"/>
      <c r="BW114" s="37"/>
      <c r="BX114" s="37"/>
      <c r="BY114" s="37"/>
      <c r="BZ114" s="37"/>
      <c r="CA114" s="37"/>
      <c r="CB114" s="37"/>
      <c r="CC114" s="37"/>
      <c r="CD114" s="37"/>
      <c r="CE114" s="37">
        <f t="shared" si="330"/>
        <v>0</v>
      </c>
      <c r="CF114" s="38"/>
      <c r="CG114" s="23"/>
      <c r="CH114" s="24"/>
      <c r="CI114" s="180"/>
      <c r="CJ114" s="25" t="e">
        <f t="shared" ref="CJ114" si="498">1-(CH114/CI112)</f>
        <v>#DIV/0!</v>
      </c>
      <c r="CK114" s="23" t="e" cm="1">
        <f t="array" ref="CK114">+_xlfn.IFS(CJ114&lt;0.8,"Cambio",CJ114&lt;0.9,"Revisión de control",CJ114&gt;0.89,"Se mantiene")</f>
        <v>#DIV/0!</v>
      </c>
      <c r="CL114" s="148"/>
      <c r="CM114" s="148"/>
      <c r="CN114" s="148"/>
      <c r="CO114" s="148"/>
      <c r="CP114" s="25">
        <f>(_xlfn.IFS(CG114="",1,CG114="SI",0)+_xlfn.IFS(CL114="",1,CL114="SI",1,CL114="NO",0)+_xlfn.IFS(CM114="",1,CM114="SI",1,CM114="NO",0)+_xlfn.IFS(CN114="",1,CN114="SI",1,CN114="NO",0)+_xlfn.IFS(CO114="",1,CO114="SI",1,CO114="NO",0))/5</f>
        <v>1</v>
      </c>
    </row>
    <row r="115" spans="1:94" ht="60" hidden="1" customHeight="1" x14ac:dyDescent="0.35">
      <c r="A115" s="151"/>
      <c r="B115" s="216"/>
      <c r="C115" s="153" t="s">
        <v>138</v>
      </c>
      <c r="D115" s="193"/>
      <c r="E115" s="196"/>
      <c r="F115" s="193"/>
      <c r="G115" s="197"/>
      <c r="H115" s="168"/>
      <c r="I115" s="167"/>
      <c r="J115" s="172"/>
      <c r="K115" s="172"/>
      <c r="L115" s="198"/>
      <c r="M115" s="201"/>
      <c r="N115" s="204"/>
      <c r="O115" s="207"/>
      <c r="P115" s="210"/>
      <c r="Q115" s="168"/>
      <c r="R115" s="182"/>
      <c r="S115" s="182"/>
      <c r="T115" s="183"/>
      <c r="U115" s="172"/>
      <c r="V115" s="172"/>
      <c r="W115" s="186"/>
      <c r="X115" s="186"/>
      <c r="Y115" s="186"/>
      <c r="Z115" s="187"/>
      <c r="AA115" s="168"/>
      <c r="AB115" s="167"/>
      <c r="AC115" s="168"/>
      <c r="AD115" s="168"/>
      <c r="AE115" s="167"/>
      <c r="AF115" s="168"/>
      <c r="AG115" s="169"/>
      <c r="AH115" s="20" t="str">
        <f>CONCATENATE(J112," Control"," 4")</f>
        <v>POSPR  Control 4</v>
      </c>
      <c r="AI115" s="22"/>
      <c r="AJ115" s="22"/>
      <c r="AK115" s="22"/>
      <c r="AL115" s="22" t="str">
        <f>CONCATENATE(AI115," ",AJ115," a través de ",AK115)</f>
        <v xml:space="preserve">  a través de </v>
      </c>
      <c r="AM115" s="20"/>
      <c r="AN115" s="20" t="str">
        <f>IF(OR(AM115="Preventivo",AM115="Detectivo"),"Probabilidad",IF(AM115="Correctivo","Impacto",""))</f>
        <v/>
      </c>
      <c r="AO115" s="20"/>
      <c r="AP115" s="20" t="str">
        <f>IF(AND(AM115="Preventivo",AO115="Automático"),"50%",IF(AND(AM115="Preventivo",AO115="Manual"),"40%",IF(AND(AM115="Detectivo",AO115="Automático"),"40%",IF(AND(AM115="Detectivo",AO115="Manual"),"30%",IF(AND(AM115="Correctivo",AO115="Automático"),"35%",IF(AND(AM115="Correctivo",AO115="Manual"),"25%",""))))))</f>
        <v/>
      </c>
      <c r="AQ115" s="20"/>
      <c r="AR115" s="20"/>
      <c r="AS115" s="20"/>
      <c r="AT115" s="21" t="str">
        <f>+IF(AN115="Probabilidad",AT114-(AT114*AP115),AT114)</f>
        <v/>
      </c>
      <c r="AU115" s="20" t="str">
        <f>IFERROR(IF(AT115="","",IF(AT115&lt;=20%,"Muy Baja",IF(AT115&lt;=40%,"Baja",IF(AT115&lt;=60%,"Media",IF(AT115&lt;=80%,"Alta","Muy Alta"))))),"")</f>
        <v/>
      </c>
      <c r="AV115" s="21" t="e">
        <f>+IF(AN115="Impacto",AV114-(AV114*AP115),AV114)</f>
        <v>#N/A</v>
      </c>
      <c r="AW115" s="20" t="str">
        <f>IFERROR(IF(AV115="","",IF(AV115&lt;=0.2,"Leve",IF(AV115&lt;=0.4,"Menor",IF(AV115&lt;=0.6,"Moderado",IF(AV115&lt;=0.8,"Mayor","Catastrófico"))))),"")</f>
        <v/>
      </c>
      <c r="AX115" s="172"/>
      <c r="AY115" s="172"/>
      <c r="AZ115" s="175"/>
      <c r="BA115" s="20" t="str">
        <f>CONCATENATE(J112," Acción preventiva"," 4")</f>
        <v>POSPR  Acción preventiva 4</v>
      </c>
      <c r="BB115" s="22"/>
      <c r="BC115" s="22"/>
      <c r="BD115" s="22"/>
      <c r="BE115" s="20">
        <f>+SUM(BF115:BQ115)</f>
        <v>0</v>
      </c>
      <c r="BF115" s="20"/>
      <c r="BG115" s="20"/>
      <c r="BH115" s="20"/>
      <c r="BI115" s="20"/>
      <c r="BJ115" s="20"/>
      <c r="BK115" s="20"/>
      <c r="BL115" s="20"/>
      <c r="BM115" s="20"/>
      <c r="BN115" s="20"/>
      <c r="BO115" s="20"/>
      <c r="BP115" s="20"/>
      <c r="BQ115" s="20"/>
      <c r="BR115" s="178"/>
      <c r="BS115" s="37"/>
      <c r="BT115" s="37"/>
      <c r="BU115" s="37"/>
      <c r="BV115" s="37"/>
      <c r="BW115" s="37"/>
      <c r="BX115" s="37"/>
      <c r="BY115" s="37"/>
      <c r="BZ115" s="37"/>
      <c r="CA115" s="37"/>
      <c r="CB115" s="37"/>
      <c r="CC115" s="37"/>
      <c r="CD115" s="37"/>
      <c r="CE115" s="37">
        <f t="shared" si="330"/>
        <v>0</v>
      </c>
      <c r="CF115" s="38"/>
      <c r="CG115" s="23"/>
      <c r="CH115" s="24"/>
      <c r="CI115" s="181"/>
      <c r="CJ115" s="25" t="e">
        <f t="shared" ref="CJ115" si="499">1-(CH115/CI112)</f>
        <v>#DIV/0!</v>
      </c>
      <c r="CK115" s="23" t="e" cm="1">
        <f t="array" ref="CK115">+_xlfn.IFS(CJ115&lt;0.8,"Cambio",CJ115&lt;0.9,"Revisión de control",CJ115&gt;0.89,"Se mantiene")</f>
        <v>#DIV/0!</v>
      </c>
      <c r="CL115" s="148"/>
      <c r="CM115" s="148"/>
      <c r="CN115" s="148"/>
      <c r="CO115" s="148"/>
      <c r="CP115" s="25">
        <f>(_xlfn.IFS(CG115="",1,CG115="SI",0)+_xlfn.IFS(CL115="",1,CL115="SI",1,CL115="NO",0)+_xlfn.IFS(CM115="",1,CM115="SI",1,CM115="NO",0)+_xlfn.IFS(CN115="",1,CN115="SI",1,CN115="NO",0)+_xlfn.IFS(CO115="",1,CO115="SI",1,CO115="NO",0))/5</f>
        <v>1</v>
      </c>
    </row>
    <row r="116" spans="1:94" ht="60" hidden="1" customHeight="1" x14ac:dyDescent="0.35">
      <c r="A116" s="151"/>
      <c r="B116" s="214" t="s">
        <v>137</v>
      </c>
      <c r="C116" s="153" t="s">
        <v>138</v>
      </c>
      <c r="D116" s="191" t="str">
        <f>VLOOKUP(B116,Datos!$B$65:$F$80,3,FALSE)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16" s="194" t="str">
        <f>VLOOKUP(B116,Datos!$B$65:$F$80,5,FALSE)</f>
        <v>La posibilidad de incumplir con las acciones institucionales requeridas para la implementación efectiva del Ordenamiento Social de la Propiedad Rural a cargo de la ANT</v>
      </c>
      <c r="F116" s="191" t="str">
        <f>VLOOKUP(B116,Datos!$B$65:$F$80,4,FALSE)</f>
        <v>Desde la formulación de planes de ordenamiento de la propiedad rural, y/o de análisis de información de los diferentes modelos de atención hasta la implementación de acciones que permiten el cumplimiento de los procesos misionales de la entidad.</v>
      </c>
      <c r="G116" s="197" t="s">
        <v>514</v>
      </c>
      <c r="H116" s="168"/>
      <c r="I116" s="167">
        <f t="shared" ref="I116" si="500">IF(K116="",0,1)</f>
        <v>0</v>
      </c>
      <c r="J116" s="170" t="str">
        <f t="shared" ref="J116" si="501">CONCATENATE(C116," ",K116)</f>
        <v xml:space="preserve">POSPR </v>
      </c>
      <c r="K116" s="170"/>
      <c r="L116" s="198"/>
      <c r="M116" s="199">
        <f ca="1">+TODAY()-L116</f>
        <v>46151</v>
      </c>
      <c r="N116" s="202"/>
      <c r="O116" s="205"/>
      <c r="P116" s="208" t="e">
        <f>VLOOKUP(O116,Datos!$B$20:$D$25,2,FALSE)</f>
        <v>#N/A</v>
      </c>
      <c r="Q116" s="168"/>
      <c r="R116" s="182"/>
      <c r="S116" s="182"/>
      <c r="T116" s="183" t="str">
        <f t="shared" ref="T116" si="502">CONCATENATE("Posibilidad de efecto dañoso sobre los"," ",Q116," ",R116," debido ",S116)</f>
        <v xml:space="preserve">Posibilidad de efecto dañoso sobre los   debido </v>
      </c>
      <c r="U116" s="170"/>
      <c r="V116" s="170"/>
      <c r="W116" s="184"/>
      <c r="X116" s="184"/>
      <c r="Y116" s="184"/>
      <c r="Z116" s="187"/>
      <c r="AA116" s="168" t="str">
        <f t="shared" ref="AA116" si="503">IF(Z116&lt;=0,"",IF(Z116&lt;=2,"Muy Baja",IF(Z116&lt;=24,"Baja",IF(Z116&lt;=500,"Media",IF(Z116&lt;=5000,"Alta","Muy Alta")))))</f>
        <v/>
      </c>
      <c r="AB116" s="167" t="str">
        <f t="shared" ref="AB116" si="504">IF(AA116="","",IF(AA116="Muy Baja",0.2,IF(AA116="Baja",0.4,IF(AA116="Media",0.6,IF(AA116="Alta",0.8,IF(AA116="Muy Alta",1,))))))</f>
        <v/>
      </c>
      <c r="AC116" s="168">
        <f>+O116</f>
        <v>0</v>
      </c>
      <c r="AD116" s="168" t="e" cm="1">
        <f t="array" ref="AD116">_xlfn.IFS(AC116=Datos!$C$6,"Leve",AC116=Datos!$C$7,"Menor",AC116=Datos!$C$8,"Moderado",AC116=Datos!$C$9,"Mayor",AC116=Datos!$C$10,"Catastrófico")</f>
        <v>#N/A</v>
      </c>
      <c r="AE116" s="167" t="e">
        <f t="shared" ref="AE116" si="505">IF(AD116="","",IF(AD116="Leve",0.2,IF(AD116="Menor",0.4,IF(AD116="Moderado",0.6,IF(AD116="Mayor",0.8,IF(AD116="Catastrófico",1,))))))</f>
        <v>#N/A</v>
      </c>
      <c r="AF116" s="168" t="e">
        <f t="shared" ref="AF116" si="506">IF(OR(AND(AA116="Muy Baja",AD116="Leve"),AND(AA116="Muy Baja",AD116="Menor"),AND(AA116="Baja",AD116="Leve")),"Bajo",IF(OR(AND(AA116="Muy baja",AD116="Moderado"),AND(AA116="Baja",AD116="Menor"),AND(AA116="Baja",AD116="Moderado"),AND(AA116="Media",AD116="Leve"),AND(AA116="Media",AD116="Menor"),AND(AA116="Media",AD116="Moderado"),AND(AA116="Alta",AD116="Leve"),AND(AA116="Alta",AD116="Menor")),"Moderado",IF(OR(AND(AA116="Muy Baja",AD116="Mayor"),AND(AA116="Baja",AD116="Mayor"),AND(AA116="Media",AD116="Mayor"),AND(AA116="Alta",AD116="Moderado"),AND(AA116="Alta",AD116="Mayor"),AND(AA116="Muy Alta",AD116="Leve"),AND(AA116="Muy Alta",AD116="Menor"),AND(AA116="Muy Alta",AD116="Moderado"),AND(AA116="Muy Alta",AD116="Mayor")),"Alto",IF(OR(AND(AA116="Muy Baja",AD116="Catastrófico"),AND(AA116="Baja",AD116="Catastrófico"),AND(AA116="Media",AD116="Catastrófico"),AND(AA116="Alta",AD116="Catastrófico"),AND(AA116="Muy Alta",AD116="Catastrófico")),"Extremo",""))))</f>
        <v>#N/A</v>
      </c>
      <c r="AG116" s="169" t="e" cm="1">
        <f t="array" ref="AG116">_xlfn.IFS(AF116="Bajo","Aceptar",AF116="Moderado","Reducir",AF116="Alto","Reducir",AF116="Extremo","Reducir")</f>
        <v>#N/A</v>
      </c>
      <c r="AH116" s="20" t="str">
        <f>CONCATENATE(J116," Control"," 1")</f>
        <v>POSPR  Control 1</v>
      </c>
      <c r="AI116" s="22"/>
      <c r="AJ116" s="22"/>
      <c r="AK116" s="22"/>
      <c r="AL116" s="22" t="str">
        <f t="shared" si="450"/>
        <v xml:space="preserve">  a través de </v>
      </c>
      <c r="AM116" s="20"/>
      <c r="AN116" s="20" t="str">
        <f t="shared" si="379"/>
        <v/>
      </c>
      <c r="AO116" s="20"/>
      <c r="AP116" s="20" t="str">
        <f t="shared" si="380"/>
        <v/>
      </c>
      <c r="AQ116" s="20"/>
      <c r="AR116" s="20"/>
      <c r="AS116" s="20"/>
      <c r="AT116" s="21" t="str">
        <f>+IF(AN116="Probabilidad",AB116-(AB116*AP116),AB116)</f>
        <v/>
      </c>
      <c r="AU116" s="20" t="str">
        <f t="shared" si="412"/>
        <v/>
      </c>
      <c r="AV116" s="21" t="e">
        <f>+IF(AN116="Impacto",AE116-(AE116*AP116),AE116)</f>
        <v>#N/A</v>
      </c>
      <c r="AW116" s="20" t="str">
        <f t="shared" si="413"/>
        <v/>
      </c>
      <c r="AX116" s="170" t="str">
        <f t="shared" ref="AX116" si="507">IF(OR(AND(AU119="Muy Baja",AW119="Leve"),AND(AU119="Muy Baja",AW119="Menor"),AND(AU119="Baja",AW119="Leve")),"Bajo",IF(OR(AND(AU119="Muy baja",AW119="Moderado"),AND(AU119="Baja",AW119="Menor"),AND(AU119="Baja",AW119="Moderado"),AND(AU119="Media",AW119="Leve"),AND(AU119="Media",AW119="Menor"),AND(AU119="Media",AW119="Moderado"),AND(AU119="Alta",AW119="Leve"),AND(AU119="Alta",AW119="Menor")),"Moderado",IF(OR(AND(AU119="Muy Baja",AW119="Mayor"),AND(AU119="Baja",AW119="Mayor"),AND(AU119="Media",AW119="Mayor"),AND(AU119="Alta",AW119="Moderado"),AND(AU119="Alta",AW119="Mayor"),AND(AU119="Muy Alta",AW119="Leve"),AND(AU119="Muy Alta",AW119="Menor"),AND(AU119="Muy Alta",AW119="Moderado"),AND(AU119="Muy Alta",AW119="Mayor")),"Alto",IF(OR(AND(AU119="Muy Baja",AW119="Catastrófico"),AND(AU119="Baja",AW119="Catastrófico"),AND(AU119="Media",AW119="Catastrófico"),AND(AU119="Alta",AW119="Catastrófico"),AND(AU119="Muy Alta",AW119="Catastrófico")),"Extremo",""))))</f>
        <v/>
      </c>
      <c r="AY116" s="170" t="e" cm="1">
        <f t="array" ref="AY116">_xlfn.IFS(AX116="Bajo","Aceptar",AX116="Moderado","Reducir",AX116="Alto","Reducir",AX116="Extremo","Reducir")</f>
        <v>#N/A</v>
      </c>
      <c r="AZ116" s="173" t="e" cm="1">
        <f t="array" ref="AZ116">_xlfn.IFS(AY116="Aceptar","No",AY116="Reducir","Si")</f>
        <v>#N/A</v>
      </c>
      <c r="BA116" s="20" t="str">
        <f>CONCATENATE(J116," Acción preventiva"," 1")</f>
        <v>POSPR  Acción preventiva 1</v>
      </c>
      <c r="BB116" s="22"/>
      <c r="BC116" s="22"/>
      <c r="BD116" s="22"/>
      <c r="BE116" s="20">
        <f t="shared" si="415"/>
        <v>0</v>
      </c>
      <c r="BF116" s="20"/>
      <c r="BG116" s="20"/>
      <c r="BH116" s="20"/>
      <c r="BI116" s="20"/>
      <c r="BJ116" s="20"/>
      <c r="BK116" s="20"/>
      <c r="BL116" s="20"/>
      <c r="BM116" s="20"/>
      <c r="BN116" s="20"/>
      <c r="BO116" s="20"/>
      <c r="BP116" s="20"/>
      <c r="BQ116" s="20"/>
      <c r="BR116" s="176"/>
      <c r="BS116" s="37"/>
      <c r="BT116" s="37"/>
      <c r="BU116" s="37"/>
      <c r="BV116" s="37"/>
      <c r="BW116" s="37"/>
      <c r="BX116" s="37"/>
      <c r="BY116" s="37"/>
      <c r="BZ116" s="37"/>
      <c r="CA116" s="37"/>
      <c r="CB116" s="37"/>
      <c r="CC116" s="37"/>
      <c r="CD116" s="37"/>
      <c r="CE116" s="37">
        <f t="shared" si="330"/>
        <v>0</v>
      </c>
      <c r="CF116" s="38"/>
      <c r="CG116" s="23"/>
      <c r="CH116" s="24"/>
      <c r="CI116" s="179">
        <f t="shared" ref="CI116" si="508">+Z116</f>
        <v>0</v>
      </c>
      <c r="CJ116" s="25" t="e">
        <f t="shared" ref="CJ116" si="509">1-(CH116/CI116)</f>
        <v>#DIV/0!</v>
      </c>
      <c r="CK116" s="23" t="e" cm="1">
        <f t="array" ref="CK116">+_xlfn.IFS(CJ116&lt;0.8,"Cambio",CJ116&lt;0.9,"Revisión de control",CJ116&gt;0.89,"Se mantiene")</f>
        <v>#DIV/0!</v>
      </c>
      <c r="CL116" s="148"/>
      <c r="CM116" s="148"/>
      <c r="CN116" s="148"/>
      <c r="CO116" s="148"/>
      <c r="CP116" s="25">
        <f t="shared" si="437"/>
        <v>1</v>
      </c>
    </row>
    <row r="117" spans="1:94" ht="60" hidden="1" customHeight="1" x14ac:dyDescent="0.35">
      <c r="A117" s="151"/>
      <c r="B117" s="215"/>
      <c r="C117" s="153" t="s">
        <v>138</v>
      </c>
      <c r="D117" s="192"/>
      <c r="E117" s="195"/>
      <c r="F117" s="192"/>
      <c r="G117" s="197"/>
      <c r="H117" s="168"/>
      <c r="I117" s="167"/>
      <c r="J117" s="171"/>
      <c r="K117" s="171"/>
      <c r="L117" s="198"/>
      <c r="M117" s="200"/>
      <c r="N117" s="203"/>
      <c r="O117" s="206"/>
      <c r="P117" s="209"/>
      <c r="Q117" s="168"/>
      <c r="R117" s="182"/>
      <c r="S117" s="182"/>
      <c r="T117" s="183"/>
      <c r="U117" s="171"/>
      <c r="V117" s="171"/>
      <c r="W117" s="185"/>
      <c r="X117" s="185"/>
      <c r="Y117" s="185"/>
      <c r="Z117" s="187"/>
      <c r="AA117" s="168"/>
      <c r="AB117" s="167"/>
      <c r="AC117" s="168"/>
      <c r="AD117" s="168"/>
      <c r="AE117" s="167"/>
      <c r="AF117" s="168"/>
      <c r="AG117" s="169"/>
      <c r="AH117" s="20" t="str">
        <f>CONCATENATE(J116," Control"," 2")</f>
        <v>POSPR  Control 2</v>
      </c>
      <c r="AI117" s="22"/>
      <c r="AJ117" s="22"/>
      <c r="AK117" s="22"/>
      <c r="AL117" s="22" t="str">
        <f t="shared" si="450"/>
        <v xml:space="preserve">  a través de </v>
      </c>
      <c r="AM117" s="20"/>
      <c r="AN117" s="20" t="str">
        <f t="shared" si="379"/>
        <v/>
      </c>
      <c r="AO117" s="20"/>
      <c r="AP117" s="20" t="str">
        <f t="shared" si="380"/>
        <v/>
      </c>
      <c r="AQ117" s="20"/>
      <c r="AR117" s="20"/>
      <c r="AS117" s="20"/>
      <c r="AT117" s="21" t="str">
        <f>+IF(AN117="Probabilidad",AT116-(AT116*AP117),AT116)</f>
        <v/>
      </c>
      <c r="AU117" s="20" t="str">
        <f t="shared" si="412"/>
        <v/>
      </c>
      <c r="AV117" s="21" t="e">
        <f>+IF(AN117="Impacto",AV116-(AV116*AP117),AV116)</f>
        <v>#N/A</v>
      </c>
      <c r="AW117" s="20" t="str">
        <f t="shared" si="413"/>
        <v/>
      </c>
      <c r="AX117" s="171"/>
      <c r="AY117" s="171"/>
      <c r="AZ117" s="174"/>
      <c r="BA117" s="20" t="str">
        <f>CONCATENATE(J116," Acción preventiva"," 2")</f>
        <v>POSPR  Acción preventiva 2</v>
      </c>
      <c r="BB117" s="22"/>
      <c r="BC117" s="22"/>
      <c r="BD117" s="22"/>
      <c r="BE117" s="20">
        <f t="shared" si="415"/>
        <v>0</v>
      </c>
      <c r="BF117" s="20"/>
      <c r="BG117" s="20"/>
      <c r="BH117" s="20"/>
      <c r="BI117" s="20"/>
      <c r="BJ117" s="20"/>
      <c r="BK117" s="20"/>
      <c r="BL117" s="20"/>
      <c r="BM117" s="20"/>
      <c r="BN117" s="20"/>
      <c r="BO117" s="20"/>
      <c r="BP117" s="20"/>
      <c r="BQ117" s="20"/>
      <c r="BR117" s="177"/>
      <c r="BS117" s="37"/>
      <c r="BT117" s="37"/>
      <c r="BU117" s="37"/>
      <c r="BV117" s="37"/>
      <c r="BW117" s="37"/>
      <c r="BX117" s="37"/>
      <c r="BY117" s="37"/>
      <c r="BZ117" s="37"/>
      <c r="CA117" s="37"/>
      <c r="CB117" s="37"/>
      <c r="CC117" s="37"/>
      <c r="CD117" s="37"/>
      <c r="CE117" s="37">
        <f t="shared" si="330"/>
        <v>0</v>
      </c>
      <c r="CF117" s="38"/>
      <c r="CG117" s="23"/>
      <c r="CH117" s="24"/>
      <c r="CI117" s="180"/>
      <c r="CJ117" s="25" t="e">
        <f t="shared" ref="CJ117" si="510">1-(CH117/CI116)</f>
        <v>#DIV/0!</v>
      </c>
      <c r="CK117" s="23" t="e" cm="1">
        <f t="array" ref="CK117">+_xlfn.IFS(CJ117&lt;0.8,"Cambio",CJ117&lt;0.9,"Revisión de control",CJ117&gt;0.89,"Se mantiene")</f>
        <v>#DIV/0!</v>
      </c>
      <c r="CL117" s="148"/>
      <c r="CM117" s="148"/>
      <c r="CN117" s="148"/>
      <c r="CO117" s="148"/>
      <c r="CP117" s="25">
        <f t="shared" si="437"/>
        <v>1</v>
      </c>
    </row>
    <row r="118" spans="1:94" ht="60" hidden="1" customHeight="1" x14ac:dyDescent="0.35">
      <c r="A118" s="151"/>
      <c r="B118" s="215"/>
      <c r="C118" s="153" t="s">
        <v>138</v>
      </c>
      <c r="D118" s="192"/>
      <c r="E118" s="195"/>
      <c r="F118" s="192"/>
      <c r="G118" s="197"/>
      <c r="H118" s="168"/>
      <c r="I118" s="167"/>
      <c r="J118" s="171"/>
      <c r="K118" s="171"/>
      <c r="L118" s="198"/>
      <c r="M118" s="200"/>
      <c r="N118" s="203"/>
      <c r="O118" s="206"/>
      <c r="P118" s="209"/>
      <c r="Q118" s="168"/>
      <c r="R118" s="182"/>
      <c r="S118" s="182"/>
      <c r="T118" s="183"/>
      <c r="U118" s="171"/>
      <c r="V118" s="171"/>
      <c r="W118" s="185"/>
      <c r="X118" s="185"/>
      <c r="Y118" s="185"/>
      <c r="Z118" s="187"/>
      <c r="AA118" s="168"/>
      <c r="AB118" s="167"/>
      <c r="AC118" s="168"/>
      <c r="AD118" s="168"/>
      <c r="AE118" s="167"/>
      <c r="AF118" s="168"/>
      <c r="AG118" s="169"/>
      <c r="AH118" s="20" t="str">
        <f>CONCATENATE(J116," Control"," 3")</f>
        <v>POSPR  Control 3</v>
      </c>
      <c r="AI118" s="22"/>
      <c r="AJ118" s="22"/>
      <c r="AK118" s="22"/>
      <c r="AL118" s="22" t="str">
        <f t="shared" si="450"/>
        <v xml:space="preserve">  a través de </v>
      </c>
      <c r="AM118" s="20"/>
      <c r="AN118" s="20" t="str">
        <f t="shared" si="379"/>
        <v/>
      </c>
      <c r="AO118" s="20"/>
      <c r="AP118" s="20" t="str">
        <f t="shared" si="380"/>
        <v/>
      </c>
      <c r="AQ118" s="20"/>
      <c r="AR118" s="20"/>
      <c r="AS118" s="20"/>
      <c r="AT118" s="21" t="str">
        <f>+IF(AN118="Probabilidad",AT117-(AT117*AP118),AT117)</f>
        <v/>
      </c>
      <c r="AU118" s="20" t="str">
        <f t="shared" si="412"/>
        <v/>
      </c>
      <c r="AV118" s="21" t="e">
        <f>+IF(AN118="Impacto",AV117-(AV117*AP118),AV117)</f>
        <v>#N/A</v>
      </c>
      <c r="AW118" s="20" t="str">
        <f t="shared" si="413"/>
        <v/>
      </c>
      <c r="AX118" s="171"/>
      <c r="AY118" s="171"/>
      <c r="AZ118" s="174"/>
      <c r="BA118" s="20" t="str">
        <f>CONCATENATE(J116," Acción preventiva"," 3")</f>
        <v>POSPR  Acción preventiva 3</v>
      </c>
      <c r="BB118" s="22"/>
      <c r="BC118" s="22"/>
      <c r="BD118" s="22"/>
      <c r="BE118" s="20">
        <f t="shared" si="415"/>
        <v>0</v>
      </c>
      <c r="BF118" s="20"/>
      <c r="BG118" s="20"/>
      <c r="BH118" s="20"/>
      <c r="BI118" s="20"/>
      <c r="BJ118" s="20"/>
      <c r="BK118" s="20"/>
      <c r="BL118" s="20"/>
      <c r="BM118" s="20"/>
      <c r="BN118" s="20"/>
      <c r="BO118" s="20"/>
      <c r="BP118" s="20"/>
      <c r="BQ118" s="20"/>
      <c r="BR118" s="177"/>
      <c r="BS118" s="37"/>
      <c r="BT118" s="37"/>
      <c r="BU118" s="37"/>
      <c r="BV118" s="37"/>
      <c r="BW118" s="37"/>
      <c r="BX118" s="37"/>
      <c r="BY118" s="37"/>
      <c r="BZ118" s="37"/>
      <c r="CA118" s="37"/>
      <c r="CB118" s="37"/>
      <c r="CC118" s="37"/>
      <c r="CD118" s="37"/>
      <c r="CE118" s="37">
        <f t="shared" si="330"/>
        <v>0</v>
      </c>
      <c r="CF118" s="38"/>
      <c r="CG118" s="23"/>
      <c r="CH118" s="24"/>
      <c r="CI118" s="180"/>
      <c r="CJ118" s="25" t="e">
        <f t="shared" ref="CJ118" si="511">1-(CH118/CI116)</f>
        <v>#DIV/0!</v>
      </c>
      <c r="CK118" s="23" t="e" cm="1">
        <f t="array" ref="CK118">+_xlfn.IFS(CJ118&lt;0.8,"Cambio",CJ118&lt;0.9,"Revisión de control",CJ118&gt;0.89,"Se mantiene")</f>
        <v>#DIV/0!</v>
      </c>
      <c r="CL118" s="148"/>
      <c r="CM118" s="148"/>
      <c r="CN118" s="148"/>
      <c r="CO118" s="148"/>
      <c r="CP118" s="25">
        <f t="shared" si="437"/>
        <v>1</v>
      </c>
    </row>
    <row r="119" spans="1:94" ht="60" hidden="1" customHeight="1" x14ac:dyDescent="0.35">
      <c r="A119" s="151"/>
      <c r="B119" s="216"/>
      <c r="C119" s="153" t="s">
        <v>138</v>
      </c>
      <c r="D119" s="193"/>
      <c r="E119" s="196"/>
      <c r="F119" s="193"/>
      <c r="G119" s="197"/>
      <c r="H119" s="168"/>
      <c r="I119" s="167"/>
      <c r="J119" s="172"/>
      <c r="K119" s="172"/>
      <c r="L119" s="198"/>
      <c r="M119" s="201"/>
      <c r="N119" s="204"/>
      <c r="O119" s="207"/>
      <c r="P119" s="210"/>
      <c r="Q119" s="168"/>
      <c r="R119" s="182"/>
      <c r="S119" s="182"/>
      <c r="T119" s="183"/>
      <c r="U119" s="172"/>
      <c r="V119" s="172"/>
      <c r="W119" s="186"/>
      <c r="X119" s="186"/>
      <c r="Y119" s="186"/>
      <c r="Z119" s="187"/>
      <c r="AA119" s="168"/>
      <c r="AB119" s="167"/>
      <c r="AC119" s="168"/>
      <c r="AD119" s="168"/>
      <c r="AE119" s="167"/>
      <c r="AF119" s="168"/>
      <c r="AG119" s="169"/>
      <c r="AH119" s="20" t="str">
        <f>CONCATENATE(J116," Control"," 4")</f>
        <v>POSPR  Control 4</v>
      </c>
      <c r="AI119" s="22"/>
      <c r="AJ119" s="22"/>
      <c r="AK119" s="22"/>
      <c r="AL119" s="22" t="str">
        <f t="shared" si="450"/>
        <v xml:space="preserve">  a través de </v>
      </c>
      <c r="AM119" s="20"/>
      <c r="AN119" s="20" t="str">
        <f t="shared" si="379"/>
        <v/>
      </c>
      <c r="AO119" s="20"/>
      <c r="AP119" s="20" t="str">
        <f t="shared" si="380"/>
        <v/>
      </c>
      <c r="AQ119" s="20"/>
      <c r="AR119" s="20"/>
      <c r="AS119" s="20"/>
      <c r="AT119" s="21" t="str">
        <f>+IF(AN119="Probabilidad",AT118-(AT118*AP119),AT118)</f>
        <v/>
      </c>
      <c r="AU119" s="20" t="str">
        <f t="shared" si="412"/>
        <v/>
      </c>
      <c r="AV119" s="21" t="e">
        <f>+IF(AN119="Impacto",AV118-(AV118*AP119),AV118)</f>
        <v>#N/A</v>
      </c>
      <c r="AW119" s="20" t="str">
        <f t="shared" si="413"/>
        <v/>
      </c>
      <c r="AX119" s="172"/>
      <c r="AY119" s="172"/>
      <c r="AZ119" s="175"/>
      <c r="BA119" s="20" t="str">
        <f>CONCATENATE(J116," Acción preventiva"," 4")</f>
        <v>POSPR  Acción preventiva 4</v>
      </c>
      <c r="BB119" s="22"/>
      <c r="BC119" s="22"/>
      <c r="BD119" s="22"/>
      <c r="BE119" s="20">
        <f t="shared" si="415"/>
        <v>0</v>
      </c>
      <c r="BF119" s="20"/>
      <c r="BG119" s="20"/>
      <c r="BH119" s="20"/>
      <c r="BI119" s="20"/>
      <c r="BJ119" s="20"/>
      <c r="BK119" s="20"/>
      <c r="BL119" s="20"/>
      <c r="BM119" s="20"/>
      <c r="BN119" s="20"/>
      <c r="BO119" s="20"/>
      <c r="BP119" s="20"/>
      <c r="BQ119" s="20"/>
      <c r="BR119" s="178"/>
      <c r="BS119" s="37"/>
      <c r="BT119" s="37"/>
      <c r="BU119" s="37"/>
      <c r="BV119" s="37"/>
      <c r="BW119" s="37"/>
      <c r="BX119" s="37"/>
      <c r="BY119" s="37"/>
      <c r="BZ119" s="37"/>
      <c r="CA119" s="37"/>
      <c r="CB119" s="37"/>
      <c r="CC119" s="37"/>
      <c r="CD119" s="37"/>
      <c r="CE119" s="37">
        <f t="shared" si="330"/>
        <v>0</v>
      </c>
      <c r="CF119" s="38"/>
      <c r="CG119" s="23"/>
      <c r="CH119" s="24"/>
      <c r="CI119" s="181"/>
      <c r="CJ119" s="25" t="e">
        <f t="shared" ref="CJ119" si="512">1-(CH119/CI116)</f>
        <v>#DIV/0!</v>
      </c>
      <c r="CK119" s="23" t="e" cm="1">
        <f t="array" ref="CK119">+_xlfn.IFS(CJ119&lt;0.8,"Cambio",CJ119&lt;0.9,"Revisión de control",CJ119&gt;0.89,"Se mantiene")</f>
        <v>#DIV/0!</v>
      </c>
      <c r="CL119" s="148"/>
      <c r="CM119" s="148"/>
      <c r="CN119" s="148"/>
      <c r="CO119" s="148"/>
      <c r="CP119" s="25">
        <f t="shared" si="437"/>
        <v>1</v>
      </c>
    </row>
    <row r="120" spans="1:94" ht="60" hidden="1" customHeight="1" x14ac:dyDescent="0.35">
      <c r="A120" s="151"/>
      <c r="B120" s="214" t="s">
        <v>137</v>
      </c>
      <c r="C120" s="153" t="s">
        <v>138</v>
      </c>
      <c r="D120" s="191" t="str">
        <f>VLOOKUP(B120,Datos!$B$65:$F$80,3,FALSE)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20" s="194" t="str">
        <f>VLOOKUP(B120,Datos!$B$65:$F$80,5,FALSE)</f>
        <v>La posibilidad de incumplir con las acciones institucionales requeridas para la implementación efectiva del Ordenamiento Social de la Propiedad Rural a cargo de la ANT</v>
      </c>
      <c r="F120" s="191" t="str">
        <f>VLOOKUP(B120,Datos!$B$65:$F$80,4,FALSE)</f>
        <v>Desde la formulación de planes de ordenamiento de la propiedad rural, y/o de análisis de información de los diferentes modelos de atención hasta la implementación de acciones que permiten el cumplimiento de los procesos misionales de la entidad.</v>
      </c>
      <c r="G120" s="197" t="s">
        <v>635</v>
      </c>
      <c r="H120" s="168"/>
      <c r="I120" s="167">
        <f t="shared" ref="I120" si="513">IF(K120="",0,1)</f>
        <v>0</v>
      </c>
      <c r="J120" s="170" t="str">
        <f t="shared" ref="J120" si="514">CONCATENATE(C120," ",K120)</f>
        <v xml:space="preserve">POSPR </v>
      </c>
      <c r="K120" s="170"/>
      <c r="L120" s="198"/>
      <c r="M120" s="199">
        <f ca="1">+TODAY()-L120</f>
        <v>46151</v>
      </c>
      <c r="N120" s="202"/>
      <c r="O120" s="205"/>
      <c r="P120" s="208" t="e">
        <f>VLOOKUP(O120,Datos!$B$20:$D$25,2,FALSE)</f>
        <v>#N/A</v>
      </c>
      <c r="Q120" s="168"/>
      <c r="R120" s="182"/>
      <c r="S120" s="182"/>
      <c r="T120" s="183" t="str">
        <f t="shared" ref="T120" si="515">CONCATENATE("Posibilidad de efecto dañoso sobre los"," ",Q120," ",R120," debido ",S120)</f>
        <v xml:space="preserve">Posibilidad de efecto dañoso sobre los   debido </v>
      </c>
      <c r="U120" s="170"/>
      <c r="V120" s="170"/>
      <c r="W120" s="184"/>
      <c r="X120" s="184"/>
      <c r="Y120" s="184"/>
      <c r="Z120" s="187"/>
      <c r="AA120" s="168" t="str">
        <f t="shared" ref="AA120" si="516">IF(Z120&lt;=0,"",IF(Z120&lt;=2,"Muy Baja",IF(Z120&lt;=24,"Baja",IF(Z120&lt;=500,"Media",IF(Z120&lt;=5000,"Alta","Muy Alta")))))</f>
        <v/>
      </c>
      <c r="AB120" s="167" t="str">
        <f t="shared" ref="AB120" si="517">IF(AA120="","",IF(AA120="Muy Baja",0.2,IF(AA120="Baja",0.4,IF(AA120="Media",0.6,IF(AA120="Alta",0.8,IF(AA120="Muy Alta",1,))))))</f>
        <v/>
      </c>
      <c r="AC120" s="168">
        <f>+O120</f>
        <v>0</v>
      </c>
      <c r="AD120" s="168" t="e" cm="1">
        <f t="array" ref="AD120">_xlfn.IFS(AC120=Datos!$C$6,"Leve",AC120=Datos!$C$7,"Menor",AC120=Datos!$C$8,"Moderado",AC120=Datos!$C$9,"Mayor",AC120=Datos!$C$10,"Catastrófico")</f>
        <v>#N/A</v>
      </c>
      <c r="AE120" s="167" t="e">
        <f t="shared" ref="AE120" si="518">IF(AD120="","",IF(AD120="Leve",0.2,IF(AD120="Menor",0.4,IF(AD120="Moderado",0.6,IF(AD120="Mayor",0.8,IF(AD120="Catastrófico",1,))))))</f>
        <v>#N/A</v>
      </c>
      <c r="AF120" s="168" t="e">
        <f t="shared" ref="AF120" si="519">IF(OR(AND(AA120="Muy Baja",AD120="Leve"),AND(AA120="Muy Baja",AD120="Menor"),AND(AA120="Baja",AD120="Leve")),"Bajo",IF(OR(AND(AA120="Muy baja",AD120="Moderado"),AND(AA120="Baja",AD120="Menor"),AND(AA120="Baja",AD120="Moderado"),AND(AA120="Media",AD120="Leve"),AND(AA120="Media",AD120="Menor"),AND(AA120="Media",AD120="Moderado"),AND(AA120="Alta",AD120="Leve"),AND(AA120="Alta",AD120="Menor")),"Moderado",IF(OR(AND(AA120="Muy Baja",AD120="Mayor"),AND(AA120="Baja",AD120="Mayor"),AND(AA120="Media",AD120="Mayor"),AND(AA120="Alta",AD120="Moderado"),AND(AA120="Alta",AD120="Mayor"),AND(AA120="Muy Alta",AD120="Leve"),AND(AA120="Muy Alta",AD120="Menor"),AND(AA120="Muy Alta",AD120="Moderado"),AND(AA120="Muy Alta",AD120="Mayor")),"Alto",IF(OR(AND(AA120="Muy Baja",AD120="Catastrófico"),AND(AA120="Baja",AD120="Catastrófico"),AND(AA120="Media",AD120="Catastrófico"),AND(AA120="Alta",AD120="Catastrófico"),AND(AA120="Muy Alta",AD120="Catastrófico")),"Extremo",""))))</f>
        <v>#N/A</v>
      </c>
      <c r="AG120" s="169" t="e" cm="1">
        <f t="array" ref="AG120">_xlfn.IFS(AF120="Bajo","Aceptar",AF120="Moderado","Reducir",AF120="Alto","Reducir",AF120="Extremo","Reducir")</f>
        <v>#N/A</v>
      </c>
      <c r="AH120" s="20" t="str">
        <f>CONCATENATE(J120," Control"," 1")</f>
        <v>POSPR  Control 1</v>
      </c>
      <c r="AI120" s="22"/>
      <c r="AJ120" s="22"/>
      <c r="AK120" s="22"/>
      <c r="AL120" s="22" t="str">
        <f t="shared" ref="AL120:AL127" si="520">CONCATENATE(AI120," ",AJ120," a través de ",AK120)</f>
        <v xml:space="preserve">  a través de </v>
      </c>
      <c r="AM120" s="20"/>
      <c r="AN120" s="20" t="str">
        <f t="shared" si="379"/>
        <v/>
      </c>
      <c r="AO120" s="20"/>
      <c r="AP120" s="20" t="str">
        <f t="shared" si="380"/>
        <v/>
      </c>
      <c r="AQ120" s="20"/>
      <c r="AR120" s="20"/>
      <c r="AS120" s="20"/>
      <c r="AT120" s="21" t="str">
        <f t="shared" ref="AT120" si="521">+IF(AN120="Probabilidad",AB120-(AB120*AP120),AB120)</f>
        <v/>
      </c>
      <c r="AU120" s="20" t="str">
        <f t="shared" ref="AU120:AU131" si="522">IFERROR(IF(AT120="","",IF(AT120&lt;=20%,"Muy Baja",IF(AT120&lt;=40%,"Baja",IF(AT120&lt;=60%,"Media",IF(AT120&lt;=80%,"Alta","Muy Alta"))))),"")</f>
        <v/>
      </c>
      <c r="AV120" s="21" t="e">
        <f t="shared" ref="AV120" si="523">+IF(AN120="Impacto",AE120-(AE120*AP120),AE120)</f>
        <v>#N/A</v>
      </c>
      <c r="AW120" s="20" t="str">
        <f t="shared" ref="AW120:AW131" si="524">IFERROR(IF(AV120="","",IF(AV120&lt;=0.2,"Leve",IF(AV120&lt;=0.4,"Menor",IF(AV120&lt;=0.6,"Moderado",IF(AV120&lt;=0.8,"Mayor","Catastrófico"))))),"")</f>
        <v/>
      </c>
      <c r="AX120" s="170" t="str">
        <f t="shared" ref="AX120" si="525">IF(OR(AND(AU123="Muy Baja",AW123="Leve"),AND(AU123="Muy Baja",AW123="Menor"),AND(AU123="Baja",AW123="Leve")),"Bajo",IF(OR(AND(AU123="Muy baja",AW123="Moderado"),AND(AU123="Baja",AW123="Menor"),AND(AU123="Baja",AW123="Moderado"),AND(AU123="Media",AW123="Leve"),AND(AU123="Media",AW123="Menor"),AND(AU123="Media",AW123="Moderado"),AND(AU123="Alta",AW123="Leve"),AND(AU123="Alta",AW123="Menor")),"Moderado",IF(OR(AND(AU123="Muy Baja",AW123="Mayor"),AND(AU123="Baja",AW123="Mayor"),AND(AU123="Media",AW123="Mayor"),AND(AU123="Alta",AW123="Moderado"),AND(AU123="Alta",AW123="Mayor"),AND(AU123="Muy Alta",AW123="Leve"),AND(AU123="Muy Alta",AW123="Menor"),AND(AU123="Muy Alta",AW123="Moderado"),AND(AU123="Muy Alta",AW123="Mayor")),"Alto",IF(OR(AND(AU123="Muy Baja",AW123="Catastrófico"),AND(AU123="Baja",AW123="Catastrófico"),AND(AU123="Media",AW123="Catastrófico"),AND(AU123="Alta",AW123="Catastrófico"),AND(AU123="Muy Alta",AW123="Catastrófico")),"Extremo",""))))</f>
        <v/>
      </c>
      <c r="AY120" s="170" t="e" cm="1">
        <f t="array" ref="AY120">_xlfn.IFS(AX120="Bajo","Aceptar",AX120="Moderado","Reducir",AX120="Alto","Reducir",AX120="Extremo","Reducir")</f>
        <v>#N/A</v>
      </c>
      <c r="AZ120" s="173" t="e" cm="1">
        <f t="array" ref="AZ120">_xlfn.IFS(AY120="Aceptar","No",AY120="Reducir","Si")</f>
        <v>#N/A</v>
      </c>
      <c r="BA120" s="20" t="str">
        <f>CONCATENATE(J120," Acción preventiva"," 1")</f>
        <v>POSPR  Acción preventiva 1</v>
      </c>
      <c r="BB120" s="22"/>
      <c r="BC120" s="22"/>
      <c r="BD120" s="22"/>
      <c r="BE120" s="20">
        <f t="shared" ref="BE120:BE131" si="526">+SUM(BF120:BQ120)</f>
        <v>0</v>
      </c>
      <c r="BF120" s="20"/>
      <c r="BG120" s="20"/>
      <c r="BH120" s="20"/>
      <c r="BI120" s="20"/>
      <c r="BJ120" s="20"/>
      <c r="BK120" s="20"/>
      <c r="BL120" s="20"/>
      <c r="BM120" s="20"/>
      <c r="BN120" s="20"/>
      <c r="BO120" s="20"/>
      <c r="BP120" s="20"/>
      <c r="BQ120" s="20"/>
      <c r="BR120" s="176"/>
      <c r="BS120" s="37"/>
      <c r="BT120" s="37"/>
      <c r="BU120" s="37"/>
      <c r="BV120" s="37"/>
      <c r="BW120" s="37"/>
      <c r="BX120" s="37"/>
      <c r="BY120" s="37"/>
      <c r="BZ120" s="37"/>
      <c r="CA120" s="37"/>
      <c r="CB120" s="37"/>
      <c r="CC120" s="37"/>
      <c r="CD120" s="37"/>
      <c r="CE120" s="37">
        <f t="shared" si="330"/>
        <v>0</v>
      </c>
      <c r="CF120" s="38"/>
      <c r="CG120" s="23"/>
      <c r="CH120" s="24"/>
      <c r="CI120" s="179">
        <f t="shared" ref="CI120" si="527">+Z120</f>
        <v>0</v>
      </c>
      <c r="CJ120" s="25" t="e">
        <f t="shared" ref="CJ120" si="528">1-(CH120/CI120)</f>
        <v>#DIV/0!</v>
      </c>
      <c r="CK120" s="23" t="e" cm="1">
        <f t="array" ref="CK120">+_xlfn.IFS(CJ120&lt;0.8,"Cambio",CJ120&lt;0.9,"Revisión de control",CJ120&gt;0.89,"Se mantiene")</f>
        <v>#DIV/0!</v>
      </c>
      <c r="CL120" s="148"/>
      <c r="CM120" s="148"/>
      <c r="CN120" s="148"/>
      <c r="CO120" s="148"/>
      <c r="CP120" s="25">
        <f t="shared" ref="CP120:CP127" si="529">(_xlfn.IFS(CG120="",1,CG120="SI",0)+_xlfn.IFS(CL120="",1,CL120="SI",1,CL120="NO",0)+_xlfn.IFS(CM120="",1,CM120="SI",1,CM120="NO",0)+_xlfn.IFS(CN120="",1,CN120="SI",1,CN120="NO",0)+_xlfn.IFS(CO120="",1,CO120="SI",1,CO120="NO",0))/5</f>
        <v>1</v>
      </c>
    </row>
    <row r="121" spans="1:94" ht="60" hidden="1" customHeight="1" x14ac:dyDescent="0.35">
      <c r="A121" s="151"/>
      <c r="B121" s="215"/>
      <c r="C121" s="153" t="s">
        <v>138</v>
      </c>
      <c r="D121" s="192"/>
      <c r="E121" s="195"/>
      <c r="F121" s="192"/>
      <c r="G121" s="197"/>
      <c r="H121" s="168"/>
      <c r="I121" s="167"/>
      <c r="J121" s="171"/>
      <c r="K121" s="171"/>
      <c r="L121" s="198"/>
      <c r="M121" s="200"/>
      <c r="N121" s="203"/>
      <c r="O121" s="206"/>
      <c r="P121" s="209"/>
      <c r="Q121" s="168"/>
      <c r="R121" s="182"/>
      <c r="S121" s="182"/>
      <c r="T121" s="183"/>
      <c r="U121" s="171"/>
      <c r="V121" s="171"/>
      <c r="W121" s="185"/>
      <c r="X121" s="185"/>
      <c r="Y121" s="185"/>
      <c r="Z121" s="187"/>
      <c r="AA121" s="168"/>
      <c r="AB121" s="167"/>
      <c r="AC121" s="168"/>
      <c r="AD121" s="168"/>
      <c r="AE121" s="167"/>
      <c r="AF121" s="168"/>
      <c r="AG121" s="169"/>
      <c r="AH121" s="20" t="str">
        <f>CONCATENATE(J120," Control"," 2")</f>
        <v>POSPR  Control 2</v>
      </c>
      <c r="AI121" s="22"/>
      <c r="AJ121" s="22"/>
      <c r="AK121" s="22"/>
      <c r="AL121" s="22" t="str">
        <f t="shared" si="520"/>
        <v xml:space="preserve">  a través de </v>
      </c>
      <c r="AM121" s="20"/>
      <c r="AN121" s="20" t="str">
        <f t="shared" si="379"/>
        <v/>
      </c>
      <c r="AO121" s="20"/>
      <c r="AP121" s="20" t="str">
        <f t="shared" si="380"/>
        <v/>
      </c>
      <c r="AQ121" s="20"/>
      <c r="AR121" s="20"/>
      <c r="AS121" s="20"/>
      <c r="AT121" s="21" t="str">
        <f t="shared" ref="AT121:AT123" si="530">+IF(AN121="Probabilidad",AT120-(AT120*AP121),AT120)</f>
        <v/>
      </c>
      <c r="AU121" s="20" t="str">
        <f t="shared" si="522"/>
        <v/>
      </c>
      <c r="AV121" s="21" t="e">
        <f t="shared" ref="AV121:AV123" si="531">+IF(AN121="Impacto",AV120-(AV120*AP121),AV120)</f>
        <v>#N/A</v>
      </c>
      <c r="AW121" s="20" t="str">
        <f t="shared" si="524"/>
        <v/>
      </c>
      <c r="AX121" s="171"/>
      <c r="AY121" s="171"/>
      <c r="AZ121" s="174"/>
      <c r="BA121" s="20" t="str">
        <f>CONCATENATE(J120," Acción preventiva"," 2")</f>
        <v>POSPR  Acción preventiva 2</v>
      </c>
      <c r="BB121" s="22"/>
      <c r="BC121" s="22"/>
      <c r="BD121" s="22"/>
      <c r="BE121" s="20">
        <f t="shared" si="526"/>
        <v>0</v>
      </c>
      <c r="BF121" s="20"/>
      <c r="BG121" s="20"/>
      <c r="BH121" s="20"/>
      <c r="BI121" s="20"/>
      <c r="BJ121" s="20"/>
      <c r="BK121" s="20"/>
      <c r="BL121" s="20"/>
      <c r="BM121" s="20"/>
      <c r="BN121" s="20"/>
      <c r="BO121" s="20"/>
      <c r="BP121" s="20"/>
      <c r="BQ121" s="20"/>
      <c r="BR121" s="177"/>
      <c r="BS121" s="37"/>
      <c r="BT121" s="37"/>
      <c r="BU121" s="37"/>
      <c r="BV121" s="37"/>
      <c r="BW121" s="37"/>
      <c r="BX121" s="37"/>
      <c r="BY121" s="37"/>
      <c r="BZ121" s="37"/>
      <c r="CA121" s="37"/>
      <c r="CB121" s="37"/>
      <c r="CC121" s="37"/>
      <c r="CD121" s="37"/>
      <c r="CE121" s="37">
        <f t="shared" si="330"/>
        <v>0</v>
      </c>
      <c r="CF121" s="38"/>
      <c r="CG121" s="23"/>
      <c r="CH121" s="24"/>
      <c r="CI121" s="180"/>
      <c r="CJ121" s="25" t="e">
        <f t="shared" ref="CJ121" si="532">1-(CH121/CI120)</f>
        <v>#DIV/0!</v>
      </c>
      <c r="CK121" s="23" t="e" cm="1">
        <f t="array" ref="CK121">+_xlfn.IFS(CJ121&lt;0.8,"Cambio",CJ121&lt;0.9,"Revisión de control",CJ121&gt;0.89,"Se mantiene")</f>
        <v>#DIV/0!</v>
      </c>
      <c r="CL121" s="148"/>
      <c r="CM121" s="148"/>
      <c r="CN121" s="148"/>
      <c r="CO121" s="148"/>
      <c r="CP121" s="25">
        <f t="shared" si="529"/>
        <v>1</v>
      </c>
    </row>
    <row r="122" spans="1:94" ht="60" hidden="1" customHeight="1" x14ac:dyDescent="0.35">
      <c r="A122" s="151"/>
      <c r="B122" s="215"/>
      <c r="C122" s="153" t="s">
        <v>138</v>
      </c>
      <c r="D122" s="192"/>
      <c r="E122" s="195"/>
      <c r="F122" s="192"/>
      <c r="G122" s="197"/>
      <c r="H122" s="168"/>
      <c r="I122" s="167"/>
      <c r="J122" s="171"/>
      <c r="K122" s="171"/>
      <c r="L122" s="198"/>
      <c r="M122" s="200"/>
      <c r="N122" s="203"/>
      <c r="O122" s="206"/>
      <c r="P122" s="209"/>
      <c r="Q122" s="168"/>
      <c r="R122" s="182"/>
      <c r="S122" s="182"/>
      <c r="T122" s="183"/>
      <c r="U122" s="171"/>
      <c r="V122" s="171"/>
      <c r="W122" s="185"/>
      <c r="X122" s="185"/>
      <c r="Y122" s="185"/>
      <c r="Z122" s="187"/>
      <c r="AA122" s="168"/>
      <c r="AB122" s="167"/>
      <c r="AC122" s="168"/>
      <c r="AD122" s="168"/>
      <c r="AE122" s="167"/>
      <c r="AF122" s="168"/>
      <c r="AG122" s="169"/>
      <c r="AH122" s="20" t="str">
        <f>CONCATENATE(J120," Control"," 3")</f>
        <v>POSPR  Control 3</v>
      </c>
      <c r="AI122" s="22"/>
      <c r="AJ122" s="22"/>
      <c r="AK122" s="22"/>
      <c r="AL122" s="22" t="str">
        <f t="shared" si="520"/>
        <v xml:space="preserve">  a través de </v>
      </c>
      <c r="AM122" s="20"/>
      <c r="AN122" s="20" t="str">
        <f t="shared" si="379"/>
        <v/>
      </c>
      <c r="AO122" s="20"/>
      <c r="AP122" s="20" t="str">
        <f t="shared" si="380"/>
        <v/>
      </c>
      <c r="AQ122" s="20"/>
      <c r="AR122" s="20"/>
      <c r="AS122" s="20"/>
      <c r="AT122" s="21" t="str">
        <f t="shared" si="530"/>
        <v/>
      </c>
      <c r="AU122" s="20" t="str">
        <f t="shared" si="522"/>
        <v/>
      </c>
      <c r="AV122" s="21" t="e">
        <f t="shared" si="531"/>
        <v>#N/A</v>
      </c>
      <c r="AW122" s="20" t="str">
        <f t="shared" si="524"/>
        <v/>
      </c>
      <c r="AX122" s="171"/>
      <c r="AY122" s="171"/>
      <c r="AZ122" s="174"/>
      <c r="BA122" s="20" t="str">
        <f>CONCATENATE(J120," Acción preventiva"," 3")</f>
        <v>POSPR  Acción preventiva 3</v>
      </c>
      <c r="BB122" s="22"/>
      <c r="BC122" s="22"/>
      <c r="BD122" s="22"/>
      <c r="BE122" s="20">
        <f t="shared" si="526"/>
        <v>0</v>
      </c>
      <c r="BF122" s="20"/>
      <c r="BG122" s="20"/>
      <c r="BH122" s="20"/>
      <c r="BI122" s="20"/>
      <c r="BJ122" s="20"/>
      <c r="BK122" s="20"/>
      <c r="BL122" s="20"/>
      <c r="BM122" s="20"/>
      <c r="BN122" s="20"/>
      <c r="BO122" s="20"/>
      <c r="BP122" s="20"/>
      <c r="BQ122" s="20"/>
      <c r="BR122" s="177"/>
      <c r="BS122" s="37"/>
      <c r="BT122" s="37"/>
      <c r="BU122" s="37"/>
      <c r="BV122" s="37"/>
      <c r="BW122" s="37"/>
      <c r="BX122" s="37"/>
      <c r="BY122" s="37"/>
      <c r="BZ122" s="37"/>
      <c r="CA122" s="37"/>
      <c r="CB122" s="37"/>
      <c r="CC122" s="37"/>
      <c r="CD122" s="37"/>
      <c r="CE122" s="37">
        <f t="shared" si="330"/>
        <v>0</v>
      </c>
      <c r="CF122" s="38"/>
      <c r="CG122" s="23"/>
      <c r="CH122" s="24"/>
      <c r="CI122" s="180"/>
      <c r="CJ122" s="25" t="e">
        <f t="shared" ref="CJ122" si="533">1-(CH122/CI120)</f>
        <v>#DIV/0!</v>
      </c>
      <c r="CK122" s="23" t="e" cm="1">
        <f t="array" ref="CK122">+_xlfn.IFS(CJ122&lt;0.8,"Cambio",CJ122&lt;0.9,"Revisión de control",CJ122&gt;0.89,"Se mantiene")</f>
        <v>#DIV/0!</v>
      </c>
      <c r="CL122" s="148"/>
      <c r="CM122" s="148"/>
      <c r="CN122" s="148"/>
      <c r="CO122" s="148"/>
      <c r="CP122" s="25">
        <f t="shared" si="529"/>
        <v>1</v>
      </c>
    </row>
    <row r="123" spans="1:94" ht="60" hidden="1" customHeight="1" x14ac:dyDescent="0.35">
      <c r="A123" s="151"/>
      <c r="B123" s="216"/>
      <c r="C123" s="153" t="s">
        <v>138</v>
      </c>
      <c r="D123" s="193"/>
      <c r="E123" s="196"/>
      <c r="F123" s="193"/>
      <c r="G123" s="197"/>
      <c r="H123" s="168"/>
      <c r="I123" s="167"/>
      <c r="J123" s="172"/>
      <c r="K123" s="172"/>
      <c r="L123" s="198"/>
      <c r="M123" s="201"/>
      <c r="N123" s="204"/>
      <c r="O123" s="207"/>
      <c r="P123" s="210"/>
      <c r="Q123" s="168"/>
      <c r="R123" s="182"/>
      <c r="S123" s="182"/>
      <c r="T123" s="183"/>
      <c r="U123" s="172"/>
      <c r="V123" s="172"/>
      <c r="W123" s="186"/>
      <c r="X123" s="186"/>
      <c r="Y123" s="186"/>
      <c r="Z123" s="187"/>
      <c r="AA123" s="168"/>
      <c r="AB123" s="167"/>
      <c r="AC123" s="168"/>
      <c r="AD123" s="168"/>
      <c r="AE123" s="167"/>
      <c r="AF123" s="168"/>
      <c r="AG123" s="169"/>
      <c r="AH123" s="20" t="str">
        <f>CONCATENATE(J120," Control"," 4")</f>
        <v>POSPR  Control 4</v>
      </c>
      <c r="AI123" s="22"/>
      <c r="AJ123" s="22"/>
      <c r="AK123" s="22"/>
      <c r="AL123" s="22" t="str">
        <f t="shared" si="520"/>
        <v xml:space="preserve">  a través de </v>
      </c>
      <c r="AM123" s="20"/>
      <c r="AN123" s="20" t="str">
        <f t="shared" si="379"/>
        <v/>
      </c>
      <c r="AO123" s="20"/>
      <c r="AP123" s="20" t="str">
        <f t="shared" si="380"/>
        <v/>
      </c>
      <c r="AQ123" s="20"/>
      <c r="AR123" s="20"/>
      <c r="AS123" s="20"/>
      <c r="AT123" s="21" t="str">
        <f t="shared" si="530"/>
        <v/>
      </c>
      <c r="AU123" s="20" t="str">
        <f t="shared" si="522"/>
        <v/>
      </c>
      <c r="AV123" s="21" t="e">
        <f t="shared" si="531"/>
        <v>#N/A</v>
      </c>
      <c r="AW123" s="20" t="str">
        <f t="shared" si="524"/>
        <v/>
      </c>
      <c r="AX123" s="172"/>
      <c r="AY123" s="172"/>
      <c r="AZ123" s="175"/>
      <c r="BA123" s="20" t="str">
        <f>CONCATENATE(J120," Acción preventiva"," 4")</f>
        <v>POSPR  Acción preventiva 4</v>
      </c>
      <c r="BB123" s="22"/>
      <c r="BC123" s="22"/>
      <c r="BD123" s="22"/>
      <c r="BE123" s="20">
        <f t="shared" si="526"/>
        <v>0</v>
      </c>
      <c r="BF123" s="20"/>
      <c r="BG123" s="20"/>
      <c r="BH123" s="20"/>
      <c r="BI123" s="20"/>
      <c r="BJ123" s="20"/>
      <c r="BK123" s="20"/>
      <c r="BL123" s="20"/>
      <c r="BM123" s="20"/>
      <c r="BN123" s="20"/>
      <c r="BO123" s="20"/>
      <c r="BP123" s="20"/>
      <c r="BQ123" s="20"/>
      <c r="BR123" s="178"/>
      <c r="BS123" s="37"/>
      <c r="BT123" s="37"/>
      <c r="BU123" s="37"/>
      <c r="BV123" s="37"/>
      <c r="BW123" s="37"/>
      <c r="BX123" s="37"/>
      <c r="BY123" s="37"/>
      <c r="BZ123" s="37"/>
      <c r="CA123" s="37"/>
      <c r="CB123" s="37"/>
      <c r="CC123" s="37"/>
      <c r="CD123" s="37"/>
      <c r="CE123" s="37">
        <f t="shared" si="330"/>
        <v>0</v>
      </c>
      <c r="CF123" s="38"/>
      <c r="CG123" s="23"/>
      <c r="CH123" s="24"/>
      <c r="CI123" s="181"/>
      <c r="CJ123" s="25" t="e">
        <f t="shared" ref="CJ123" si="534">1-(CH123/CI120)</f>
        <v>#DIV/0!</v>
      </c>
      <c r="CK123" s="23" t="e" cm="1">
        <f t="array" ref="CK123">+_xlfn.IFS(CJ123&lt;0.8,"Cambio",CJ123&lt;0.9,"Revisión de control",CJ123&gt;0.89,"Se mantiene")</f>
        <v>#DIV/0!</v>
      </c>
      <c r="CL123" s="148"/>
      <c r="CM123" s="148"/>
      <c r="CN123" s="148"/>
      <c r="CO123" s="148"/>
      <c r="CP123" s="25">
        <f t="shared" si="529"/>
        <v>1</v>
      </c>
    </row>
    <row r="124" spans="1:94" ht="60" hidden="1" customHeight="1" x14ac:dyDescent="0.35">
      <c r="A124" s="151"/>
      <c r="B124" s="214" t="s">
        <v>137</v>
      </c>
      <c r="C124" s="153" t="s">
        <v>138</v>
      </c>
      <c r="D124" s="191" t="str">
        <f>VLOOKUP(B124,Datos!$B$65:$F$80,3,FALSE)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24" s="194" t="str">
        <f>VLOOKUP(B124,Datos!$B$65:$F$80,5,FALSE)</f>
        <v>La posibilidad de incumplir con las acciones institucionales requeridas para la implementación efectiva del Ordenamiento Social de la Propiedad Rural a cargo de la ANT</v>
      </c>
      <c r="F124" s="191" t="str">
        <f>VLOOKUP(B124,Datos!$B$65:$F$80,4,FALSE)</f>
        <v>Desde la formulación de planes de ordenamiento de la propiedad rural, y/o de análisis de información de los diferentes modelos de atención hasta la implementación de acciones que permiten el cumplimiento de los procesos misionales de la entidad.</v>
      </c>
      <c r="G124" s="197" t="s">
        <v>636</v>
      </c>
      <c r="H124" s="168"/>
      <c r="I124" s="167">
        <f t="shared" ref="I124" si="535">IF(K124="",0,1)</f>
        <v>0</v>
      </c>
      <c r="J124" s="170" t="str">
        <f t="shared" ref="J124" si="536">CONCATENATE(C124," ",K124)</f>
        <v xml:space="preserve">POSPR </v>
      </c>
      <c r="K124" s="170"/>
      <c r="L124" s="198"/>
      <c r="M124" s="199">
        <f ca="1">+TODAY()-L124</f>
        <v>46151</v>
      </c>
      <c r="N124" s="202"/>
      <c r="O124" s="205"/>
      <c r="P124" s="208" t="e">
        <f>VLOOKUP(O124,Datos!$B$20:$D$25,2,FALSE)</f>
        <v>#N/A</v>
      </c>
      <c r="Q124" s="168"/>
      <c r="R124" s="182"/>
      <c r="S124" s="182"/>
      <c r="T124" s="183" t="str">
        <f t="shared" ref="T124" si="537">CONCATENATE("Posibilidad de efecto dañoso sobre los"," ",Q124," ",R124," debido ",S124)</f>
        <v xml:space="preserve">Posibilidad de efecto dañoso sobre los   debido </v>
      </c>
      <c r="U124" s="170"/>
      <c r="V124" s="170"/>
      <c r="W124" s="184"/>
      <c r="X124" s="184"/>
      <c r="Y124" s="184"/>
      <c r="Z124" s="187"/>
      <c r="AA124" s="168" t="str">
        <f t="shared" ref="AA124" si="538">IF(Z124&lt;=0,"",IF(Z124&lt;=2,"Muy Baja",IF(Z124&lt;=24,"Baja",IF(Z124&lt;=500,"Media",IF(Z124&lt;=5000,"Alta","Muy Alta")))))</f>
        <v/>
      </c>
      <c r="AB124" s="167" t="str">
        <f t="shared" ref="AB124" si="539">IF(AA124="","",IF(AA124="Muy Baja",0.2,IF(AA124="Baja",0.4,IF(AA124="Media",0.6,IF(AA124="Alta",0.8,IF(AA124="Muy Alta",1,))))))</f>
        <v/>
      </c>
      <c r="AC124" s="168">
        <f>+O124</f>
        <v>0</v>
      </c>
      <c r="AD124" s="168" t="e" cm="1">
        <f t="array" ref="AD124">_xlfn.IFS(AC124=Datos!$C$6,"Leve",AC124=Datos!$C$7,"Menor",AC124=Datos!$C$8,"Moderado",AC124=Datos!$C$9,"Mayor",AC124=Datos!$C$10,"Catastrófico")</f>
        <v>#N/A</v>
      </c>
      <c r="AE124" s="167" t="e">
        <f t="shared" ref="AE124" si="540">IF(AD124="","",IF(AD124="Leve",0.2,IF(AD124="Menor",0.4,IF(AD124="Moderado",0.6,IF(AD124="Mayor",0.8,IF(AD124="Catastrófico",1,))))))</f>
        <v>#N/A</v>
      </c>
      <c r="AF124" s="168" t="e">
        <f t="shared" ref="AF124" si="541">IF(OR(AND(AA124="Muy Baja",AD124="Leve"),AND(AA124="Muy Baja",AD124="Menor"),AND(AA124="Baja",AD124="Leve")),"Bajo",IF(OR(AND(AA124="Muy baja",AD124="Moderado"),AND(AA124="Baja",AD124="Menor"),AND(AA124="Baja",AD124="Moderado"),AND(AA124="Media",AD124="Leve"),AND(AA124="Media",AD124="Menor"),AND(AA124="Media",AD124="Moderado"),AND(AA124="Alta",AD124="Leve"),AND(AA124="Alta",AD124="Menor")),"Moderado",IF(OR(AND(AA124="Muy Baja",AD124="Mayor"),AND(AA124="Baja",AD124="Mayor"),AND(AA124="Media",AD124="Mayor"),AND(AA124="Alta",AD124="Moderado"),AND(AA124="Alta",AD124="Mayor"),AND(AA124="Muy Alta",AD124="Leve"),AND(AA124="Muy Alta",AD124="Menor"),AND(AA124="Muy Alta",AD124="Moderado"),AND(AA124="Muy Alta",AD124="Mayor")),"Alto",IF(OR(AND(AA124="Muy Baja",AD124="Catastrófico"),AND(AA124="Baja",AD124="Catastrófico"),AND(AA124="Media",AD124="Catastrófico"),AND(AA124="Alta",AD124="Catastrófico"),AND(AA124="Muy Alta",AD124="Catastrófico")),"Extremo",""))))</f>
        <v>#N/A</v>
      </c>
      <c r="AG124" s="169" t="e" cm="1">
        <f t="array" ref="AG124">_xlfn.IFS(AF124="Bajo","Aceptar",AF124="Moderado","Reducir",AF124="Alto","Reducir",AF124="Extremo","Reducir")</f>
        <v>#N/A</v>
      </c>
      <c r="AH124" s="20" t="str">
        <f>CONCATENATE(J124," Control"," 1")</f>
        <v>POSPR  Control 1</v>
      </c>
      <c r="AI124" s="22"/>
      <c r="AJ124" s="22"/>
      <c r="AK124" s="22"/>
      <c r="AL124" s="22" t="str">
        <f t="shared" si="520"/>
        <v xml:space="preserve">  a través de </v>
      </c>
      <c r="AM124" s="20"/>
      <c r="AN124" s="20" t="str">
        <f t="shared" ref="AN124:AN199" si="542">IF(OR(AM124="Preventivo",AM124="Detectivo"),"Probabilidad",IF(AM124="Correctivo","Impacto",""))</f>
        <v/>
      </c>
      <c r="AO124" s="20"/>
      <c r="AP124" s="20" t="str">
        <f t="shared" ref="AP124:AP199" si="543">IF(AND(AM124="Preventivo",AO124="Automático"),"50%",IF(AND(AM124="Preventivo",AO124="Manual"),"40%",IF(AND(AM124="Detectivo",AO124="Automático"),"40%",IF(AND(AM124="Detectivo",AO124="Manual"),"30%",IF(AND(AM124="Correctivo",AO124="Automático"),"35%",IF(AND(AM124="Correctivo",AO124="Manual"),"25%",""))))))</f>
        <v/>
      </c>
      <c r="AQ124" s="20"/>
      <c r="AR124" s="20"/>
      <c r="AS124" s="20"/>
      <c r="AT124" s="21" t="str">
        <f t="shared" ref="AT124" si="544">+IF(AN124="Probabilidad",AB124-(AB124*AP124),AB124)</f>
        <v/>
      </c>
      <c r="AU124" s="20" t="str">
        <f t="shared" si="522"/>
        <v/>
      </c>
      <c r="AV124" s="21" t="e">
        <f t="shared" ref="AV124" si="545">+IF(AN124="Impacto",AE124-(AE124*AP124),AE124)</f>
        <v>#N/A</v>
      </c>
      <c r="AW124" s="20" t="str">
        <f t="shared" si="524"/>
        <v/>
      </c>
      <c r="AX124" s="170" t="str">
        <f t="shared" ref="AX124" si="546">IF(OR(AND(AU127="Muy Baja",AW127="Leve"),AND(AU127="Muy Baja",AW127="Menor"),AND(AU127="Baja",AW127="Leve")),"Bajo",IF(OR(AND(AU127="Muy baja",AW127="Moderado"),AND(AU127="Baja",AW127="Menor"),AND(AU127="Baja",AW127="Moderado"),AND(AU127="Media",AW127="Leve"),AND(AU127="Media",AW127="Menor"),AND(AU127="Media",AW127="Moderado"),AND(AU127="Alta",AW127="Leve"),AND(AU127="Alta",AW127="Menor")),"Moderado",IF(OR(AND(AU127="Muy Baja",AW127="Mayor"),AND(AU127="Baja",AW127="Mayor"),AND(AU127="Media",AW127="Mayor"),AND(AU127="Alta",AW127="Moderado"),AND(AU127="Alta",AW127="Mayor"),AND(AU127="Muy Alta",AW127="Leve"),AND(AU127="Muy Alta",AW127="Menor"),AND(AU127="Muy Alta",AW127="Moderado"),AND(AU127="Muy Alta",AW127="Mayor")),"Alto",IF(OR(AND(AU127="Muy Baja",AW127="Catastrófico"),AND(AU127="Baja",AW127="Catastrófico"),AND(AU127="Media",AW127="Catastrófico"),AND(AU127="Alta",AW127="Catastrófico"),AND(AU127="Muy Alta",AW127="Catastrófico")),"Extremo",""))))</f>
        <v/>
      </c>
      <c r="AY124" s="170" t="e" cm="1">
        <f t="array" ref="AY124">_xlfn.IFS(AX124="Bajo","Aceptar",AX124="Moderado","Reducir",AX124="Alto","Reducir",AX124="Extremo","Reducir")</f>
        <v>#N/A</v>
      </c>
      <c r="AZ124" s="173" t="e" cm="1">
        <f t="array" ref="AZ124">_xlfn.IFS(AY124="Aceptar","No",AY124="Reducir","Si")</f>
        <v>#N/A</v>
      </c>
      <c r="BA124" s="20" t="str">
        <f>CONCATENATE(J124," Acción preventiva"," 1")</f>
        <v>POSPR  Acción preventiva 1</v>
      </c>
      <c r="BB124" s="22"/>
      <c r="BC124" s="22"/>
      <c r="BD124" s="22"/>
      <c r="BE124" s="20">
        <f t="shared" si="526"/>
        <v>0</v>
      </c>
      <c r="BF124" s="20"/>
      <c r="BG124" s="20"/>
      <c r="BH124" s="20"/>
      <c r="BI124" s="20"/>
      <c r="BJ124" s="20"/>
      <c r="BK124" s="20"/>
      <c r="BL124" s="20"/>
      <c r="BM124" s="20"/>
      <c r="BN124" s="20"/>
      <c r="BO124" s="20"/>
      <c r="BP124" s="20"/>
      <c r="BQ124" s="20"/>
      <c r="BR124" s="176"/>
      <c r="BS124" s="37"/>
      <c r="BT124" s="37"/>
      <c r="BU124" s="37"/>
      <c r="BV124" s="37"/>
      <c r="BW124" s="37"/>
      <c r="BX124" s="37"/>
      <c r="BY124" s="37"/>
      <c r="BZ124" s="37"/>
      <c r="CA124" s="37"/>
      <c r="CB124" s="37"/>
      <c r="CC124" s="37"/>
      <c r="CD124" s="37"/>
      <c r="CE124" s="37">
        <f t="shared" si="330"/>
        <v>0</v>
      </c>
      <c r="CF124" s="38"/>
      <c r="CG124" s="23"/>
      <c r="CH124" s="24"/>
      <c r="CI124" s="179">
        <f t="shared" ref="CI124" si="547">+Z124</f>
        <v>0</v>
      </c>
      <c r="CJ124" s="25" t="e">
        <f t="shared" ref="CJ124" si="548">1-(CH124/CI124)</f>
        <v>#DIV/0!</v>
      </c>
      <c r="CK124" s="23" t="e" cm="1">
        <f t="array" ref="CK124">+_xlfn.IFS(CJ124&lt;0.8,"Cambio",CJ124&lt;0.9,"Revisión de control",CJ124&gt;0.89,"Se mantiene")</f>
        <v>#DIV/0!</v>
      </c>
      <c r="CL124" s="148"/>
      <c r="CM124" s="148"/>
      <c r="CN124" s="148"/>
      <c r="CO124" s="148"/>
      <c r="CP124" s="25">
        <f t="shared" si="529"/>
        <v>1</v>
      </c>
    </row>
    <row r="125" spans="1:94" ht="60" hidden="1" customHeight="1" x14ac:dyDescent="0.35">
      <c r="A125" s="151"/>
      <c r="B125" s="215"/>
      <c r="C125" s="153" t="s">
        <v>138</v>
      </c>
      <c r="D125" s="192"/>
      <c r="E125" s="195"/>
      <c r="F125" s="192"/>
      <c r="G125" s="197"/>
      <c r="H125" s="168"/>
      <c r="I125" s="167"/>
      <c r="J125" s="171"/>
      <c r="K125" s="171"/>
      <c r="L125" s="198"/>
      <c r="M125" s="200"/>
      <c r="N125" s="203"/>
      <c r="O125" s="206"/>
      <c r="P125" s="209"/>
      <c r="Q125" s="168"/>
      <c r="R125" s="182"/>
      <c r="S125" s="182"/>
      <c r="T125" s="183"/>
      <c r="U125" s="171"/>
      <c r="V125" s="171"/>
      <c r="W125" s="185"/>
      <c r="X125" s="185"/>
      <c r="Y125" s="185"/>
      <c r="Z125" s="187"/>
      <c r="AA125" s="168"/>
      <c r="AB125" s="167"/>
      <c r="AC125" s="168"/>
      <c r="AD125" s="168"/>
      <c r="AE125" s="167"/>
      <c r="AF125" s="168"/>
      <c r="AG125" s="169"/>
      <c r="AH125" s="20" t="str">
        <f>CONCATENATE(J124," Control"," 2")</f>
        <v>POSPR  Control 2</v>
      </c>
      <c r="AI125" s="22"/>
      <c r="AJ125" s="22"/>
      <c r="AK125" s="22"/>
      <c r="AL125" s="22" t="str">
        <f t="shared" si="520"/>
        <v xml:space="preserve">  a través de </v>
      </c>
      <c r="AM125" s="20"/>
      <c r="AN125" s="20" t="str">
        <f t="shared" si="542"/>
        <v/>
      </c>
      <c r="AO125" s="20"/>
      <c r="AP125" s="20" t="str">
        <f t="shared" si="543"/>
        <v/>
      </c>
      <c r="AQ125" s="20"/>
      <c r="AR125" s="20"/>
      <c r="AS125" s="20"/>
      <c r="AT125" s="21" t="str">
        <f t="shared" ref="AT125:AT127" si="549">+IF(AN125="Probabilidad",AT124-(AT124*AP125),AT124)</f>
        <v/>
      </c>
      <c r="AU125" s="20" t="str">
        <f t="shared" si="522"/>
        <v/>
      </c>
      <c r="AV125" s="21" t="e">
        <f t="shared" ref="AV125:AV127" si="550">+IF(AN125="Impacto",AV124-(AV124*AP125),AV124)</f>
        <v>#N/A</v>
      </c>
      <c r="AW125" s="20" t="str">
        <f t="shared" si="524"/>
        <v/>
      </c>
      <c r="AX125" s="171"/>
      <c r="AY125" s="171"/>
      <c r="AZ125" s="174"/>
      <c r="BA125" s="20" t="str">
        <f>CONCATENATE(J124," Acción preventiva"," 2")</f>
        <v>POSPR  Acción preventiva 2</v>
      </c>
      <c r="BB125" s="22"/>
      <c r="BC125" s="22"/>
      <c r="BD125" s="22"/>
      <c r="BE125" s="20">
        <f t="shared" si="526"/>
        <v>0</v>
      </c>
      <c r="BF125" s="20"/>
      <c r="BG125" s="20"/>
      <c r="BH125" s="20"/>
      <c r="BI125" s="20"/>
      <c r="BJ125" s="20"/>
      <c r="BK125" s="20"/>
      <c r="BL125" s="20"/>
      <c r="BM125" s="20"/>
      <c r="BN125" s="20"/>
      <c r="BO125" s="20"/>
      <c r="BP125" s="20"/>
      <c r="BQ125" s="20"/>
      <c r="BR125" s="177"/>
      <c r="BS125" s="37"/>
      <c r="BT125" s="37"/>
      <c r="BU125" s="37"/>
      <c r="BV125" s="37"/>
      <c r="BW125" s="37"/>
      <c r="BX125" s="37"/>
      <c r="BY125" s="37"/>
      <c r="BZ125" s="37"/>
      <c r="CA125" s="37"/>
      <c r="CB125" s="37"/>
      <c r="CC125" s="37"/>
      <c r="CD125" s="37"/>
      <c r="CE125" s="37">
        <f t="shared" si="330"/>
        <v>0</v>
      </c>
      <c r="CF125" s="38"/>
      <c r="CG125" s="23"/>
      <c r="CH125" s="24"/>
      <c r="CI125" s="180"/>
      <c r="CJ125" s="25" t="e">
        <f t="shared" ref="CJ125" si="551">1-(CH125/CI124)</f>
        <v>#DIV/0!</v>
      </c>
      <c r="CK125" s="23" t="e" cm="1">
        <f t="array" ref="CK125">+_xlfn.IFS(CJ125&lt;0.8,"Cambio",CJ125&lt;0.9,"Revisión de control",CJ125&gt;0.89,"Se mantiene")</f>
        <v>#DIV/0!</v>
      </c>
      <c r="CL125" s="148"/>
      <c r="CM125" s="148"/>
      <c r="CN125" s="148"/>
      <c r="CO125" s="148"/>
      <c r="CP125" s="25">
        <f t="shared" si="529"/>
        <v>1</v>
      </c>
    </row>
    <row r="126" spans="1:94" ht="60" hidden="1" customHeight="1" x14ac:dyDescent="0.35">
      <c r="A126" s="151"/>
      <c r="B126" s="215"/>
      <c r="C126" s="153" t="s">
        <v>138</v>
      </c>
      <c r="D126" s="192"/>
      <c r="E126" s="195"/>
      <c r="F126" s="192"/>
      <c r="G126" s="197"/>
      <c r="H126" s="168"/>
      <c r="I126" s="167"/>
      <c r="J126" s="171"/>
      <c r="K126" s="171"/>
      <c r="L126" s="198"/>
      <c r="M126" s="200"/>
      <c r="N126" s="203"/>
      <c r="O126" s="206"/>
      <c r="P126" s="209"/>
      <c r="Q126" s="168"/>
      <c r="R126" s="182"/>
      <c r="S126" s="182"/>
      <c r="T126" s="183"/>
      <c r="U126" s="171"/>
      <c r="V126" s="171"/>
      <c r="W126" s="185"/>
      <c r="X126" s="185"/>
      <c r="Y126" s="185"/>
      <c r="Z126" s="187"/>
      <c r="AA126" s="168"/>
      <c r="AB126" s="167"/>
      <c r="AC126" s="168"/>
      <c r="AD126" s="168"/>
      <c r="AE126" s="167"/>
      <c r="AF126" s="168"/>
      <c r="AG126" s="169"/>
      <c r="AH126" s="20" t="str">
        <f>CONCATENATE(J124," Control"," 3")</f>
        <v>POSPR  Control 3</v>
      </c>
      <c r="AI126" s="22"/>
      <c r="AJ126" s="22"/>
      <c r="AK126" s="22"/>
      <c r="AL126" s="22" t="str">
        <f t="shared" si="520"/>
        <v xml:space="preserve">  a través de </v>
      </c>
      <c r="AM126" s="20"/>
      <c r="AN126" s="20" t="str">
        <f t="shared" si="542"/>
        <v/>
      </c>
      <c r="AO126" s="20"/>
      <c r="AP126" s="20" t="str">
        <f t="shared" si="543"/>
        <v/>
      </c>
      <c r="AQ126" s="20"/>
      <c r="AR126" s="20"/>
      <c r="AS126" s="20"/>
      <c r="AT126" s="21" t="str">
        <f t="shared" si="549"/>
        <v/>
      </c>
      <c r="AU126" s="20" t="str">
        <f t="shared" si="522"/>
        <v/>
      </c>
      <c r="AV126" s="21" t="e">
        <f t="shared" si="550"/>
        <v>#N/A</v>
      </c>
      <c r="AW126" s="20" t="str">
        <f t="shared" si="524"/>
        <v/>
      </c>
      <c r="AX126" s="171"/>
      <c r="AY126" s="171"/>
      <c r="AZ126" s="174"/>
      <c r="BA126" s="20" t="str">
        <f>CONCATENATE(J124," Acción preventiva"," 3")</f>
        <v>POSPR  Acción preventiva 3</v>
      </c>
      <c r="BB126" s="22"/>
      <c r="BC126" s="22"/>
      <c r="BD126" s="22"/>
      <c r="BE126" s="20">
        <f t="shared" si="526"/>
        <v>0</v>
      </c>
      <c r="BF126" s="20"/>
      <c r="BG126" s="20"/>
      <c r="BH126" s="20"/>
      <c r="BI126" s="20"/>
      <c r="BJ126" s="20"/>
      <c r="BK126" s="20"/>
      <c r="BL126" s="20"/>
      <c r="BM126" s="20"/>
      <c r="BN126" s="20"/>
      <c r="BO126" s="20"/>
      <c r="BP126" s="20"/>
      <c r="BQ126" s="20"/>
      <c r="BR126" s="177"/>
      <c r="BS126" s="37"/>
      <c r="BT126" s="37"/>
      <c r="BU126" s="37"/>
      <c r="BV126" s="37"/>
      <c r="BW126" s="37"/>
      <c r="BX126" s="37"/>
      <c r="BY126" s="37"/>
      <c r="BZ126" s="37"/>
      <c r="CA126" s="37"/>
      <c r="CB126" s="37"/>
      <c r="CC126" s="37"/>
      <c r="CD126" s="37"/>
      <c r="CE126" s="37">
        <f t="shared" si="330"/>
        <v>0</v>
      </c>
      <c r="CF126" s="38"/>
      <c r="CG126" s="23"/>
      <c r="CH126" s="24"/>
      <c r="CI126" s="180"/>
      <c r="CJ126" s="25" t="e">
        <f t="shared" ref="CJ126" si="552">1-(CH126/CI124)</f>
        <v>#DIV/0!</v>
      </c>
      <c r="CK126" s="23" t="e" cm="1">
        <f t="array" ref="CK126">+_xlfn.IFS(CJ126&lt;0.8,"Cambio",CJ126&lt;0.9,"Revisión de control",CJ126&gt;0.89,"Se mantiene")</f>
        <v>#DIV/0!</v>
      </c>
      <c r="CL126" s="148"/>
      <c r="CM126" s="148"/>
      <c r="CN126" s="148"/>
      <c r="CO126" s="148"/>
      <c r="CP126" s="25">
        <f t="shared" si="529"/>
        <v>1</v>
      </c>
    </row>
    <row r="127" spans="1:94" ht="60" hidden="1" customHeight="1" x14ac:dyDescent="0.35">
      <c r="A127" s="151"/>
      <c r="B127" s="216"/>
      <c r="C127" s="153" t="s">
        <v>138</v>
      </c>
      <c r="D127" s="193"/>
      <c r="E127" s="196"/>
      <c r="F127" s="193"/>
      <c r="G127" s="197"/>
      <c r="H127" s="168"/>
      <c r="I127" s="167"/>
      <c r="J127" s="172"/>
      <c r="K127" s="172"/>
      <c r="L127" s="198"/>
      <c r="M127" s="201"/>
      <c r="N127" s="204"/>
      <c r="O127" s="207"/>
      <c r="P127" s="210"/>
      <c r="Q127" s="168"/>
      <c r="R127" s="182"/>
      <c r="S127" s="182"/>
      <c r="T127" s="183"/>
      <c r="U127" s="172"/>
      <c r="V127" s="172"/>
      <c r="W127" s="186"/>
      <c r="X127" s="186"/>
      <c r="Y127" s="186"/>
      <c r="Z127" s="187"/>
      <c r="AA127" s="168"/>
      <c r="AB127" s="167"/>
      <c r="AC127" s="168"/>
      <c r="AD127" s="168"/>
      <c r="AE127" s="167"/>
      <c r="AF127" s="168"/>
      <c r="AG127" s="169"/>
      <c r="AH127" s="20" t="str">
        <f>CONCATENATE(J124," Control"," 4")</f>
        <v>POSPR  Control 4</v>
      </c>
      <c r="AI127" s="22"/>
      <c r="AJ127" s="22"/>
      <c r="AK127" s="22"/>
      <c r="AL127" s="22" t="str">
        <f t="shared" si="520"/>
        <v xml:space="preserve">  a través de </v>
      </c>
      <c r="AM127" s="20"/>
      <c r="AN127" s="20" t="str">
        <f t="shared" si="542"/>
        <v/>
      </c>
      <c r="AO127" s="20"/>
      <c r="AP127" s="20" t="str">
        <f t="shared" si="543"/>
        <v/>
      </c>
      <c r="AQ127" s="20"/>
      <c r="AR127" s="20"/>
      <c r="AS127" s="20"/>
      <c r="AT127" s="21" t="str">
        <f t="shared" si="549"/>
        <v/>
      </c>
      <c r="AU127" s="20" t="str">
        <f t="shared" si="522"/>
        <v/>
      </c>
      <c r="AV127" s="21" t="e">
        <f t="shared" si="550"/>
        <v>#N/A</v>
      </c>
      <c r="AW127" s="20" t="str">
        <f t="shared" si="524"/>
        <v/>
      </c>
      <c r="AX127" s="172"/>
      <c r="AY127" s="172"/>
      <c r="AZ127" s="175"/>
      <c r="BA127" s="20" t="str">
        <f>CONCATENATE(J124," Acción preventiva"," 4")</f>
        <v>POSPR  Acción preventiva 4</v>
      </c>
      <c r="BB127" s="22"/>
      <c r="BC127" s="22"/>
      <c r="BD127" s="22"/>
      <c r="BE127" s="20">
        <f t="shared" si="526"/>
        <v>0</v>
      </c>
      <c r="BF127" s="20"/>
      <c r="BG127" s="20"/>
      <c r="BH127" s="20"/>
      <c r="BI127" s="20"/>
      <c r="BJ127" s="20"/>
      <c r="BK127" s="20"/>
      <c r="BL127" s="20"/>
      <c r="BM127" s="20"/>
      <c r="BN127" s="20"/>
      <c r="BO127" s="20"/>
      <c r="BP127" s="20"/>
      <c r="BQ127" s="20"/>
      <c r="BR127" s="178"/>
      <c r="BS127" s="37"/>
      <c r="BT127" s="37"/>
      <c r="BU127" s="37"/>
      <c r="BV127" s="37"/>
      <c r="BW127" s="37"/>
      <c r="BX127" s="37"/>
      <c r="BY127" s="37"/>
      <c r="BZ127" s="37"/>
      <c r="CA127" s="37"/>
      <c r="CB127" s="37"/>
      <c r="CC127" s="37"/>
      <c r="CD127" s="37"/>
      <c r="CE127" s="37">
        <f t="shared" si="330"/>
        <v>0</v>
      </c>
      <c r="CF127" s="38"/>
      <c r="CG127" s="23"/>
      <c r="CH127" s="24"/>
      <c r="CI127" s="181"/>
      <c r="CJ127" s="25" t="e">
        <f t="shared" ref="CJ127" si="553">1-(CH127/CI124)</f>
        <v>#DIV/0!</v>
      </c>
      <c r="CK127" s="23" t="e" cm="1">
        <f t="array" ref="CK127">+_xlfn.IFS(CJ127&lt;0.8,"Cambio",CJ127&lt;0.9,"Revisión de control",CJ127&gt;0.89,"Se mantiene")</f>
        <v>#DIV/0!</v>
      </c>
      <c r="CL127" s="148"/>
      <c r="CM127" s="148"/>
      <c r="CN127" s="148"/>
      <c r="CO127" s="148"/>
      <c r="CP127" s="25">
        <f t="shared" si="529"/>
        <v>1</v>
      </c>
    </row>
    <row r="128" spans="1:94" ht="60" hidden="1" customHeight="1" x14ac:dyDescent="0.35">
      <c r="A128" s="151"/>
      <c r="B128" s="214" t="s">
        <v>137</v>
      </c>
      <c r="C128" s="153" t="s">
        <v>138</v>
      </c>
      <c r="D128" s="191" t="str">
        <f>VLOOKUP(B128,Datos!$B$65:$F$80,3,FALSE)</f>
        <v>Identificar y definir las acciones institucionales requeridas para la implementación efectiva del Ordenamiento Social de la Propiedad Rural a cargo de la ANT, integrando los modelos de atención por oferta, demanda y descongestión, con el fin de optimizar la gestión territorial y garantizar el acceso equitativo a la propiedad rural.</v>
      </c>
      <c r="E128" s="194" t="str">
        <f>VLOOKUP(B128,Datos!$B$65:$F$80,5,FALSE)</f>
        <v>La posibilidad de incumplir con las acciones institucionales requeridas para la implementación efectiva del Ordenamiento Social de la Propiedad Rural a cargo de la ANT</v>
      </c>
      <c r="F128" s="191" t="str">
        <f>VLOOKUP(B128,Datos!$B$65:$F$80,4,FALSE)</f>
        <v>Desde la formulación de planes de ordenamiento de la propiedad rural, y/o de análisis de información de los diferentes modelos de atención hasta la implementación de acciones que permiten el cumplimiento de los procesos misionales de la entidad.</v>
      </c>
      <c r="G128" s="197" t="s">
        <v>637</v>
      </c>
      <c r="H128" s="168"/>
      <c r="I128" s="167">
        <f t="shared" ref="I128" si="554">IF(K128="",0,1)</f>
        <v>0</v>
      </c>
      <c r="J128" s="170" t="str">
        <f t="shared" ref="J128" si="555">CONCATENATE(C128," ",K128)</f>
        <v xml:space="preserve">POSPR </v>
      </c>
      <c r="K128" s="170"/>
      <c r="L128" s="198"/>
      <c r="M128" s="199">
        <f ca="1">+TODAY()-L128</f>
        <v>46151</v>
      </c>
      <c r="N128" s="202"/>
      <c r="O128" s="205"/>
      <c r="P128" s="208" t="e">
        <f>VLOOKUP(O128,Datos!$B$20:$D$25,2,FALSE)</f>
        <v>#N/A</v>
      </c>
      <c r="Q128" s="168"/>
      <c r="R128" s="182"/>
      <c r="S128" s="182"/>
      <c r="T128" s="183" t="str">
        <f t="shared" ref="T128" si="556">CONCATENATE("Posibilidad de efecto dañoso sobre los"," ",Q128," ",R128," debido ",S128)</f>
        <v xml:space="preserve">Posibilidad de efecto dañoso sobre los   debido </v>
      </c>
      <c r="U128" s="170"/>
      <c r="V128" s="170"/>
      <c r="W128" s="184"/>
      <c r="X128" s="184"/>
      <c r="Y128" s="184"/>
      <c r="Z128" s="187"/>
      <c r="AA128" s="168" t="str">
        <f t="shared" ref="AA128" si="557">IF(Z128&lt;=0,"",IF(Z128&lt;=2,"Muy Baja",IF(Z128&lt;=24,"Baja",IF(Z128&lt;=500,"Media",IF(Z128&lt;=5000,"Alta","Muy Alta")))))</f>
        <v/>
      </c>
      <c r="AB128" s="167" t="str">
        <f t="shared" ref="AB128" si="558">IF(AA128="","",IF(AA128="Muy Baja",0.2,IF(AA128="Baja",0.4,IF(AA128="Media",0.6,IF(AA128="Alta",0.8,IF(AA128="Muy Alta",1,))))))</f>
        <v/>
      </c>
      <c r="AC128" s="168">
        <f>+O128</f>
        <v>0</v>
      </c>
      <c r="AD128" s="168" t="e" cm="1">
        <f t="array" ref="AD128">_xlfn.IFS(AC128=Datos!$C$6,"Leve",AC128=Datos!$C$7,"Menor",AC128=Datos!$C$8,"Moderado",AC128=Datos!$C$9,"Mayor",AC128=Datos!$C$10,"Catastrófico")</f>
        <v>#N/A</v>
      </c>
      <c r="AE128" s="167" t="e">
        <f t="shared" ref="AE128" si="559">IF(AD128="","",IF(AD128="Leve",0.2,IF(AD128="Menor",0.4,IF(AD128="Moderado",0.6,IF(AD128="Mayor",0.8,IF(AD128="Catastrófico",1,))))))</f>
        <v>#N/A</v>
      </c>
      <c r="AF128" s="168" t="e">
        <f t="shared" ref="AF128" si="560">IF(OR(AND(AA128="Muy Baja",AD128="Leve"),AND(AA128="Muy Baja",AD128="Menor"),AND(AA128="Baja",AD128="Leve")),"Bajo",IF(OR(AND(AA128="Muy baja",AD128="Moderado"),AND(AA128="Baja",AD128="Menor"),AND(AA128="Baja",AD128="Moderado"),AND(AA128="Media",AD128="Leve"),AND(AA128="Media",AD128="Menor"),AND(AA128="Media",AD128="Moderado"),AND(AA128="Alta",AD128="Leve"),AND(AA128="Alta",AD128="Menor")),"Moderado",IF(OR(AND(AA128="Muy Baja",AD128="Mayor"),AND(AA128="Baja",AD128="Mayor"),AND(AA128="Media",AD128="Mayor"),AND(AA128="Alta",AD128="Moderado"),AND(AA128="Alta",AD128="Mayor"),AND(AA128="Muy Alta",AD128="Leve"),AND(AA128="Muy Alta",AD128="Menor"),AND(AA128="Muy Alta",AD128="Moderado"),AND(AA128="Muy Alta",AD128="Mayor")),"Alto",IF(OR(AND(AA128="Muy Baja",AD128="Catastrófico"),AND(AA128="Baja",AD128="Catastrófico"),AND(AA128="Media",AD128="Catastrófico"),AND(AA128="Alta",AD128="Catastrófico"),AND(AA128="Muy Alta",AD128="Catastrófico")),"Extremo",""))))</f>
        <v>#N/A</v>
      </c>
      <c r="AG128" s="169" t="e" cm="1">
        <f t="array" ref="AG128">_xlfn.IFS(AF128="Bajo","Aceptar",AF128="Moderado","Reducir",AF128="Alto","Reducir",AF128="Extremo","Reducir")</f>
        <v>#N/A</v>
      </c>
      <c r="AH128" s="20" t="str">
        <f>CONCATENATE(J128," Control"," 1")</f>
        <v>POSPR  Control 1</v>
      </c>
      <c r="AI128" s="22"/>
      <c r="AJ128" s="22"/>
      <c r="AK128" s="22"/>
      <c r="AL128" s="22" t="str">
        <f t="shared" ref="AL128:AL131" si="561">CONCATENATE(AI128," ",AJ128," a través de ",AK128)</f>
        <v xml:space="preserve">  a través de </v>
      </c>
      <c r="AM128" s="20"/>
      <c r="AN128" s="20" t="str">
        <f t="shared" si="542"/>
        <v/>
      </c>
      <c r="AO128" s="20"/>
      <c r="AP128" s="20" t="str">
        <f t="shared" si="543"/>
        <v/>
      </c>
      <c r="AQ128" s="20"/>
      <c r="AR128" s="20"/>
      <c r="AS128" s="20"/>
      <c r="AT128" s="21" t="str">
        <f t="shared" ref="AT128" si="562">+IF(AN128="Probabilidad",AB128-(AB128*AP128),AB128)</f>
        <v/>
      </c>
      <c r="AU128" s="20" t="str">
        <f t="shared" si="522"/>
        <v/>
      </c>
      <c r="AV128" s="21" t="e">
        <f t="shared" ref="AV128" si="563">+IF(AN128="Impacto",AE128-(AE128*AP128),AE128)</f>
        <v>#N/A</v>
      </c>
      <c r="AW128" s="20" t="str">
        <f t="shared" si="524"/>
        <v/>
      </c>
      <c r="AX128" s="170" t="str">
        <f t="shared" ref="AX128" si="564">IF(OR(AND(AU131="Muy Baja",AW131="Leve"),AND(AU131="Muy Baja",AW131="Menor"),AND(AU131="Baja",AW131="Leve")),"Bajo",IF(OR(AND(AU131="Muy baja",AW131="Moderado"),AND(AU131="Baja",AW131="Menor"),AND(AU131="Baja",AW131="Moderado"),AND(AU131="Media",AW131="Leve"),AND(AU131="Media",AW131="Menor"),AND(AU131="Media",AW131="Moderado"),AND(AU131="Alta",AW131="Leve"),AND(AU131="Alta",AW131="Menor")),"Moderado",IF(OR(AND(AU131="Muy Baja",AW131="Mayor"),AND(AU131="Baja",AW131="Mayor"),AND(AU131="Media",AW131="Mayor"),AND(AU131="Alta",AW131="Moderado"),AND(AU131="Alta",AW131="Mayor"),AND(AU131="Muy Alta",AW131="Leve"),AND(AU131="Muy Alta",AW131="Menor"),AND(AU131="Muy Alta",AW131="Moderado"),AND(AU131="Muy Alta",AW131="Mayor")),"Alto",IF(OR(AND(AU131="Muy Baja",AW131="Catastrófico"),AND(AU131="Baja",AW131="Catastrófico"),AND(AU131="Media",AW131="Catastrófico"),AND(AU131="Alta",AW131="Catastrófico"),AND(AU131="Muy Alta",AW131="Catastrófico")),"Extremo",""))))</f>
        <v/>
      </c>
      <c r="AY128" s="170" t="e" cm="1">
        <f t="array" ref="AY128">_xlfn.IFS(AX128="Bajo","Aceptar",AX128="Moderado","Reducir",AX128="Alto","Reducir",AX128="Extremo","Reducir")</f>
        <v>#N/A</v>
      </c>
      <c r="AZ128" s="173" t="e" cm="1">
        <f t="array" ref="AZ128">_xlfn.IFS(AY128="Aceptar","No",AY128="Reducir","Si")</f>
        <v>#N/A</v>
      </c>
      <c r="BA128" s="20" t="str">
        <f>CONCATENATE(J128," Acción preventiva"," 1")</f>
        <v>POSPR  Acción preventiva 1</v>
      </c>
      <c r="BB128" s="22"/>
      <c r="BC128" s="22"/>
      <c r="BD128" s="22"/>
      <c r="BE128" s="20">
        <f t="shared" si="526"/>
        <v>0</v>
      </c>
      <c r="BF128" s="20"/>
      <c r="BG128" s="20"/>
      <c r="BH128" s="20"/>
      <c r="BI128" s="20"/>
      <c r="BJ128" s="20"/>
      <c r="BK128" s="20"/>
      <c r="BL128" s="20"/>
      <c r="BM128" s="20"/>
      <c r="BN128" s="20"/>
      <c r="BO128" s="20"/>
      <c r="BP128" s="20"/>
      <c r="BQ128" s="20"/>
      <c r="BR128" s="176"/>
      <c r="BS128" s="37"/>
      <c r="BT128" s="37"/>
      <c r="BU128" s="37"/>
      <c r="BV128" s="37"/>
      <c r="BW128" s="37"/>
      <c r="BX128" s="37"/>
      <c r="BY128" s="37"/>
      <c r="BZ128" s="37"/>
      <c r="CA128" s="37"/>
      <c r="CB128" s="37"/>
      <c r="CC128" s="37"/>
      <c r="CD128" s="37"/>
      <c r="CE128" s="37">
        <f t="shared" si="330"/>
        <v>0</v>
      </c>
      <c r="CF128" s="38"/>
      <c r="CG128" s="23"/>
      <c r="CH128" s="24"/>
      <c r="CI128" s="179">
        <f t="shared" ref="CI128" si="565">+Z128</f>
        <v>0</v>
      </c>
      <c r="CJ128" s="25" t="e">
        <f t="shared" ref="CJ128" si="566">1-(CH128/CI128)</f>
        <v>#DIV/0!</v>
      </c>
      <c r="CK128" s="23" t="e" cm="1">
        <f t="array" ref="CK128">+_xlfn.IFS(CJ128&lt;0.8,"Cambio",CJ128&lt;0.9,"Revisión de control",CJ128&gt;0.89,"Se mantiene")</f>
        <v>#DIV/0!</v>
      </c>
      <c r="CL128" s="148"/>
      <c r="CM128" s="148"/>
      <c r="CN128" s="148"/>
      <c r="CO128" s="148"/>
      <c r="CP128" s="25">
        <f t="shared" ref="CP128:CP131" si="567">(_xlfn.IFS(CG128="",1,CG128="SI",0)+_xlfn.IFS(CL128="",1,CL128="SI",1,CL128="NO",0)+_xlfn.IFS(CM128="",1,CM128="SI",1,CM128="NO",0)+_xlfn.IFS(CN128="",1,CN128="SI",1,CN128="NO",0)+_xlfn.IFS(CO128="",1,CO128="SI",1,CO128="NO",0))/5</f>
        <v>1</v>
      </c>
    </row>
    <row r="129" spans="1:94" ht="60" hidden="1" customHeight="1" x14ac:dyDescent="0.35">
      <c r="A129" s="151"/>
      <c r="B129" s="215"/>
      <c r="C129" s="153" t="s">
        <v>138</v>
      </c>
      <c r="D129" s="192"/>
      <c r="E129" s="195"/>
      <c r="F129" s="192"/>
      <c r="G129" s="197"/>
      <c r="H129" s="168"/>
      <c r="I129" s="167"/>
      <c r="J129" s="171"/>
      <c r="K129" s="171"/>
      <c r="L129" s="198"/>
      <c r="M129" s="200"/>
      <c r="N129" s="203"/>
      <c r="O129" s="206"/>
      <c r="P129" s="209"/>
      <c r="Q129" s="168"/>
      <c r="R129" s="182"/>
      <c r="S129" s="182"/>
      <c r="T129" s="183"/>
      <c r="U129" s="171"/>
      <c r="V129" s="171"/>
      <c r="W129" s="185"/>
      <c r="X129" s="185"/>
      <c r="Y129" s="185"/>
      <c r="Z129" s="187"/>
      <c r="AA129" s="168"/>
      <c r="AB129" s="167"/>
      <c r="AC129" s="168"/>
      <c r="AD129" s="168"/>
      <c r="AE129" s="167"/>
      <c r="AF129" s="168"/>
      <c r="AG129" s="169"/>
      <c r="AH129" s="20" t="str">
        <f>CONCATENATE(J128," Control"," 2")</f>
        <v>POSPR  Control 2</v>
      </c>
      <c r="AI129" s="22"/>
      <c r="AJ129" s="22"/>
      <c r="AK129" s="22"/>
      <c r="AL129" s="22" t="str">
        <f t="shared" si="561"/>
        <v xml:space="preserve">  a través de </v>
      </c>
      <c r="AM129" s="20"/>
      <c r="AN129" s="20" t="str">
        <f t="shared" si="542"/>
        <v/>
      </c>
      <c r="AO129" s="20"/>
      <c r="AP129" s="20" t="str">
        <f t="shared" si="543"/>
        <v/>
      </c>
      <c r="AQ129" s="20"/>
      <c r="AR129" s="20"/>
      <c r="AS129" s="20"/>
      <c r="AT129" s="21" t="str">
        <f t="shared" ref="AT129:AT131" si="568">+IF(AN129="Probabilidad",AT128-(AT128*AP129),AT128)</f>
        <v/>
      </c>
      <c r="AU129" s="20" t="str">
        <f t="shared" si="522"/>
        <v/>
      </c>
      <c r="AV129" s="21" t="e">
        <f t="shared" ref="AV129:AV131" si="569">+IF(AN129="Impacto",AV128-(AV128*AP129),AV128)</f>
        <v>#N/A</v>
      </c>
      <c r="AW129" s="20" t="str">
        <f t="shared" si="524"/>
        <v/>
      </c>
      <c r="AX129" s="171"/>
      <c r="AY129" s="171"/>
      <c r="AZ129" s="174"/>
      <c r="BA129" s="20" t="str">
        <f>CONCATENATE(J128," Acción preventiva"," 2")</f>
        <v>POSPR  Acción preventiva 2</v>
      </c>
      <c r="BB129" s="22"/>
      <c r="BC129" s="22"/>
      <c r="BD129" s="22"/>
      <c r="BE129" s="20">
        <f t="shared" si="526"/>
        <v>0</v>
      </c>
      <c r="BF129" s="20"/>
      <c r="BG129" s="20"/>
      <c r="BH129" s="20"/>
      <c r="BI129" s="20"/>
      <c r="BJ129" s="20"/>
      <c r="BK129" s="20"/>
      <c r="BL129" s="20"/>
      <c r="BM129" s="20"/>
      <c r="BN129" s="20"/>
      <c r="BO129" s="20"/>
      <c r="BP129" s="20"/>
      <c r="BQ129" s="20"/>
      <c r="BR129" s="177"/>
      <c r="BS129" s="37"/>
      <c r="BT129" s="37"/>
      <c r="BU129" s="37"/>
      <c r="BV129" s="37"/>
      <c r="BW129" s="37"/>
      <c r="BX129" s="37"/>
      <c r="BY129" s="37"/>
      <c r="BZ129" s="37"/>
      <c r="CA129" s="37"/>
      <c r="CB129" s="37"/>
      <c r="CC129" s="37"/>
      <c r="CD129" s="37"/>
      <c r="CE129" s="37">
        <f t="shared" si="330"/>
        <v>0</v>
      </c>
      <c r="CF129" s="38"/>
      <c r="CG129" s="23"/>
      <c r="CH129" s="24"/>
      <c r="CI129" s="180"/>
      <c r="CJ129" s="25" t="e">
        <f t="shared" ref="CJ129" si="570">1-(CH129/CI128)</f>
        <v>#DIV/0!</v>
      </c>
      <c r="CK129" s="23" t="e" cm="1">
        <f t="array" ref="CK129">+_xlfn.IFS(CJ129&lt;0.8,"Cambio",CJ129&lt;0.9,"Revisión de control",CJ129&gt;0.89,"Se mantiene")</f>
        <v>#DIV/0!</v>
      </c>
      <c r="CL129" s="148"/>
      <c r="CM129" s="148"/>
      <c r="CN129" s="148"/>
      <c r="CO129" s="148"/>
      <c r="CP129" s="25">
        <f t="shared" si="567"/>
        <v>1</v>
      </c>
    </row>
    <row r="130" spans="1:94" ht="60" hidden="1" customHeight="1" x14ac:dyDescent="0.35">
      <c r="A130" s="151"/>
      <c r="B130" s="215"/>
      <c r="C130" s="153" t="s">
        <v>138</v>
      </c>
      <c r="D130" s="192"/>
      <c r="E130" s="195"/>
      <c r="F130" s="192"/>
      <c r="G130" s="197"/>
      <c r="H130" s="168"/>
      <c r="I130" s="167"/>
      <c r="J130" s="171"/>
      <c r="K130" s="171"/>
      <c r="L130" s="198"/>
      <c r="M130" s="200"/>
      <c r="N130" s="203"/>
      <c r="O130" s="206"/>
      <c r="P130" s="209"/>
      <c r="Q130" s="168"/>
      <c r="R130" s="182"/>
      <c r="S130" s="182"/>
      <c r="T130" s="183"/>
      <c r="U130" s="171"/>
      <c r="V130" s="171"/>
      <c r="W130" s="185"/>
      <c r="X130" s="185"/>
      <c r="Y130" s="185"/>
      <c r="Z130" s="187"/>
      <c r="AA130" s="168"/>
      <c r="AB130" s="167"/>
      <c r="AC130" s="168"/>
      <c r="AD130" s="168"/>
      <c r="AE130" s="167"/>
      <c r="AF130" s="168"/>
      <c r="AG130" s="169"/>
      <c r="AH130" s="20" t="str">
        <f>CONCATENATE(J128," Control"," 3")</f>
        <v>POSPR  Control 3</v>
      </c>
      <c r="AI130" s="22"/>
      <c r="AJ130" s="22"/>
      <c r="AK130" s="22"/>
      <c r="AL130" s="22" t="str">
        <f t="shared" si="561"/>
        <v xml:space="preserve">  a través de </v>
      </c>
      <c r="AM130" s="20"/>
      <c r="AN130" s="20" t="str">
        <f t="shared" si="542"/>
        <v/>
      </c>
      <c r="AO130" s="20"/>
      <c r="AP130" s="20" t="str">
        <f t="shared" si="543"/>
        <v/>
      </c>
      <c r="AQ130" s="20"/>
      <c r="AR130" s="20"/>
      <c r="AS130" s="20"/>
      <c r="AT130" s="21" t="str">
        <f t="shared" si="568"/>
        <v/>
      </c>
      <c r="AU130" s="20" t="str">
        <f t="shared" si="522"/>
        <v/>
      </c>
      <c r="AV130" s="21" t="e">
        <f t="shared" si="569"/>
        <v>#N/A</v>
      </c>
      <c r="AW130" s="20" t="str">
        <f t="shared" si="524"/>
        <v/>
      </c>
      <c r="AX130" s="171"/>
      <c r="AY130" s="171"/>
      <c r="AZ130" s="174"/>
      <c r="BA130" s="20" t="str">
        <f>CONCATENATE(J128," Acción preventiva"," 3")</f>
        <v>POSPR  Acción preventiva 3</v>
      </c>
      <c r="BB130" s="22"/>
      <c r="BC130" s="22"/>
      <c r="BD130" s="22"/>
      <c r="BE130" s="20">
        <f t="shared" si="526"/>
        <v>0</v>
      </c>
      <c r="BF130" s="20"/>
      <c r="BG130" s="20"/>
      <c r="BH130" s="20"/>
      <c r="BI130" s="20"/>
      <c r="BJ130" s="20"/>
      <c r="BK130" s="20"/>
      <c r="BL130" s="20"/>
      <c r="BM130" s="20"/>
      <c r="BN130" s="20"/>
      <c r="BO130" s="20"/>
      <c r="BP130" s="20"/>
      <c r="BQ130" s="20"/>
      <c r="BR130" s="177"/>
      <c r="BS130" s="37"/>
      <c r="BT130" s="37"/>
      <c r="BU130" s="37"/>
      <c r="BV130" s="37"/>
      <c r="BW130" s="37"/>
      <c r="BX130" s="37"/>
      <c r="BY130" s="37"/>
      <c r="BZ130" s="37"/>
      <c r="CA130" s="37"/>
      <c r="CB130" s="37"/>
      <c r="CC130" s="37"/>
      <c r="CD130" s="37"/>
      <c r="CE130" s="37">
        <f t="shared" si="330"/>
        <v>0</v>
      </c>
      <c r="CF130" s="38"/>
      <c r="CG130" s="23"/>
      <c r="CH130" s="24"/>
      <c r="CI130" s="180"/>
      <c r="CJ130" s="25" t="e">
        <f t="shared" ref="CJ130" si="571">1-(CH130/CI128)</f>
        <v>#DIV/0!</v>
      </c>
      <c r="CK130" s="23" t="e" cm="1">
        <f t="array" ref="CK130">+_xlfn.IFS(CJ130&lt;0.8,"Cambio",CJ130&lt;0.9,"Revisión de control",CJ130&gt;0.89,"Se mantiene")</f>
        <v>#DIV/0!</v>
      </c>
      <c r="CL130" s="148"/>
      <c r="CM130" s="148"/>
      <c r="CN130" s="148"/>
      <c r="CO130" s="148"/>
      <c r="CP130" s="25">
        <f t="shared" si="567"/>
        <v>1</v>
      </c>
    </row>
    <row r="131" spans="1:94" ht="60" hidden="1" customHeight="1" x14ac:dyDescent="0.35">
      <c r="A131" s="151"/>
      <c r="B131" s="216"/>
      <c r="C131" s="153" t="s">
        <v>138</v>
      </c>
      <c r="D131" s="193"/>
      <c r="E131" s="196"/>
      <c r="F131" s="193"/>
      <c r="G131" s="197"/>
      <c r="H131" s="168"/>
      <c r="I131" s="167"/>
      <c r="J131" s="172"/>
      <c r="K131" s="172"/>
      <c r="L131" s="198"/>
      <c r="M131" s="201"/>
      <c r="N131" s="204"/>
      <c r="O131" s="207"/>
      <c r="P131" s="210"/>
      <c r="Q131" s="168"/>
      <c r="R131" s="182"/>
      <c r="S131" s="182"/>
      <c r="T131" s="183"/>
      <c r="U131" s="172"/>
      <c r="V131" s="172"/>
      <c r="W131" s="186"/>
      <c r="X131" s="186"/>
      <c r="Y131" s="186"/>
      <c r="Z131" s="187"/>
      <c r="AA131" s="168"/>
      <c r="AB131" s="167"/>
      <c r="AC131" s="168"/>
      <c r="AD131" s="168"/>
      <c r="AE131" s="167"/>
      <c r="AF131" s="168"/>
      <c r="AG131" s="169"/>
      <c r="AH131" s="20" t="str">
        <f>CONCATENATE(J128," Control"," 4")</f>
        <v>POSPR  Control 4</v>
      </c>
      <c r="AI131" s="22"/>
      <c r="AJ131" s="22"/>
      <c r="AK131" s="22"/>
      <c r="AL131" s="22" t="str">
        <f t="shared" si="561"/>
        <v xml:space="preserve">  a través de </v>
      </c>
      <c r="AM131" s="20"/>
      <c r="AN131" s="20" t="str">
        <f t="shared" si="542"/>
        <v/>
      </c>
      <c r="AO131" s="20"/>
      <c r="AP131" s="20" t="str">
        <f t="shared" si="543"/>
        <v/>
      </c>
      <c r="AQ131" s="20"/>
      <c r="AR131" s="20"/>
      <c r="AS131" s="20"/>
      <c r="AT131" s="21" t="str">
        <f t="shared" si="568"/>
        <v/>
      </c>
      <c r="AU131" s="20" t="str">
        <f t="shared" si="522"/>
        <v/>
      </c>
      <c r="AV131" s="21" t="e">
        <f t="shared" si="569"/>
        <v>#N/A</v>
      </c>
      <c r="AW131" s="20" t="str">
        <f t="shared" si="524"/>
        <v/>
      </c>
      <c r="AX131" s="172"/>
      <c r="AY131" s="172"/>
      <c r="AZ131" s="175"/>
      <c r="BA131" s="20" t="str">
        <f>CONCATENATE(J128," Acción preventiva"," 4")</f>
        <v>POSPR  Acción preventiva 4</v>
      </c>
      <c r="BB131" s="22"/>
      <c r="BC131" s="22"/>
      <c r="BD131" s="22"/>
      <c r="BE131" s="20">
        <f t="shared" si="526"/>
        <v>0</v>
      </c>
      <c r="BF131" s="20"/>
      <c r="BG131" s="20"/>
      <c r="BH131" s="20"/>
      <c r="BI131" s="20"/>
      <c r="BJ131" s="20"/>
      <c r="BK131" s="20"/>
      <c r="BL131" s="20"/>
      <c r="BM131" s="20"/>
      <c r="BN131" s="20"/>
      <c r="BO131" s="20"/>
      <c r="BP131" s="20"/>
      <c r="BQ131" s="20"/>
      <c r="BR131" s="178"/>
      <c r="BS131" s="37"/>
      <c r="BT131" s="37"/>
      <c r="BU131" s="37"/>
      <c r="BV131" s="37"/>
      <c r="BW131" s="37"/>
      <c r="BX131" s="37"/>
      <c r="BY131" s="37"/>
      <c r="BZ131" s="37"/>
      <c r="CA131" s="37"/>
      <c r="CB131" s="37"/>
      <c r="CC131" s="37"/>
      <c r="CD131" s="37"/>
      <c r="CE131" s="37">
        <f t="shared" si="330"/>
        <v>0</v>
      </c>
      <c r="CF131" s="38"/>
      <c r="CG131" s="23"/>
      <c r="CH131" s="24"/>
      <c r="CI131" s="181"/>
      <c r="CJ131" s="25" t="e">
        <f t="shared" ref="CJ131" si="572">1-(CH131/CI128)</f>
        <v>#DIV/0!</v>
      </c>
      <c r="CK131" s="23" t="e" cm="1">
        <f t="array" ref="CK131">+_xlfn.IFS(CJ131&lt;0.8,"Cambio",CJ131&lt;0.9,"Revisión de control",CJ131&gt;0.89,"Se mantiene")</f>
        <v>#DIV/0!</v>
      </c>
      <c r="CL131" s="148"/>
      <c r="CM131" s="148"/>
      <c r="CN131" s="148"/>
      <c r="CO131" s="148"/>
      <c r="CP131" s="25">
        <f t="shared" si="567"/>
        <v>1</v>
      </c>
    </row>
    <row r="132" spans="1:94" ht="60" hidden="1" customHeight="1" x14ac:dyDescent="0.35">
      <c r="A132" s="151"/>
      <c r="B132" s="214" t="s">
        <v>139</v>
      </c>
      <c r="C132" s="153" t="s">
        <v>140</v>
      </c>
      <c r="D132" s="191" t="str">
        <f>VLOOKUP(B132,Datos!$B$65:$F$80,3,FALSE)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32" s="194" t="str">
        <f>VLOOKUP(B132,Datos!$B$65:$F$80,5,FALSE)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32" s="191" t="str">
        <f>VLOOKUP(B132,Datos!$B$65:$F$80,4,FALSE)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32" s="197" t="s">
        <v>1018</v>
      </c>
      <c r="H132" s="168"/>
      <c r="I132" s="167">
        <f t="shared" ref="I132" si="573">IF(K132="",0,1)</f>
        <v>0</v>
      </c>
      <c r="J132" s="170" t="str">
        <f t="shared" ref="J132" si="574">CONCATENATE(C132," ",K132)</f>
        <v xml:space="preserve">SEJUT </v>
      </c>
      <c r="K132" s="170"/>
      <c r="L132" s="198"/>
      <c r="M132" s="199">
        <f ca="1">+TODAY()-L132</f>
        <v>46151</v>
      </c>
      <c r="N132" s="202"/>
      <c r="O132" s="205"/>
      <c r="P132" s="208" t="e">
        <f>VLOOKUP(O132,Datos!$B$20:$D$25,2,FALSE)</f>
        <v>#N/A</v>
      </c>
      <c r="Q132" s="168"/>
      <c r="R132" s="182"/>
      <c r="S132" s="182"/>
      <c r="T132" s="183" t="str">
        <f t="shared" ref="T132" si="575">CONCATENATE("Posibilidad de efecto dañoso sobre los"," ",Q132," ",R132," debido ",S132)</f>
        <v xml:space="preserve">Posibilidad de efecto dañoso sobre los   debido </v>
      </c>
      <c r="U132" s="170"/>
      <c r="V132" s="170"/>
      <c r="W132" s="184"/>
      <c r="X132" s="184"/>
      <c r="Y132" s="184"/>
      <c r="Z132" s="187"/>
      <c r="AA132" s="168" t="str">
        <f t="shared" ref="AA132" si="576">IF(Z132&lt;=0,"",IF(Z132&lt;=2,"Muy Baja",IF(Z132&lt;=24,"Baja",IF(Z132&lt;=500,"Media",IF(Z132&lt;=5000,"Alta","Muy Alta")))))</f>
        <v/>
      </c>
      <c r="AB132" s="167" t="str">
        <f t="shared" ref="AB132" si="577">IF(AA132="","",IF(AA132="Muy Baja",0.2,IF(AA132="Baja",0.4,IF(AA132="Media",0.6,IF(AA132="Alta",0.8,IF(AA132="Muy Alta",1,))))))</f>
        <v/>
      </c>
      <c r="AC132" s="168">
        <f>+O132</f>
        <v>0</v>
      </c>
      <c r="AD132" s="168" t="e" cm="1">
        <f t="array" ref="AD132">_xlfn.IFS(AC132=Datos!$C$6,"Leve",AC132=Datos!$C$7,"Menor",AC132=Datos!$C$8,"Moderado",AC132=Datos!$C$9,"Mayor",AC132=Datos!$C$10,"Catastrófico")</f>
        <v>#N/A</v>
      </c>
      <c r="AE132" s="167" t="e">
        <f t="shared" ref="AE132" si="578">IF(AD132="","",IF(AD132="Leve",0.2,IF(AD132="Menor",0.4,IF(AD132="Moderado",0.6,IF(AD132="Mayor",0.8,IF(AD132="Catastrófico",1,))))))</f>
        <v>#N/A</v>
      </c>
      <c r="AF132" s="168" t="e">
        <f t="shared" ref="AF132" si="579">IF(OR(AND(AA132="Muy Baja",AD132="Leve"),AND(AA132="Muy Baja",AD132="Menor"),AND(AA132="Baja",AD132="Leve")),"Bajo",IF(OR(AND(AA132="Muy baja",AD132="Moderado"),AND(AA132="Baja",AD132="Menor"),AND(AA132="Baja",AD132="Moderado"),AND(AA132="Media",AD132="Leve"),AND(AA132="Media",AD132="Menor"),AND(AA132="Media",AD132="Moderado"),AND(AA132="Alta",AD132="Leve"),AND(AA132="Alta",AD132="Menor")),"Moderado",IF(OR(AND(AA132="Muy Baja",AD132="Mayor"),AND(AA132="Baja",AD132="Mayor"),AND(AA132="Media",AD132="Mayor"),AND(AA132="Alta",AD132="Moderado"),AND(AA132="Alta",AD132="Mayor"),AND(AA132="Muy Alta",AD132="Leve"),AND(AA132="Muy Alta",AD132="Menor"),AND(AA132="Muy Alta",AD132="Moderado"),AND(AA132="Muy Alta",AD132="Mayor")),"Alto",IF(OR(AND(AA132="Muy Baja",AD132="Catastrófico"),AND(AA132="Baja",AD132="Catastrófico"),AND(AA132="Media",AD132="Catastrófico"),AND(AA132="Alta",AD132="Catastrófico"),AND(AA132="Muy Alta",AD132="Catastrófico")),"Extremo",""))))</f>
        <v>#N/A</v>
      </c>
      <c r="AG132" s="169" t="e" cm="1">
        <f t="array" ref="AG132">_xlfn.IFS(AF132="Bajo","Aceptar",AF132="Moderado","Reducir",AF132="Alto","Reducir",AF132="Extremo","Reducir")</f>
        <v>#N/A</v>
      </c>
      <c r="AH132" s="20" t="str">
        <f>CONCATENATE(J132," Control"," 1")</f>
        <v>SEJUT  Control 1</v>
      </c>
      <c r="AI132" s="22"/>
      <c r="AJ132" s="22"/>
      <c r="AK132" s="22"/>
      <c r="AL132" s="22" t="str">
        <f t="shared" si="450"/>
        <v xml:space="preserve">  a través de </v>
      </c>
      <c r="AM132" s="20"/>
      <c r="AN132" s="20" t="str">
        <f t="shared" si="542"/>
        <v/>
      </c>
      <c r="AO132" s="20"/>
      <c r="AP132" s="20" t="str">
        <f t="shared" si="543"/>
        <v/>
      </c>
      <c r="AQ132" s="20"/>
      <c r="AR132" s="20"/>
      <c r="AS132" s="20"/>
      <c r="AT132" s="21" t="str">
        <f>+IF(AN132="Probabilidad",AB132-(AB132*AP132),AB132)</f>
        <v/>
      </c>
      <c r="AU132" s="20" t="str">
        <f t="shared" ref="AU132:AU159" si="580">IFERROR(IF(AT132="","",IF(AT132&lt;=20%,"Muy Baja",IF(AT132&lt;=40%,"Baja",IF(AT132&lt;=60%,"Media",IF(AT132&lt;=80%,"Alta","Muy Alta"))))),"")</f>
        <v/>
      </c>
      <c r="AV132" s="21" t="e">
        <f>+IF(AN132="Impacto",AE132-(AE132*AP132),AE132)</f>
        <v>#N/A</v>
      </c>
      <c r="AW132" s="20" t="str">
        <f t="shared" ref="AW132:AW159" si="581">IFERROR(IF(AV132="","",IF(AV132&lt;=0.2,"Leve",IF(AV132&lt;=0.4,"Menor",IF(AV132&lt;=0.6,"Moderado",IF(AV132&lt;=0.8,"Mayor","Catastrófico"))))),"")</f>
        <v/>
      </c>
      <c r="AX132" s="170" t="str">
        <f t="shared" ref="AX132" si="582">IF(OR(AND(AU135="Muy Baja",AW135="Leve"),AND(AU135="Muy Baja",AW135="Menor"),AND(AU135="Baja",AW135="Leve")),"Bajo",IF(OR(AND(AU135="Muy baja",AW135="Moderado"),AND(AU135="Baja",AW135="Menor"),AND(AU135="Baja",AW135="Moderado"),AND(AU135="Media",AW135="Leve"),AND(AU135="Media",AW135="Menor"),AND(AU135="Media",AW135="Moderado"),AND(AU135="Alta",AW135="Leve"),AND(AU135="Alta",AW135="Menor")),"Moderado",IF(OR(AND(AU135="Muy Baja",AW135="Mayor"),AND(AU135="Baja",AW135="Mayor"),AND(AU135="Media",AW135="Mayor"),AND(AU135="Alta",AW135="Moderado"),AND(AU135="Alta",AW135="Mayor"),AND(AU135="Muy Alta",AW135="Leve"),AND(AU135="Muy Alta",AW135="Menor"),AND(AU135="Muy Alta",AW135="Moderado"),AND(AU135="Muy Alta",AW135="Mayor")),"Alto",IF(OR(AND(AU135="Muy Baja",AW135="Catastrófico"),AND(AU135="Baja",AW135="Catastrófico"),AND(AU135="Media",AW135="Catastrófico"),AND(AU135="Alta",AW135="Catastrófico"),AND(AU135="Muy Alta",AW135="Catastrófico")),"Extremo",""))))</f>
        <v/>
      </c>
      <c r="AY132" s="170" t="e" cm="1">
        <f t="array" ref="AY132">_xlfn.IFS(AX132="Bajo","Aceptar",AX132="Moderado","Reducir",AX132="Alto","Reducir",AX132="Extremo","Reducir")</f>
        <v>#N/A</v>
      </c>
      <c r="AZ132" s="173" t="e" cm="1">
        <f t="array" ref="AZ132">_xlfn.IFS(AY132="Aceptar","No",AY132="Reducir","Si")</f>
        <v>#N/A</v>
      </c>
      <c r="BA132" s="20" t="str">
        <f>CONCATENATE(J132," Acción preventiva"," 1")</f>
        <v>SEJUT  Acción preventiva 1</v>
      </c>
      <c r="BB132" s="22"/>
      <c r="BC132" s="22"/>
      <c r="BD132" s="22"/>
      <c r="BE132" s="20">
        <f t="shared" ref="BE132:BE159" si="583">+SUM(BF132:BQ132)</f>
        <v>0</v>
      </c>
      <c r="BF132" s="20"/>
      <c r="BG132" s="20"/>
      <c r="BH132" s="20"/>
      <c r="BI132" s="20"/>
      <c r="BJ132" s="20"/>
      <c r="BK132" s="20"/>
      <c r="BL132" s="20"/>
      <c r="BM132" s="20"/>
      <c r="BN132" s="20"/>
      <c r="BO132" s="20"/>
      <c r="BP132" s="20"/>
      <c r="BQ132" s="20"/>
      <c r="BR132" s="176"/>
      <c r="BS132" s="37"/>
      <c r="BT132" s="37"/>
      <c r="BU132" s="37"/>
      <c r="BV132" s="37"/>
      <c r="BW132" s="37"/>
      <c r="BX132" s="37"/>
      <c r="BY132" s="37"/>
      <c r="BZ132" s="37"/>
      <c r="CA132" s="37"/>
      <c r="CB132" s="37"/>
      <c r="CC132" s="37"/>
      <c r="CD132" s="37"/>
      <c r="CE132" s="37">
        <f t="shared" si="330"/>
        <v>0</v>
      </c>
      <c r="CF132" s="38"/>
      <c r="CG132" s="23"/>
      <c r="CH132" s="24"/>
      <c r="CI132" s="179">
        <f t="shared" ref="CI132" si="584">+Z132</f>
        <v>0</v>
      </c>
      <c r="CJ132" s="25" t="e">
        <f t="shared" ref="CJ132" si="585">1-(CH132/CI132)</f>
        <v>#DIV/0!</v>
      </c>
      <c r="CK132" s="23" t="e" cm="1">
        <f t="array" ref="CK132">+_xlfn.IFS(CJ132&lt;0.8,"Cambio",CJ132&lt;0.9,"Revisión de control",CJ132&gt;0.89,"Se mantiene")</f>
        <v>#DIV/0!</v>
      </c>
      <c r="CL132" s="148"/>
      <c r="CM132" s="148"/>
      <c r="CN132" s="148"/>
      <c r="CO132" s="148"/>
      <c r="CP132" s="25">
        <f t="shared" ref="CP132:CP199" si="586">(_xlfn.IFS(CG132="",1,CG132="SI",0)+_xlfn.IFS(CL132="",1,CL132="SI",1,CL132="NO",0)+_xlfn.IFS(CM132="",1,CM132="SI",1,CM132="NO",0)+_xlfn.IFS(CN132="",1,CN132="SI",1,CN132="NO",0)+_xlfn.IFS(CO132="",1,CO132="SI",1,CO132="NO",0))/5</f>
        <v>1</v>
      </c>
    </row>
    <row r="133" spans="1:94" ht="60" hidden="1" customHeight="1" x14ac:dyDescent="0.35">
      <c r="A133" s="151"/>
      <c r="B133" s="215"/>
      <c r="C133" s="153" t="s">
        <v>140</v>
      </c>
      <c r="D133" s="192"/>
      <c r="E133" s="195"/>
      <c r="F133" s="192"/>
      <c r="G133" s="197"/>
      <c r="H133" s="168"/>
      <c r="I133" s="167"/>
      <c r="J133" s="171"/>
      <c r="K133" s="171"/>
      <c r="L133" s="198"/>
      <c r="M133" s="200"/>
      <c r="N133" s="203"/>
      <c r="O133" s="206"/>
      <c r="P133" s="209"/>
      <c r="Q133" s="168"/>
      <c r="R133" s="182"/>
      <c r="S133" s="182"/>
      <c r="T133" s="183"/>
      <c r="U133" s="171"/>
      <c r="V133" s="171"/>
      <c r="W133" s="185"/>
      <c r="X133" s="185"/>
      <c r="Y133" s="185"/>
      <c r="Z133" s="187"/>
      <c r="AA133" s="168"/>
      <c r="AB133" s="167"/>
      <c r="AC133" s="168"/>
      <c r="AD133" s="168"/>
      <c r="AE133" s="167"/>
      <c r="AF133" s="168"/>
      <c r="AG133" s="169"/>
      <c r="AH133" s="20" t="str">
        <f>CONCATENATE(J132," Control"," 2")</f>
        <v>SEJUT  Control 2</v>
      </c>
      <c r="AI133" s="22"/>
      <c r="AJ133" s="22"/>
      <c r="AK133" s="22"/>
      <c r="AL133" s="22" t="str">
        <f t="shared" si="450"/>
        <v xml:space="preserve">  a través de </v>
      </c>
      <c r="AM133" s="20"/>
      <c r="AN133" s="20" t="str">
        <f t="shared" si="542"/>
        <v/>
      </c>
      <c r="AO133" s="20"/>
      <c r="AP133" s="20" t="str">
        <f t="shared" si="543"/>
        <v/>
      </c>
      <c r="AQ133" s="20"/>
      <c r="AR133" s="20"/>
      <c r="AS133" s="20"/>
      <c r="AT133" s="21" t="str">
        <f>+IF(AN133="Probabilidad",AT132-(AT132*AP133),AT132)</f>
        <v/>
      </c>
      <c r="AU133" s="20" t="str">
        <f t="shared" si="580"/>
        <v/>
      </c>
      <c r="AV133" s="21" t="e">
        <f>+IF(AN133="Impacto",AV132-(AV132*AP133),AV132)</f>
        <v>#N/A</v>
      </c>
      <c r="AW133" s="20" t="str">
        <f t="shared" si="581"/>
        <v/>
      </c>
      <c r="AX133" s="171"/>
      <c r="AY133" s="171"/>
      <c r="AZ133" s="174"/>
      <c r="BA133" s="20" t="str">
        <f>CONCATENATE(J132," Acción preventiva"," 2")</f>
        <v>SEJUT  Acción preventiva 2</v>
      </c>
      <c r="BB133" s="22"/>
      <c r="BC133" s="22"/>
      <c r="BD133" s="22"/>
      <c r="BE133" s="20">
        <f t="shared" si="583"/>
        <v>0</v>
      </c>
      <c r="BF133" s="20"/>
      <c r="BG133" s="20"/>
      <c r="BH133" s="20"/>
      <c r="BI133" s="20"/>
      <c r="BJ133" s="20"/>
      <c r="BK133" s="20"/>
      <c r="BL133" s="20"/>
      <c r="BM133" s="20"/>
      <c r="BN133" s="20"/>
      <c r="BO133" s="20"/>
      <c r="BP133" s="20"/>
      <c r="BQ133" s="20"/>
      <c r="BR133" s="177"/>
      <c r="BS133" s="37"/>
      <c r="BT133" s="37"/>
      <c r="BU133" s="37"/>
      <c r="BV133" s="37"/>
      <c r="BW133" s="37"/>
      <c r="BX133" s="37"/>
      <c r="BY133" s="37"/>
      <c r="BZ133" s="37"/>
      <c r="CA133" s="37"/>
      <c r="CB133" s="37"/>
      <c r="CC133" s="37"/>
      <c r="CD133" s="37"/>
      <c r="CE133" s="37">
        <f t="shared" si="330"/>
        <v>0</v>
      </c>
      <c r="CF133" s="38"/>
      <c r="CG133" s="23"/>
      <c r="CH133" s="24"/>
      <c r="CI133" s="180"/>
      <c r="CJ133" s="25" t="e">
        <f t="shared" ref="CJ133" si="587">1-(CH133/CI132)</f>
        <v>#DIV/0!</v>
      </c>
      <c r="CK133" s="23" t="e" cm="1">
        <f t="array" ref="CK133">+_xlfn.IFS(CJ133&lt;0.8,"Cambio",CJ133&lt;0.9,"Revisión de control",CJ133&gt;0.89,"Se mantiene")</f>
        <v>#DIV/0!</v>
      </c>
      <c r="CL133" s="148"/>
      <c r="CM133" s="148"/>
      <c r="CN133" s="148"/>
      <c r="CO133" s="148"/>
      <c r="CP133" s="25">
        <f t="shared" si="586"/>
        <v>1</v>
      </c>
    </row>
    <row r="134" spans="1:94" ht="60" hidden="1" customHeight="1" x14ac:dyDescent="0.35">
      <c r="A134" s="151"/>
      <c r="B134" s="215"/>
      <c r="C134" s="153" t="s">
        <v>140</v>
      </c>
      <c r="D134" s="192"/>
      <c r="E134" s="195"/>
      <c r="F134" s="192"/>
      <c r="G134" s="197"/>
      <c r="H134" s="168"/>
      <c r="I134" s="167"/>
      <c r="J134" s="171"/>
      <c r="K134" s="171"/>
      <c r="L134" s="198"/>
      <c r="M134" s="200"/>
      <c r="N134" s="203"/>
      <c r="O134" s="206"/>
      <c r="P134" s="209"/>
      <c r="Q134" s="168"/>
      <c r="R134" s="182"/>
      <c r="S134" s="182"/>
      <c r="T134" s="183"/>
      <c r="U134" s="171"/>
      <c r="V134" s="171"/>
      <c r="W134" s="185"/>
      <c r="X134" s="185"/>
      <c r="Y134" s="185"/>
      <c r="Z134" s="187"/>
      <c r="AA134" s="168"/>
      <c r="AB134" s="167"/>
      <c r="AC134" s="168"/>
      <c r="AD134" s="168"/>
      <c r="AE134" s="167"/>
      <c r="AF134" s="168"/>
      <c r="AG134" s="169"/>
      <c r="AH134" s="20" t="str">
        <f>CONCATENATE(J132," Control"," 3")</f>
        <v>SEJUT  Control 3</v>
      </c>
      <c r="AI134" s="22"/>
      <c r="AJ134" s="22"/>
      <c r="AK134" s="22"/>
      <c r="AL134" s="22" t="str">
        <f t="shared" si="450"/>
        <v xml:space="preserve">  a través de </v>
      </c>
      <c r="AM134" s="20"/>
      <c r="AN134" s="20" t="str">
        <f t="shared" si="542"/>
        <v/>
      </c>
      <c r="AO134" s="20"/>
      <c r="AP134" s="20" t="str">
        <f t="shared" si="543"/>
        <v/>
      </c>
      <c r="AQ134" s="20"/>
      <c r="AR134" s="20"/>
      <c r="AS134" s="20"/>
      <c r="AT134" s="21" t="str">
        <f>+IF(AN134="Probabilidad",AT133-(AT133*AP134),AT133)</f>
        <v/>
      </c>
      <c r="AU134" s="20" t="str">
        <f t="shared" si="580"/>
        <v/>
      </c>
      <c r="AV134" s="21" t="e">
        <f>+IF(AN134="Impacto",AV133-(AV133*AP134),AV133)</f>
        <v>#N/A</v>
      </c>
      <c r="AW134" s="20" t="str">
        <f t="shared" si="581"/>
        <v/>
      </c>
      <c r="AX134" s="171"/>
      <c r="AY134" s="171"/>
      <c r="AZ134" s="174"/>
      <c r="BA134" s="20" t="str">
        <f>CONCATENATE(J132," Acción preventiva"," 3")</f>
        <v>SEJUT  Acción preventiva 3</v>
      </c>
      <c r="BB134" s="22"/>
      <c r="BC134" s="22"/>
      <c r="BD134" s="22"/>
      <c r="BE134" s="20">
        <f t="shared" si="583"/>
        <v>0</v>
      </c>
      <c r="BF134" s="20"/>
      <c r="BG134" s="20"/>
      <c r="BH134" s="20"/>
      <c r="BI134" s="20"/>
      <c r="BJ134" s="20"/>
      <c r="BK134" s="20"/>
      <c r="BL134" s="20"/>
      <c r="BM134" s="20"/>
      <c r="BN134" s="20"/>
      <c r="BO134" s="20"/>
      <c r="BP134" s="20"/>
      <c r="BQ134" s="20"/>
      <c r="BR134" s="177"/>
      <c r="BS134" s="37"/>
      <c r="BT134" s="37"/>
      <c r="BU134" s="37"/>
      <c r="BV134" s="37"/>
      <c r="BW134" s="37"/>
      <c r="BX134" s="37"/>
      <c r="BY134" s="37"/>
      <c r="BZ134" s="37"/>
      <c r="CA134" s="37"/>
      <c r="CB134" s="37"/>
      <c r="CC134" s="37"/>
      <c r="CD134" s="37"/>
      <c r="CE134" s="37">
        <f t="shared" si="330"/>
        <v>0</v>
      </c>
      <c r="CF134" s="38"/>
      <c r="CG134" s="23"/>
      <c r="CH134" s="24"/>
      <c r="CI134" s="180"/>
      <c r="CJ134" s="25" t="e">
        <f t="shared" ref="CJ134" si="588">1-(CH134/CI132)</f>
        <v>#DIV/0!</v>
      </c>
      <c r="CK134" s="23" t="e" cm="1">
        <f t="array" ref="CK134">+_xlfn.IFS(CJ134&lt;0.8,"Cambio",CJ134&lt;0.9,"Revisión de control",CJ134&gt;0.89,"Se mantiene")</f>
        <v>#DIV/0!</v>
      </c>
      <c r="CL134" s="148"/>
      <c r="CM134" s="148"/>
      <c r="CN134" s="148"/>
      <c r="CO134" s="148"/>
      <c r="CP134" s="25">
        <f t="shared" si="586"/>
        <v>1</v>
      </c>
    </row>
    <row r="135" spans="1:94" ht="60" hidden="1" customHeight="1" x14ac:dyDescent="0.35">
      <c r="A135" s="151"/>
      <c r="B135" s="216"/>
      <c r="C135" s="153" t="s">
        <v>140</v>
      </c>
      <c r="D135" s="193"/>
      <c r="E135" s="196"/>
      <c r="F135" s="193"/>
      <c r="G135" s="197"/>
      <c r="H135" s="168"/>
      <c r="I135" s="167"/>
      <c r="J135" s="172"/>
      <c r="K135" s="172"/>
      <c r="L135" s="198"/>
      <c r="M135" s="201"/>
      <c r="N135" s="204"/>
      <c r="O135" s="207"/>
      <c r="P135" s="210"/>
      <c r="Q135" s="168"/>
      <c r="R135" s="182"/>
      <c r="S135" s="182"/>
      <c r="T135" s="183"/>
      <c r="U135" s="172"/>
      <c r="V135" s="172"/>
      <c r="W135" s="186"/>
      <c r="X135" s="186"/>
      <c r="Y135" s="186"/>
      <c r="Z135" s="187"/>
      <c r="AA135" s="168"/>
      <c r="AB135" s="167"/>
      <c r="AC135" s="168"/>
      <c r="AD135" s="168"/>
      <c r="AE135" s="167"/>
      <c r="AF135" s="168"/>
      <c r="AG135" s="169"/>
      <c r="AH135" s="20" t="str">
        <f>CONCATENATE(J132," Control"," 4")</f>
        <v>SEJUT  Control 4</v>
      </c>
      <c r="AI135" s="22"/>
      <c r="AJ135" s="22"/>
      <c r="AK135" s="22"/>
      <c r="AL135" s="22" t="str">
        <f t="shared" si="450"/>
        <v xml:space="preserve">  a través de </v>
      </c>
      <c r="AM135" s="20"/>
      <c r="AN135" s="20" t="str">
        <f t="shared" si="542"/>
        <v/>
      </c>
      <c r="AO135" s="20"/>
      <c r="AP135" s="20" t="str">
        <f t="shared" si="543"/>
        <v/>
      </c>
      <c r="AQ135" s="20"/>
      <c r="AR135" s="20"/>
      <c r="AS135" s="20"/>
      <c r="AT135" s="21" t="str">
        <f>+IF(AN135="Probabilidad",AT134-(AT134*AP135),AT134)</f>
        <v/>
      </c>
      <c r="AU135" s="20" t="str">
        <f t="shared" si="580"/>
        <v/>
      </c>
      <c r="AV135" s="21" t="e">
        <f>+IF(AN135="Impacto",AV134-(AV134*AP135),AV134)</f>
        <v>#N/A</v>
      </c>
      <c r="AW135" s="20" t="str">
        <f t="shared" si="581"/>
        <v/>
      </c>
      <c r="AX135" s="172"/>
      <c r="AY135" s="172"/>
      <c r="AZ135" s="175"/>
      <c r="BA135" s="20" t="str">
        <f>CONCATENATE(J132," Acción preventiva"," 4")</f>
        <v>SEJUT  Acción preventiva 4</v>
      </c>
      <c r="BB135" s="22"/>
      <c r="BC135" s="22"/>
      <c r="BD135" s="22"/>
      <c r="BE135" s="20">
        <f t="shared" si="583"/>
        <v>0</v>
      </c>
      <c r="BF135" s="20"/>
      <c r="BG135" s="20"/>
      <c r="BH135" s="20"/>
      <c r="BI135" s="20"/>
      <c r="BJ135" s="20"/>
      <c r="BK135" s="20"/>
      <c r="BL135" s="20"/>
      <c r="BM135" s="20"/>
      <c r="BN135" s="20"/>
      <c r="BO135" s="20"/>
      <c r="BP135" s="20"/>
      <c r="BQ135" s="20"/>
      <c r="BR135" s="178"/>
      <c r="BS135" s="37"/>
      <c r="BT135" s="37"/>
      <c r="BU135" s="37"/>
      <c r="BV135" s="37"/>
      <c r="BW135" s="37"/>
      <c r="BX135" s="37"/>
      <c r="BY135" s="37"/>
      <c r="BZ135" s="37"/>
      <c r="CA135" s="37"/>
      <c r="CB135" s="37"/>
      <c r="CC135" s="37"/>
      <c r="CD135" s="37"/>
      <c r="CE135" s="37">
        <f t="shared" si="330"/>
        <v>0</v>
      </c>
      <c r="CF135" s="38"/>
      <c r="CG135" s="23"/>
      <c r="CH135" s="24"/>
      <c r="CI135" s="181"/>
      <c r="CJ135" s="25" t="e">
        <f t="shared" ref="CJ135" si="589">1-(CH135/CI132)</f>
        <v>#DIV/0!</v>
      </c>
      <c r="CK135" s="23" t="e" cm="1">
        <f t="array" ref="CK135">+_xlfn.IFS(CJ135&lt;0.8,"Cambio",CJ135&lt;0.9,"Revisión de control",CJ135&gt;0.89,"Se mantiene")</f>
        <v>#DIV/0!</v>
      </c>
      <c r="CL135" s="148"/>
      <c r="CM135" s="148"/>
      <c r="CN135" s="148"/>
      <c r="CO135" s="148"/>
      <c r="CP135" s="25">
        <f t="shared" si="586"/>
        <v>1</v>
      </c>
    </row>
    <row r="136" spans="1:94" ht="60" hidden="1" customHeight="1" x14ac:dyDescent="0.35">
      <c r="A136" s="151"/>
      <c r="B136" s="214" t="s">
        <v>139</v>
      </c>
      <c r="C136" s="153" t="s">
        <v>140</v>
      </c>
      <c r="D136" s="191" t="str">
        <f>VLOOKUP(B136,Datos!$B$65:$F$80,3,FALSE)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36" s="194" t="str">
        <f>VLOOKUP(B136,Datos!$B$65:$F$80,5,FALSE)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36" s="191" t="str">
        <f>VLOOKUP(B136,Datos!$B$65:$F$80,4,FALSE)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36" s="197" t="s">
        <v>1022</v>
      </c>
      <c r="H136" s="168"/>
      <c r="I136" s="167">
        <f t="shared" ref="I136" si="590">IF(K136="",0,1)</f>
        <v>0</v>
      </c>
      <c r="J136" s="170" t="str">
        <f t="shared" ref="J136" si="591">CONCATENATE(C136," ",K136)</f>
        <v xml:space="preserve">SEJUT </v>
      </c>
      <c r="K136" s="170"/>
      <c r="L136" s="198"/>
      <c r="M136" s="199">
        <f ca="1">+TODAY()-L136</f>
        <v>46151</v>
      </c>
      <c r="N136" s="202"/>
      <c r="O136" s="205"/>
      <c r="P136" s="208" t="e">
        <f>VLOOKUP(O136,Datos!$B$20:$D$25,2,FALSE)</f>
        <v>#N/A</v>
      </c>
      <c r="Q136" s="168"/>
      <c r="R136" s="182"/>
      <c r="S136" s="182"/>
      <c r="T136" s="183" t="str">
        <f t="shared" ref="T136" si="592">CONCATENATE("Posibilidad de efecto dañoso sobre los"," ",Q136," ",R136," debido ",S136)</f>
        <v xml:space="preserve">Posibilidad de efecto dañoso sobre los   debido </v>
      </c>
      <c r="U136" s="170"/>
      <c r="V136" s="170"/>
      <c r="W136" s="184"/>
      <c r="X136" s="184"/>
      <c r="Y136" s="184"/>
      <c r="Z136" s="187"/>
      <c r="AA136" s="168" t="str">
        <f t="shared" ref="AA136" si="593">IF(Z136&lt;=0,"",IF(Z136&lt;=2,"Muy Baja",IF(Z136&lt;=24,"Baja",IF(Z136&lt;=500,"Media",IF(Z136&lt;=5000,"Alta","Muy Alta")))))</f>
        <v/>
      </c>
      <c r="AB136" s="167" t="str">
        <f t="shared" ref="AB136" si="594">IF(AA136="","",IF(AA136="Muy Baja",0.2,IF(AA136="Baja",0.4,IF(AA136="Media",0.6,IF(AA136="Alta",0.8,IF(AA136="Muy Alta",1,))))))</f>
        <v/>
      </c>
      <c r="AC136" s="168">
        <f>+O136</f>
        <v>0</v>
      </c>
      <c r="AD136" s="168" t="e" cm="1">
        <f t="array" ref="AD136">_xlfn.IFS(AC136=Datos!$C$6,"Leve",AC136=Datos!$C$7,"Menor",AC136=Datos!$C$8,"Moderado",AC136=Datos!$C$9,"Mayor",AC136=Datos!$C$10,"Catastrófico")</f>
        <v>#N/A</v>
      </c>
      <c r="AE136" s="167" t="e">
        <f t="shared" ref="AE136" si="595">IF(AD136="","",IF(AD136="Leve",0.2,IF(AD136="Menor",0.4,IF(AD136="Moderado",0.6,IF(AD136="Mayor",0.8,IF(AD136="Catastrófico",1,))))))</f>
        <v>#N/A</v>
      </c>
      <c r="AF136" s="168" t="e">
        <f t="shared" ref="AF136" si="596">IF(OR(AND(AA136="Muy Baja",AD136="Leve"),AND(AA136="Muy Baja",AD136="Menor"),AND(AA136="Baja",AD136="Leve")),"Bajo",IF(OR(AND(AA136="Muy baja",AD136="Moderado"),AND(AA136="Baja",AD136="Menor"),AND(AA136="Baja",AD136="Moderado"),AND(AA136="Media",AD136="Leve"),AND(AA136="Media",AD136="Menor"),AND(AA136="Media",AD136="Moderado"),AND(AA136="Alta",AD136="Leve"),AND(AA136="Alta",AD136="Menor")),"Moderado",IF(OR(AND(AA136="Muy Baja",AD136="Mayor"),AND(AA136="Baja",AD136="Mayor"),AND(AA136="Media",AD136="Mayor"),AND(AA136="Alta",AD136="Moderado"),AND(AA136="Alta",AD136="Mayor"),AND(AA136="Muy Alta",AD136="Leve"),AND(AA136="Muy Alta",AD136="Menor"),AND(AA136="Muy Alta",AD136="Moderado"),AND(AA136="Muy Alta",AD136="Mayor")),"Alto",IF(OR(AND(AA136="Muy Baja",AD136="Catastrófico"),AND(AA136="Baja",AD136="Catastrófico"),AND(AA136="Media",AD136="Catastrófico"),AND(AA136="Alta",AD136="Catastrófico"),AND(AA136="Muy Alta",AD136="Catastrófico")),"Extremo",""))))</f>
        <v>#N/A</v>
      </c>
      <c r="AG136" s="169" t="e" cm="1">
        <f t="array" ref="AG136">_xlfn.IFS(AF136="Bajo","Aceptar",AF136="Moderado","Reducir",AF136="Alto","Reducir",AF136="Extremo","Reducir")</f>
        <v>#N/A</v>
      </c>
      <c r="AH136" s="20" t="str">
        <f>CONCATENATE(J136," Control"," 1")</f>
        <v>SEJUT  Control 1</v>
      </c>
      <c r="AI136" s="22"/>
      <c r="AJ136" s="22"/>
      <c r="AK136" s="22"/>
      <c r="AL136" s="22" t="str">
        <f t="shared" ref="AL136:AL139" si="597">CONCATENATE(AI136," ",AJ136," a través de ",AK136)</f>
        <v xml:space="preserve">  a través de </v>
      </c>
      <c r="AM136" s="20"/>
      <c r="AN136" s="20" t="str">
        <f>IF(OR(AM136="Preventivo",AM136="Detectivo"),"Probabilidad",IF(AM136="Correctivo","Impacto",""))</f>
        <v/>
      </c>
      <c r="AO136" s="20"/>
      <c r="AP136" s="20" t="str">
        <f>IF(AND(AM136="Preventivo",AO136="Automático"),"50%",IF(AND(AM136="Preventivo",AO136="Manual"),"40%",IF(AND(AM136="Detectivo",AO136="Automático"),"40%",IF(AND(AM136="Detectivo",AO136="Manual"),"30%",IF(AND(AM136="Correctivo",AO136="Automático"),"35%",IF(AND(AM136="Correctivo",AO136="Manual"),"25%",""))))))</f>
        <v/>
      </c>
      <c r="AQ136" s="20"/>
      <c r="AR136" s="20"/>
      <c r="AS136" s="20"/>
      <c r="AT136" s="21" t="str">
        <f t="shared" ref="AT136" si="598">+IF(AN136="Probabilidad",AB136-(AB136*AP136),AB136)</f>
        <v/>
      </c>
      <c r="AU136" s="20" t="str">
        <f>IFERROR(IF(AT136="","",IF(AT136&lt;=20%,"Muy Baja",IF(AT136&lt;=40%,"Baja",IF(AT136&lt;=60%,"Media",IF(AT136&lt;=80%,"Alta","Muy Alta"))))),"")</f>
        <v/>
      </c>
      <c r="AV136" s="21" t="e">
        <f t="shared" ref="AV136" si="599">+IF(AN136="Impacto",AE136-(AE136*AP136),AE136)</f>
        <v>#N/A</v>
      </c>
      <c r="AW136" s="20" t="str">
        <f>IFERROR(IF(AV136="","",IF(AV136&lt;=0.2,"Leve",IF(AV136&lt;=0.4,"Menor",IF(AV136&lt;=0.6,"Moderado",IF(AV136&lt;=0.8,"Mayor","Catastrófico"))))),"")</f>
        <v/>
      </c>
      <c r="AX136" s="170" t="str">
        <f t="shared" ref="AX136" si="600">IF(OR(AND(AU139="Muy Baja",AW139="Leve"),AND(AU139="Muy Baja",AW139="Menor"),AND(AU139="Baja",AW139="Leve")),"Bajo",IF(OR(AND(AU139="Muy baja",AW139="Moderado"),AND(AU139="Baja",AW139="Menor"),AND(AU139="Baja",AW139="Moderado"),AND(AU139="Media",AW139="Leve"),AND(AU139="Media",AW139="Menor"),AND(AU139="Media",AW139="Moderado"),AND(AU139="Alta",AW139="Leve"),AND(AU139="Alta",AW139="Menor")),"Moderado",IF(OR(AND(AU139="Muy Baja",AW139="Mayor"),AND(AU139="Baja",AW139="Mayor"),AND(AU139="Media",AW139="Mayor"),AND(AU139="Alta",AW139="Moderado"),AND(AU139="Alta",AW139="Mayor"),AND(AU139="Muy Alta",AW139="Leve"),AND(AU139="Muy Alta",AW139="Menor"),AND(AU139="Muy Alta",AW139="Moderado"),AND(AU139="Muy Alta",AW139="Mayor")),"Alto",IF(OR(AND(AU139="Muy Baja",AW139="Catastrófico"),AND(AU139="Baja",AW139="Catastrófico"),AND(AU139="Media",AW139="Catastrófico"),AND(AU139="Alta",AW139="Catastrófico"),AND(AU139="Muy Alta",AW139="Catastrófico")),"Extremo",""))))</f>
        <v/>
      </c>
      <c r="AY136" s="170" t="e" cm="1">
        <f t="array" ref="AY136">_xlfn.IFS(AX136="Bajo","Aceptar",AX136="Moderado","Reducir",AX136="Alto","Reducir",AX136="Extremo","Reducir")</f>
        <v>#N/A</v>
      </c>
      <c r="AZ136" s="173" t="e" cm="1">
        <f t="array" ref="AZ136">_xlfn.IFS(AY136="Aceptar","No",AY136="Reducir","Si")</f>
        <v>#N/A</v>
      </c>
      <c r="BA136" s="20" t="str">
        <f>CONCATENATE(J136," Acción preventiva"," 1")</f>
        <v>SEJUT  Acción preventiva 1</v>
      </c>
      <c r="BB136" s="22"/>
      <c r="BC136" s="22"/>
      <c r="BD136" s="22"/>
      <c r="BE136" s="20">
        <f>+SUM(BF136:BQ136)</f>
        <v>0</v>
      </c>
      <c r="BF136" s="20"/>
      <c r="BG136" s="20"/>
      <c r="BH136" s="20"/>
      <c r="BI136" s="20"/>
      <c r="BJ136" s="20"/>
      <c r="BK136" s="20"/>
      <c r="BL136" s="20"/>
      <c r="BM136" s="20"/>
      <c r="BN136" s="20"/>
      <c r="BO136" s="20"/>
      <c r="BP136" s="20"/>
      <c r="BQ136" s="20"/>
      <c r="BR136" s="176"/>
      <c r="BS136" s="37"/>
      <c r="BT136" s="37"/>
      <c r="BU136" s="37"/>
      <c r="BV136" s="37"/>
      <c r="BW136" s="37"/>
      <c r="BX136" s="37"/>
      <c r="BY136" s="37"/>
      <c r="BZ136" s="37"/>
      <c r="CA136" s="37"/>
      <c r="CB136" s="37"/>
      <c r="CC136" s="37"/>
      <c r="CD136" s="37"/>
      <c r="CE136" s="37">
        <f t="shared" ref="CE136:CE199" si="601">+SUM(BS136:CD136)</f>
        <v>0</v>
      </c>
      <c r="CF136" s="38"/>
      <c r="CG136" s="23"/>
      <c r="CH136" s="24"/>
      <c r="CI136" s="179">
        <f t="shared" ref="CI136" si="602">+Z136</f>
        <v>0</v>
      </c>
      <c r="CJ136" s="25" t="e">
        <f t="shared" ref="CJ136" si="603">1-(CH136/CI136)</f>
        <v>#DIV/0!</v>
      </c>
      <c r="CK136" s="23" t="e" cm="1">
        <f t="array" ref="CK136">+_xlfn.IFS(CJ136&lt;0.8,"Cambio",CJ136&lt;0.9,"Revisión de control",CJ136&gt;0.89,"Se mantiene")</f>
        <v>#DIV/0!</v>
      </c>
      <c r="CL136" s="148"/>
      <c r="CM136" s="148"/>
      <c r="CN136" s="148"/>
      <c r="CO136" s="148"/>
      <c r="CP136" s="25">
        <f t="shared" ref="CP136:CP139" si="604">(_xlfn.IFS(CG136="",1,CG136="SI",0)+_xlfn.IFS(CL136="",1,CL136="SI",1,CL136="NO",0)+_xlfn.IFS(CM136="",1,CM136="SI",1,CM136="NO",0)+_xlfn.IFS(CN136="",1,CN136="SI",1,CN136="NO",0)+_xlfn.IFS(CO136="",1,CO136="SI",1,CO136="NO",0))/5</f>
        <v>1</v>
      </c>
    </row>
    <row r="137" spans="1:94" ht="60" hidden="1" customHeight="1" x14ac:dyDescent="0.35">
      <c r="A137" s="151"/>
      <c r="B137" s="215"/>
      <c r="C137" s="153" t="s">
        <v>140</v>
      </c>
      <c r="D137" s="192"/>
      <c r="E137" s="195"/>
      <c r="F137" s="192"/>
      <c r="G137" s="197"/>
      <c r="H137" s="168"/>
      <c r="I137" s="167"/>
      <c r="J137" s="171"/>
      <c r="K137" s="171"/>
      <c r="L137" s="198"/>
      <c r="M137" s="200"/>
      <c r="N137" s="203"/>
      <c r="O137" s="206"/>
      <c r="P137" s="209"/>
      <c r="Q137" s="168"/>
      <c r="R137" s="182"/>
      <c r="S137" s="182"/>
      <c r="T137" s="183"/>
      <c r="U137" s="171"/>
      <c r="V137" s="171"/>
      <c r="W137" s="185"/>
      <c r="X137" s="185"/>
      <c r="Y137" s="185"/>
      <c r="Z137" s="187"/>
      <c r="AA137" s="168"/>
      <c r="AB137" s="167"/>
      <c r="AC137" s="168"/>
      <c r="AD137" s="168"/>
      <c r="AE137" s="167"/>
      <c r="AF137" s="168"/>
      <c r="AG137" s="169"/>
      <c r="AH137" s="20" t="str">
        <f>CONCATENATE(J136," Control"," 2")</f>
        <v>SEJUT  Control 2</v>
      </c>
      <c r="AI137" s="22"/>
      <c r="AJ137" s="22"/>
      <c r="AK137" s="22"/>
      <c r="AL137" s="22" t="str">
        <f t="shared" si="597"/>
        <v xml:space="preserve">  a través de </v>
      </c>
      <c r="AM137" s="20"/>
      <c r="AN137" s="20" t="str">
        <f>IF(OR(AM137="Preventivo",AM137="Detectivo"),"Probabilidad",IF(AM137="Correctivo","Impacto",""))</f>
        <v/>
      </c>
      <c r="AO137" s="20"/>
      <c r="AP137" s="20" t="str">
        <f>IF(AND(AM137="Preventivo",AO137="Automático"),"50%",IF(AND(AM137="Preventivo",AO137="Manual"),"40%",IF(AND(AM137="Detectivo",AO137="Automático"),"40%",IF(AND(AM137="Detectivo",AO137="Manual"),"30%",IF(AND(AM137="Correctivo",AO137="Automático"),"35%",IF(AND(AM137="Correctivo",AO137="Manual"),"25%",""))))))</f>
        <v/>
      </c>
      <c r="AQ137" s="20"/>
      <c r="AR137" s="20"/>
      <c r="AS137" s="20"/>
      <c r="AT137" s="21" t="str">
        <f t="shared" ref="AT137:AT139" si="605">+IF(AN137="Probabilidad",AT136-(AT136*AP137),AT136)</f>
        <v/>
      </c>
      <c r="AU137" s="20" t="str">
        <f>IFERROR(IF(AT137="","",IF(AT137&lt;=20%,"Muy Baja",IF(AT137&lt;=40%,"Baja",IF(AT137&lt;=60%,"Media",IF(AT137&lt;=80%,"Alta","Muy Alta"))))),"")</f>
        <v/>
      </c>
      <c r="AV137" s="21" t="e">
        <f t="shared" ref="AV137:AV139" si="606">+IF(AN137="Impacto",AV136-(AV136*AP137),AV136)</f>
        <v>#N/A</v>
      </c>
      <c r="AW137" s="20" t="str">
        <f>IFERROR(IF(AV137="","",IF(AV137&lt;=0.2,"Leve",IF(AV137&lt;=0.4,"Menor",IF(AV137&lt;=0.6,"Moderado",IF(AV137&lt;=0.8,"Mayor","Catastrófico"))))),"")</f>
        <v/>
      </c>
      <c r="AX137" s="171"/>
      <c r="AY137" s="171"/>
      <c r="AZ137" s="174"/>
      <c r="BA137" s="20" t="str">
        <f>CONCATENATE(J136," Acción preventiva"," 2")</f>
        <v>SEJUT  Acción preventiva 2</v>
      </c>
      <c r="BB137" s="22"/>
      <c r="BC137" s="22"/>
      <c r="BD137" s="22"/>
      <c r="BE137" s="20">
        <f>+SUM(BF137:BQ137)</f>
        <v>0</v>
      </c>
      <c r="BF137" s="20"/>
      <c r="BG137" s="20"/>
      <c r="BH137" s="20"/>
      <c r="BI137" s="20"/>
      <c r="BJ137" s="20"/>
      <c r="BK137" s="20"/>
      <c r="BL137" s="20"/>
      <c r="BM137" s="20"/>
      <c r="BN137" s="20"/>
      <c r="BO137" s="20"/>
      <c r="BP137" s="20"/>
      <c r="BQ137" s="20"/>
      <c r="BR137" s="177"/>
      <c r="BS137" s="37"/>
      <c r="BT137" s="37"/>
      <c r="BU137" s="37"/>
      <c r="BV137" s="37"/>
      <c r="BW137" s="37"/>
      <c r="BX137" s="37"/>
      <c r="BY137" s="37"/>
      <c r="BZ137" s="37"/>
      <c r="CA137" s="37"/>
      <c r="CB137" s="37"/>
      <c r="CC137" s="37"/>
      <c r="CD137" s="37"/>
      <c r="CE137" s="37">
        <f t="shared" si="601"/>
        <v>0</v>
      </c>
      <c r="CF137" s="38"/>
      <c r="CG137" s="23"/>
      <c r="CH137" s="24"/>
      <c r="CI137" s="180"/>
      <c r="CJ137" s="25" t="e">
        <f t="shared" ref="CJ137" si="607">1-(CH137/CI136)</f>
        <v>#DIV/0!</v>
      </c>
      <c r="CK137" s="23" t="e" cm="1">
        <f t="array" ref="CK137">+_xlfn.IFS(CJ137&lt;0.8,"Cambio",CJ137&lt;0.9,"Revisión de control",CJ137&gt;0.89,"Se mantiene")</f>
        <v>#DIV/0!</v>
      </c>
      <c r="CL137" s="148"/>
      <c r="CM137" s="148"/>
      <c r="CN137" s="148"/>
      <c r="CO137" s="148"/>
      <c r="CP137" s="25">
        <f t="shared" si="604"/>
        <v>1</v>
      </c>
    </row>
    <row r="138" spans="1:94" ht="60" hidden="1" customHeight="1" x14ac:dyDescent="0.35">
      <c r="A138" s="151"/>
      <c r="B138" s="215"/>
      <c r="C138" s="153" t="s">
        <v>140</v>
      </c>
      <c r="D138" s="192"/>
      <c r="E138" s="195"/>
      <c r="F138" s="192"/>
      <c r="G138" s="197"/>
      <c r="H138" s="168"/>
      <c r="I138" s="167"/>
      <c r="J138" s="171"/>
      <c r="K138" s="171"/>
      <c r="L138" s="198"/>
      <c r="M138" s="200"/>
      <c r="N138" s="203"/>
      <c r="O138" s="206"/>
      <c r="P138" s="209"/>
      <c r="Q138" s="168"/>
      <c r="R138" s="182"/>
      <c r="S138" s="182"/>
      <c r="T138" s="183"/>
      <c r="U138" s="171"/>
      <c r="V138" s="171"/>
      <c r="W138" s="185"/>
      <c r="X138" s="185"/>
      <c r="Y138" s="185"/>
      <c r="Z138" s="187"/>
      <c r="AA138" s="168"/>
      <c r="AB138" s="167"/>
      <c r="AC138" s="168"/>
      <c r="AD138" s="168"/>
      <c r="AE138" s="167"/>
      <c r="AF138" s="168"/>
      <c r="AG138" s="169"/>
      <c r="AH138" s="20" t="str">
        <f>CONCATENATE(J136," Control"," 3")</f>
        <v>SEJUT  Control 3</v>
      </c>
      <c r="AI138" s="22"/>
      <c r="AJ138" s="22"/>
      <c r="AK138" s="22"/>
      <c r="AL138" s="22" t="str">
        <f t="shared" si="597"/>
        <v xml:space="preserve">  a través de </v>
      </c>
      <c r="AM138" s="20"/>
      <c r="AN138" s="20" t="str">
        <f>IF(OR(AM138="Preventivo",AM138="Detectivo"),"Probabilidad",IF(AM138="Correctivo","Impacto",""))</f>
        <v/>
      </c>
      <c r="AO138" s="20"/>
      <c r="AP138" s="20" t="str">
        <f>IF(AND(AM138="Preventivo",AO138="Automático"),"50%",IF(AND(AM138="Preventivo",AO138="Manual"),"40%",IF(AND(AM138="Detectivo",AO138="Automático"),"40%",IF(AND(AM138="Detectivo",AO138="Manual"),"30%",IF(AND(AM138="Correctivo",AO138="Automático"),"35%",IF(AND(AM138="Correctivo",AO138="Manual"),"25%",""))))))</f>
        <v/>
      </c>
      <c r="AQ138" s="20"/>
      <c r="AR138" s="20"/>
      <c r="AS138" s="20"/>
      <c r="AT138" s="21" t="str">
        <f t="shared" si="605"/>
        <v/>
      </c>
      <c r="AU138" s="20" t="str">
        <f>IFERROR(IF(AT138="","",IF(AT138&lt;=20%,"Muy Baja",IF(AT138&lt;=40%,"Baja",IF(AT138&lt;=60%,"Media",IF(AT138&lt;=80%,"Alta","Muy Alta"))))),"")</f>
        <v/>
      </c>
      <c r="AV138" s="21" t="e">
        <f t="shared" si="606"/>
        <v>#N/A</v>
      </c>
      <c r="AW138" s="20" t="str">
        <f>IFERROR(IF(AV138="","",IF(AV138&lt;=0.2,"Leve",IF(AV138&lt;=0.4,"Menor",IF(AV138&lt;=0.6,"Moderado",IF(AV138&lt;=0.8,"Mayor","Catastrófico"))))),"")</f>
        <v/>
      </c>
      <c r="AX138" s="171"/>
      <c r="AY138" s="171"/>
      <c r="AZ138" s="174"/>
      <c r="BA138" s="20" t="str">
        <f>CONCATENATE(J136," Acción preventiva"," 3")</f>
        <v>SEJUT  Acción preventiva 3</v>
      </c>
      <c r="BB138" s="22"/>
      <c r="BC138" s="22"/>
      <c r="BD138" s="22"/>
      <c r="BE138" s="20">
        <f>+SUM(BF138:BQ138)</f>
        <v>0</v>
      </c>
      <c r="BF138" s="20"/>
      <c r="BG138" s="20"/>
      <c r="BH138" s="20"/>
      <c r="BI138" s="20"/>
      <c r="BJ138" s="20"/>
      <c r="BK138" s="20"/>
      <c r="BL138" s="20"/>
      <c r="BM138" s="20"/>
      <c r="BN138" s="20"/>
      <c r="BO138" s="20"/>
      <c r="BP138" s="20"/>
      <c r="BQ138" s="20"/>
      <c r="BR138" s="177"/>
      <c r="BS138" s="37"/>
      <c r="BT138" s="37"/>
      <c r="BU138" s="37"/>
      <c r="BV138" s="37"/>
      <c r="BW138" s="37"/>
      <c r="BX138" s="37"/>
      <c r="BY138" s="37"/>
      <c r="BZ138" s="37"/>
      <c r="CA138" s="37"/>
      <c r="CB138" s="37"/>
      <c r="CC138" s="37"/>
      <c r="CD138" s="37"/>
      <c r="CE138" s="37">
        <f t="shared" si="601"/>
        <v>0</v>
      </c>
      <c r="CF138" s="38"/>
      <c r="CG138" s="23"/>
      <c r="CH138" s="24"/>
      <c r="CI138" s="180"/>
      <c r="CJ138" s="25" t="e">
        <f t="shared" ref="CJ138" si="608">1-(CH138/CI136)</f>
        <v>#DIV/0!</v>
      </c>
      <c r="CK138" s="23" t="e" cm="1">
        <f t="array" ref="CK138">+_xlfn.IFS(CJ138&lt;0.8,"Cambio",CJ138&lt;0.9,"Revisión de control",CJ138&gt;0.89,"Se mantiene")</f>
        <v>#DIV/0!</v>
      </c>
      <c r="CL138" s="148"/>
      <c r="CM138" s="148"/>
      <c r="CN138" s="148"/>
      <c r="CO138" s="148"/>
      <c r="CP138" s="25">
        <f t="shared" si="604"/>
        <v>1</v>
      </c>
    </row>
    <row r="139" spans="1:94" ht="60" hidden="1" customHeight="1" x14ac:dyDescent="0.35">
      <c r="A139" s="151"/>
      <c r="B139" s="216"/>
      <c r="C139" s="153" t="s">
        <v>140</v>
      </c>
      <c r="D139" s="193"/>
      <c r="E139" s="196"/>
      <c r="F139" s="193"/>
      <c r="G139" s="197"/>
      <c r="H139" s="168"/>
      <c r="I139" s="167"/>
      <c r="J139" s="172"/>
      <c r="K139" s="172"/>
      <c r="L139" s="198"/>
      <c r="M139" s="201"/>
      <c r="N139" s="204"/>
      <c r="O139" s="207"/>
      <c r="P139" s="210"/>
      <c r="Q139" s="168"/>
      <c r="R139" s="182"/>
      <c r="S139" s="182"/>
      <c r="T139" s="183"/>
      <c r="U139" s="172"/>
      <c r="V139" s="172"/>
      <c r="W139" s="186"/>
      <c r="X139" s="186"/>
      <c r="Y139" s="186"/>
      <c r="Z139" s="187"/>
      <c r="AA139" s="168"/>
      <c r="AB139" s="167"/>
      <c r="AC139" s="168"/>
      <c r="AD139" s="168"/>
      <c r="AE139" s="167"/>
      <c r="AF139" s="168"/>
      <c r="AG139" s="169"/>
      <c r="AH139" s="20" t="str">
        <f>CONCATENATE(J136," Control"," 4")</f>
        <v>SEJUT  Control 4</v>
      </c>
      <c r="AI139" s="22"/>
      <c r="AJ139" s="22"/>
      <c r="AK139" s="22"/>
      <c r="AL139" s="22" t="str">
        <f t="shared" si="597"/>
        <v xml:space="preserve">  a través de </v>
      </c>
      <c r="AM139" s="20"/>
      <c r="AN139" s="20" t="str">
        <f>IF(OR(AM139="Preventivo",AM139="Detectivo"),"Probabilidad",IF(AM139="Correctivo","Impacto",""))</f>
        <v/>
      </c>
      <c r="AO139" s="20"/>
      <c r="AP139" s="20" t="str">
        <f>IF(AND(AM139="Preventivo",AO139="Automático"),"50%",IF(AND(AM139="Preventivo",AO139="Manual"),"40%",IF(AND(AM139="Detectivo",AO139="Automático"),"40%",IF(AND(AM139="Detectivo",AO139="Manual"),"30%",IF(AND(AM139="Correctivo",AO139="Automático"),"35%",IF(AND(AM139="Correctivo",AO139="Manual"),"25%",""))))))</f>
        <v/>
      </c>
      <c r="AQ139" s="20"/>
      <c r="AR139" s="20"/>
      <c r="AS139" s="20"/>
      <c r="AT139" s="21" t="str">
        <f t="shared" si="605"/>
        <v/>
      </c>
      <c r="AU139" s="20" t="str">
        <f>IFERROR(IF(AT139="","",IF(AT139&lt;=20%,"Muy Baja",IF(AT139&lt;=40%,"Baja",IF(AT139&lt;=60%,"Media",IF(AT139&lt;=80%,"Alta","Muy Alta"))))),"")</f>
        <v/>
      </c>
      <c r="AV139" s="21" t="e">
        <f t="shared" si="606"/>
        <v>#N/A</v>
      </c>
      <c r="AW139" s="20" t="str">
        <f>IFERROR(IF(AV139="","",IF(AV139&lt;=0.2,"Leve",IF(AV139&lt;=0.4,"Menor",IF(AV139&lt;=0.6,"Moderado",IF(AV139&lt;=0.8,"Mayor","Catastrófico"))))),"")</f>
        <v/>
      </c>
      <c r="AX139" s="172"/>
      <c r="AY139" s="172"/>
      <c r="AZ139" s="175"/>
      <c r="BA139" s="20" t="str">
        <f>CONCATENATE(J136," Acción preventiva"," 4")</f>
        <v>SEJUT  Acción preventiva 4</v>
      </c>
      <c r="BB139" s="22"/>
      <c r="BC139" s="22"/>
      <c r="BD139" s="22"/>
      <c r="BE139" s="20">
        <f>+SUM(BF139:BQ139)</f>
        <v>0</v>
      </c>
      <c r="BF139" s="20"/>
      <c r="BG139" s="20"/>
      <c r="BH139" s="20"/>
      <c r="BI139" s="20"/>
      <c r="BJ139" s="20"/>
      <c r="BK139" s="20"/>
      <c r="BL139" s="20"/>
      <c r="BM139" s="20"/>
      <c r="BN139" s="20"/>
      <c r="BO139" s="20"/>
      <c r="BP139" s="20"/>
      <c r="BQ139" s="20"/>
      <c r="BR139" s="178"/>
      <c r="BS139" s="37"/>
      <c r="BT139" s="37"/>
      <c r="BU139" s="37"/>
      <c r="BV139" s="37"/>
      <c r="BW139" s="37"/>
      <c r="BX139" s="37"/>
      <c r="BY139" s="37"/>
      <c r="BZ139" s="37"/>
      <c r="CA139" s="37"/>
      <c r="CB139" s="37"/>
      <c r="CC139" s="37"/>
      <c r="CD139" s="37"/>
      <c r="CE139" s="37">
        <f t="shared" si="601"/>
        <v>0</v>
      </c>
      <c r="CF139" s="38"/>
      <c r="CG139" s="23"/>
      <c r="CH139" s="24"/>
      <c r="CI139" s="181"/>
      <c r="CJ139" s="25" t="e">
        <f t="shared" ref="CJ139" si="609">1-(CH139/CI136)</f>
        <v>#DIV/0!</v>
      </c>
      <c r="CK139" s="23" t="e" cm="1">
        <f t="array" ref="CK139">+_xlfn.IFS(CJ139&lt;0.8,"Cambio",CJ139&lt;0.9,"Revisión de control",CJ139&gt;0.89,"Se mantiene")</f>
        <v>#DIV/0!</v>
      </c>
      <c r="CL139" s="148"/>
      <c r="CM139" s="148"/>
      <c r="CN139" s="148"/>
      <c r="CO139" s="148"/>
      <c r="CP139" s="25">
        <f t="shared" si="604"/>
        <v>1</v>
      </c>
    </row>
    <row r="140" spans="1:94" ht="60" hidden="1" customHeight="1" x14ac:dyDescent="0.35">
      <c r="A140" s="151"/>
      <c r="B140" s="214" t="s">
        <v>139</v>
      </c>
      <c r="C140" s="153" t="s">
        <v>140</v>
      </c>
      <c r="D140" s="191" t="str">
        <f>VLOOKUP(B140,Datos!$B$65:$F$80,3,FALSE)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40" s="194" t="str">
        <f>VLOOKUP(B140,Datos!$B$65:$F$80,5,FALSE)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40" s="191" t="str">
        <f>VLOOKUP(B140,Datos!$B$65:$F$80,4,FALSE)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40" s="197" t="s">
        <v>547</v>
      </c>
      <c r="H140" s="168"/>
      <c r="I140" s="167">
        <f t="shared" ref="I140" si="610">IF(K140="",0,1)</f>
        <v>0</v>
      </c>
      <c r="J140" s="170" t="str">
        <f t="shared" ref="J140" si="611">CONCATENATE(C140," ",K140)</f>
        <v xml:space="preserve">SEJUT </v>
      </c>
      <c r="K140" s="170"/>
      <c r="L140" s="198"/>
      <c r="M140" s="199">
        <f ca="1">+TODAY()-L140</f>
        <v>46151</v>
      </c>
      <c r="N140" s="202"/>
      <c r="O140" s="205"/>
      <c r="P140" s="208" t="e">
        <f>VLOOKUP(O140,Datos!$B$20:$D$25,2,FALSE)</f>
        <v>#N/A</v>
      </c>
      <c r="Q140" s="168"/>
      <c r="R140" s="182"/>
      <c r="S140" s="182"/>
      <c r="T140" s="183" t="str">
        <f t="shared" ref="T140" si="612">CONCATENATE("Posibilidad de efecto dañoso sobre los"," ",Q140," ",R140," debido ",S140)</f>
        <v xml:space="preserve">Posibilidad de efecto dañoso sobre los   debido </v>
      </c>
      <c r="U140" s="170"/>
      <c r="V140" s="170"/>
      <c r="W140" s="184"/>
      <c r="X140" s="184"/>
      <c r="Y140" s="184"/>
      <c r="Z140" s="187"/>
      <c r="AA140" s="168" t="str">
        <f t="shared" ref="AA140" si="613">IF(Z140&lt;=0,"",IF(Z140&lt;=2,"Muy Baja",IF(Z140&lt;=24,"Baja",IF(Z140&lt;=500,"Media",IF(Z140&lt;=5000,"Alta","Muy Alta")))))</f>
        <v/>
      </c>
      <c r="AB140" s="167" t="str">
        <f t="shared" ref="AB140" si="614">IF(AA140="","",IF(AA140="Muy Baja",0.2,IF(AA140="Baja",0.4,IF(AA140="Media",0.6,IF(AA140="Alta",0.8,IF(AA140="Muy Alta",1,))))))</f>
        <v/>
      </c>
      <c r="AC140" s="168">
        <f>+O140</f>
        <v>0</v>
      </c>
      <c r="AD140" s="168" t="e" cm="1">
        <f t="array" ref="AD140">_xlfn.IFS(AC140=Datos!$C$6,"Leve",AC140=Datos!$C$7,"Menor",AC140=Datos!$C$8,"Moderado",AC140=Datos!$C$9,"Mayor",AC140=Datos!$C$10,"Catastrófico")</f>
        <v>#N/A</v>
      </c>
      <c r="AE140" s="167" t="e">
        <f t="shared" ref="AE140" si="615">IF(AD140="","",IF(AD140="Leve",0.2,IF(AD140="Menor",0.4,IF(AD140="Moderado",0.6,IF(AD140="Mayor",0.8,IF(AD140="Catastrófico",1,))))))</f>
        <v>#N/A</v>
      </c>
      <c r="AF140" s="168" t="e">
        <f t="shared" ref="AF140" si="616">IF(OR(AND(AA140="Muy Baja",AD140="Leve"),AND(AA140="Muy Baja",AD140="Menor"),AND(AA140="Baja",AD140="Leve")),"Bajo",IF(OR(AND(AA140="Muy baja",AD140="Moderado"),AND(AA140="Baja",AD140="Menor"),AND(AA140="Baja",AD140="Moderado"),AND(AA140="Media",AD140="Leve"),AND(AA140="Media",AD140="Menor"),AND(AA140="Media",AD140="Moderado"),AND(AA140="Alta",AD140="Leve"),AND(AA140="Alta",AD140="Menor")),"Moderado",IF(OR(AND(AA140="Muy Baja",AD140="Mayor"),AND(AA140="Baja",AD140="Mayor"),AND(AA140="Media",AD140="Mayor"),AND(AA140="Alta",AD140="Moderado"),AND(AA140="Alta",AD140="Mayor"),AND(AA140="Muy Alta",AD140="Leve"),AND(AA140="Muy Alta",AD140="Menor"),AND(AA140="Muy Alta",AD140="Moderado"),AND(AA140="Muy Alta",AD140="Mayor")),"Alto",IF(OR(AND(AA140="Muy Baja",AD140="Catastrófico"),AND(AA140="Baja",AD140="Catastrófico"),AND(AA140="Media",AD140="Catastrófico"),AND(AA140="Alta",AD140="Catastrófico"),AND(AA140="Muy Alta",AD140="Catastrófico")),"Extremo",""))))</f>
        <v>#N/A</v>
      </c>
      <c r="AG140" s="169" t="e" cm="1">
        <f t="array" ref="AG140">_xlfn.IFS(AF140="Bajo","Aceptar",AF140="Moderado","Reducir",AF140="Alto","Reducir",AF140="Extremo","Reducir")</f>
        <v>#N/A</v>
      </c>
      <c r="AH140" s="20" t="str">
        <f>CONCATENATE(J140," Control"," 1")</f>
        <v>SEJUT  Control 1</v>
      </c>
      <c r="AI140" s="22"/>
      <c r="AJ140" s="22"/>
      <c r="AK140" s="22"/>
      <c r="AL140" s="22" t="str">
        <f t="shared" si="450"/>
        <v xml:space="preserve">  a través de </v>
      </c>
      <c r="AM140" s="20"/>
      <c r="AN140" s="20" t="str">
        <f t="shared" si="542"/>
        <v/>
      </c>
      <c r="AO140" s="20"/>
      <c r="AP140" s="20" t="str">
        <f t="shared" si="543"/>
        <v/>
      </c>
      <c r="AQ140" s="20"/>
      <c r="AR140" s="20"/>
      <c r="AS140" s="20"/>
      <c r="AT140" s="21" t="str">
        <f>+IF(AN140="Probabilidad",AB140-(AB140*AP140),AB140)</f>
        <v/>
      </c>
      <c r="AU140" s="20" t="str">
        <f t="shared" si="580"/>
        <v/>
      </c>
      <c r="AV140" s="21" t="e">
        <f>+IF(AN140="Impacto",AE140-(AE140*AP140),AE140)</f>
        <v>#N/A</v>
      </c>
      <c r="AW140" s="20" t="str">
        <f t="shared" si="581"/>
        <v/>
      </c>
      <c r="AX140" s="170" t="str">
        <f t="shared" ref="AX140" si="617">IF(OR(AND(AU143="Muy Baja",AW143="Leve"),AND(AU143="Muy Baja",AW143="Menor"),AND(AU143="Baja",AW143="Leve")),"Bajo",IF(OR(AND(AU143="Muy baja",AW143="Moderado"),AND(AU143="Baja",AW143="Menor"),AND(AU143="Baja",AW143="Moderado"),AND(AU143="Media",AW143="Leve"),AND(AU143="Media",AW143="Menor"),AND(AU143="Media",AW143="Moderado"),AND(AU143="Alta",AW143="Leve"),AND(AU143="Alta",AW143="Menor")),"Moderado",IF(OR(AND(AU143="Muy Baja",AW143="Mayor"),AND(AU143="Baja",AW143="Mayor"),AND(AU143="Media",AW143="Mayor"),AND(AU143="Alta",AW143="Moderado"),AND(AU143="Alta",AW143="Mayor"),AND(AU143="Muy Alta",AW143="Leve"),AND(AU143="Muy Alta",AW143="Menor"),AND(AU143="Muy Alta",AW143="Moderado"),AND(AU143="Muy Alta",AW143="Mayor")),"Alto",IF(OR(AND(AU143="Muy Baja",AW143="Catastrófico"),AND(AU143="Baja",AW143="Catastrófico"),AND(AU143="Media",AW143="Catastrófico"),AND(AU143="Alta",AW143="Catastrófico"),AND(AU143="Muy Alta",AW143="Catastrófico")),"Extremo",""))))</f>
        <v/>
      </c>
      <c r="AY140" s="170" t="e" cm="1">
        <f t="array" ref="AY140">_xlfn.IFS(AX140="Bajo","Aceptar",AX140="Moderado","Reducir",AX140="Alto","Reducir",AX140="Extremo","Reducir")</f>
        <v>#N/A</v>
      </c>
      <c r="AZ140" s="173" t="e" cm="1">
        <f t="array" ref="AZ140">_xlfn.IFS(AY140="Aceptar","No",AY140="Reducir","Si")</f>
        <v>#N/A</v>
      </c>
      <c r="BA140" s="20" t="str">
        <f>CONCATENATE(J140," Acción preventiva"," 1")</f>
        <v>SEJUT  Acción preventiva 1</v>
      </c>
      <c r="BB140" s="22"/>
      <c r="BC140" s="22"/>
      <c r="BD140" s="22"/>
      <c r="BE140" s="20">
        <f t="shared" si="583"/>
        <v>0</v>
      </c>
      <c r="BF140" s="20"/>
      <c r="BG140" s="20"/>
      <c r="BH140" s="20"/>
      <c r="BI140" s="20"/>
      <c r="BJ140" s="20"/>
      <c r="BK140" s="20"/>
      <c r="BL140" s="20"/>
      <c r="BM140" s="20"/>
      <c r="BN140" s="20"/>
      <c r="BO140" s="20"/>
      <c r="BP140" s="20"/>
      <c r="BQ140" s="20"/>
      <c r="BR140" s="176"/>
      <c r="BS140" s="37"/>
      <c r="BT140" s="37"/>
      <c r="BU140" s="37"/>
      <c r="BV140" s="37"/>
      <c r="BW140" s="37"/>
      <c r="BX140" s="37"/>
      <c r="BY140" s="37"/>
      <c r="BZ140" s="37"/>
      <c r="CA140" s="37"/>
      <c r="CB140" s="37"/>
      <c r="CC140" s="37"/>
      <c r="CD140" s="37"/>
      <c r="CE140" s="37">
        <f t="shared" si="601"/>
        <v>0</v>
      </c>
      <c r="CF140" s="38"/>
      <c r="CG140" s="23"/>
      <c r="CH140" s="24"/>
      <c r="CI140" s="179">
        <f t="shared" ref="CI140" si="618">+Z140</f>
        <v>0</v>
      </c>
      <c r="CJ140" s="25" t="e">
        <f t="shared" ref="CJ140" si="619">1-(CH140/CI140)</f>
        <v>#DIV/0!</v>
      </c>
      <c r="CK140" s="23" t="e" cm="1">
        <f t="array" ref="CK140">+_xlfn.IFS(CJ140&lt;0.8,"Cambio",CJ140&lt;0.9,"Revisión de control",CJ140&gt;0.89,"Se mantiene")</f>
        <v>#DIV/0!</v>
      </c>
      <c r="CL140" s="148"/>
      <c r="CM140" s="148"/>
      <c r="CN140" s="148"/>
      <c r="CO140" s="148"/>
      <c r="CP140" s="25">
        <f t="shared" si="586"/>
        <v>1</v>
      </c>
    </row>
    <row r="141" spans="1:94" ht="60" hidden="1" customHeight="1" x14ac:dyDescent="0.35">
      <c r="A141" s="151"/>
      <c r="B141" s="215"/>
      <c r="C141" s="153" t="s">
        <v>140</v>
      </c>
      <c r="D141" s="192"/>
      <c r="E141" s="195"/>
      <c r="F141" s="192"/>
      <c r="G141" s="197"/>
      <c r="H141" s="168"/>
      <c r="I141" s="167"/>
      <c r="J141" s="171"/>
      <c r="K141" s="171"/>
      <c r="L141" s="198"/>
      <c r="M141" s="200"/>
      <c r="N141" s="203"/>
      <c r="O141" s="206"/>
      <c r="P141" s="209"/>
      <c r="Q141" s="168"/>
      <c r="R141" s="182"/>
      <c r="S141" s="182"/>
      <c r="T141" s="183"/>
      <c r="U141" s="171"/>
      <c r="V141" s="171"/>
      <c r="W141" s="185"/>
      <c r="X141" s="185"/>
      <c r="Y141" s="185"/>
      <c r="Z141" s="187"/>
      <c r="AA141" s="168"/>
      <c r="AB141" s="167"/>
      <c r="AC141" s="168"/>
      <c r="AD141" s="168"/>
      <c r="AE141" s="167"/>
      <c r="AF141" s="168"/>
      <c r="AG141" s="169"/>
      <c r="AH141" s="20" t="str">
        <f>CONCATENATE(J140," Control"," 2")</f>
        <v>SEJUT  Control 2</v>
      </c>
      <c r="AI141" s="22"/>
      <c r="AJ141" s="22"/>
      <c r="AK141" s="22"/>
      <c r="AL141" s="22" t="str">
        <f t="shared" si="450"/>
        <v xml:space="preserve">  a través de </v>
      </c>
      <c r="AM141" s="20"/>
      <c r="AN141" s="20" t="str">
        <f t="shared" si="542"/>
        <v/>
      </c>
      <c r="AO141" s="20"/>
      <c r="AP141" s="20" t="str">
        <f t="shared" si="543"/>
        <v/>
      </c>
      <c r="AQ141" s="20"/>
      <c r="AR141" s="20"/>
      <c r="AS141" s="20"/>
      <c r="AT141" s="21" t="str">
        <f t="shared" ref="AT141:AT143" si="620">+IF(AN141="Probabilidad",AT140-(AT140*AP141),AT140)</f>
        <v/>
      </c>
      <c r="AU141" s="20" t="str">
        <f t="shared" si="580"/>
        <v/>
      </c>
      <c r="AV141" s="21" t="e">
        <f>+IF(AN141="Impacto",AV140-(AV140*AP141),AV140)</f>
        <v>#N/A</v>
      </c>
      <c r="AW141" s="20" t="str">
        <f t="shared" si="581"/>
        <v/>
      </c>
      <c r="AX141" s="171"/>
      <c r="AY141" s="171"/>
      <c r="AZ141" s="174"/>
      <c r="BA141" s="20" t="str">
        <f>CONCATENATE(J140," Acción preventiva"," 2")</f>
        <v>SEJUT  Acción preventiva 2</v>
      </c>
      <c r="BB141" s="22"/>
      <c r="BC141" s="22"/>
      <c r="BD141" s="22"/>
      <c r="BE141" s="20">
        <f t="shared" si="583"/>
        <v>0</v>
      </c>
      <c r="BF141" s="20"/>
      <c r="BG141" s="20"/>
      <c r="BH141" s="20"/>
      <c r="BI141" s="20"/>
      <c r="BJ141" s="20"/>
      <c r="BK141" s="20"/>
      <c r="BL141" s="20"/>
      <c r="BM141" s="20"/>
      <c r="BN141" s="20"/>
      <c r="BO141" s="20"/>
      <c r="BP141" s="20"/>
      <c r="BQ141" s="20"/>
      <c r="BR141" s="177"/>
      <c r="BS141" s="37"/>
      <c r="BT141" s="37"/>
      <c r="BU141" s="37"/>
      <c r="BV141" s="37"/>
      <c r="BW141" s="37"/>
      <c r="BX141" s="37"/>
      <c r="BY141" s="37"/>
      <c r="BZ141" s="37"/>
      <c r="CA141" s="37"/>
      <c r="CB141" s="37"/>
      <c r="CC141" s="37"/>
      <c r="CD141" s="37"/>
      <c r="CE141" s="37">
        <f t="shared" si="601"/>
        <v>0</v>
      </c>
      <c r="CF141" s="38"/>
      <c r="CG141" s="23"/>
      <c r="CH141" s="24"/>
      <c r="CI141" s="180"/>
      <c r="CJ141" s="25" t="e">
        <f t="shared" ref="CJ141" si="621">1-(CH141/CI140)</f>
        <v>#DIV/0!</v>
      </c>
      <c r="CK141" s="23" t="e" cm="1">
        <f t="array" ref="CK141">+_xlfn.IFS(CJ141&lt;0.8,"Cambio",CJ141&lt;0.9,"Revisión de control",CJ141&gt;0.89,"Se mantiene")</f>
        <v>#DIV/0!</v>
      </c>
      <c r="CL141" s="148"/>
      <c r="CM141" s="148"/>
      <c r="CN141" s="148"/>
      <c r="CO141" s="148"/>
      <c r="CP141" s="25">
        <f t="shared" si="586"/>
        <v>1</v>
      </c>
    </row>
    <row r="142" spans="1:94" ht="60" hidden="1" customHeight="1" x14ac:dyDescent="0.35">
      <c r="A142" s="151"/>
      <c r="B142" s="215"/>
      <c r="C142" s="153" t="s">
        <v>140</v>
      </c>
      <c r="D142" s="192"/>
      <c r="E142" s="195"/>
      <c r="F142" s="192"/>
      <c r="G142" s="197"/>
      <c r="H142" s="168"/>
      <c r="I142" s="167"/>
      <c r="J142" s="171"/>
      <c r="K142" s="171"/>
      <c r="L142" s="198"/>
      <c r="M142" s="200"/>
      <c r="N142" s="203"/>
      <c r="O142" s="206"/>
      <c r="P142" s="209"/>
      <c r="Q142" s="168"/>
      <c r="R142" s="182"/>
      <c r="S142" s="182"/>
      <c r="T142" s="183"/>
      <c r="U142" s="171"/>
      <c r="V142" s="171"/>
      <c r="W142" s="185"/>
      <c r="X142" s="185"/>
      <c r="Y142" s="185"/>
      <c r="Z142" s="187"/>
      <c r="AA142" s="168"/>
      <c r="AB142" s="167"/>
      <c r="AC142" s="168"/>
      <c r="AD142" s="168"/>
      <c r="AE142" s="167"/>
      <c r="AF142" s="168"/>
      <c r="AG142" s="169"/>
      <c r="AH142" s="20" t="str">
        <f>CONCATENATE(J140," Control"," 3")</f>
        <v>SEJUT  Control 3</v>
      </c>
      <c r="AI142" s="22"/>
      <c r="AJ142" s="22"/>
      <c r="AK142" s="22"/>
      <c r="AL142" s="22" t="str">
        <f t="shared" si="450"/>
        <v xml:space="preserve">  a través de </v>
      </c>
      <c r="AM142" s="20"/>
      <c r="AN142" s="20" t="str">
        <f t="shared" si="542"/>
        <v/>
      </c>
      <c r="AO142" s="20"/>
      <c r="AP142" s="20" t="str">
        <f t="shared" si="543"/>
        <v/>
      </c>
      <c r="AQ142" s="20"/>
      <c r="AR142" s="20"/>
      <c r="AS142" s="20"/>
      <c r="AT142" s="21" t="str">
        <f t="shared" si="620"/>
        <v/>
      </c>
      <c r="AU142" s="20" t="str">
        <f t="shared" si="580"/>
        <v/>
      </c>
      <c r="AV142" s="21" t="e">
        <f>+IF(AN142="Impacto",AV141-(AV141*AP142),AV141)</f>
        <v>#N/A</v>
      </c>
      <c r="AW142" s="20" t="str">
        <f t="shared" si="581"/>
        <v/>
      </c>
      <c r="AX142" s="171"/>
      <c r="AY142" s="171"/>
      <c r="AZ142" s="174"/>
      <c r="BA142" s="20" t="str">
        <f>CONCATENATE(J140," Acción preventiva"," 3")</f>
        <v>SEJUT  Acción preventiva 3</v>
      </c>
      <c r="BB142" s="22"/>
      <c r="BC142" s="22"/>
      <c r="BD142" s="22"/>
      <c r="BE142" s="20">
        <f t="shared" si="583"/>
        <v>0</v>
      </c>
      <c r="BF142" s="20"/>
      <c r="BG142" s="20"/>
      <c r="BH142" s="20"/>
      <c r="BI142" s="20"/>
      <c r="BJ142" s="20"/>
      <c r="BK142" s="20"/>
      <c r="BL142" s="20"/>
      <c r="BM142" s="20"/>
      <c r="BN142" s="20"/>
      <c r="BO142" s="20"/>
      <c r="BP142" s="20"/>
      <c r="BQ142" s="20"/>
      <c r="BR142" s="177"/>
      <c r="BS142" s="37"/>
      <c r="BT142" s="37"/>
      <c r="BU142" s="37"/>
      <c r="BV142" s="37"/>
      <c r="BW142" s="37"/>
      <c r="BX142" s="37"/>
      <c r="BY142" s="37"/>
      <c r="BZ142" s="37"/>
      <c r="CA142" s="37"/>
      <c r="CB142" s="37"/>
      <c r="CC142" s="37"/>
      <c r="CD142" s="37"/>
      <c r="CE142" s="37">
        <f t="shared" si="601"/>
        <v>0</v>
      </c>
      <c r="CF142" s="38"/>
      <c r="CG142" s="23"/>
      <c r="CH142" s="24"/>
      <c r="CI142" s="180"/>
      <c r="CJ142" s="25" t="e">
        <f t="shared" ref="CJ142" si="622">1-(CH142/CI140)</f>
        <v>#DIV/0!</v>
      </c>
      <c r="CK142" s="23" t="e" cm="1">
        <f t="array" ref="CK142">+_xlfn.IFS(CJ142&lt;0.8,"Cambio",CJ142&lt;0.9,"Revisión de control",CJ142&gt;0.89,"Se mantiene")</f>
        <v>#DIV/0!</v>
      </c>
      <c r="CL142" s="148"/>
      <c r="CM142" s="148"/>
      <c r="CN142" s="148"/>
      <c r="CO142" s="148"/>
      <c r="CP142" s="25">
        <f t="shared" si="586"/>
        <v>1</v>
      </c>
    </row>
    <row r="143" spans="1:94" ht="60" hidden="1" customHeight="1" x14ac:dyDescent="0.35">
      <c r="A143" s="151"/>
      <c r="B143" s="216"/>
      <c r="C143" s="153" t="s">
        <v>140</v>
      </c>
      <c r="D143" s="193"/>
      <c r="E143" s="196"/>
      <c r="F143" s="193"/>
      <c r="G143" s="197"/>
      <c r="H143" s="168"/>
      <c r="I143" s="167"/>
      <c r="J143" s="172"/>
      <c r="K143" s="172"/>
      <c r="L143" s="198"/>
      <c r="M143" s="201"/>
      <c r="N143" s="204"/>
      <c r="O143" s="207"/>
      <c r="P143" s="210"/>
      <c r="Q143" s="168"/>
      <c r="R143" s="182"/>
      <c r="S143" s="182"/>
      <c r="T143" s="183"/>
      <c r="U143" s="172"/>
      <c r="V143" s="172"/>
      <c r="W143" s="186"/>
      <c r="X143" s="186"/>
      <c r="Y143" s="186"/>
      <c r="Z143" s="187"/>
      <c r="AA143" s="168"/>
      <c r="AB143" s="167"/>
      <c r="AC143" s="168"/>
      <c r="AD143" s="168"/>
      <c r="AE143" s="167"/>
      <c r="AF143" s="168"/>
      <c r="AG143" s="169"/>
      <c r="AH143" s="20" t="str">
        <f>CONCATENATE(J140," Control"," 4")</f>
        <v>SEJUT  Control 4</v>
      </c>
      <c r="AI143" s="22"/>
      <c r="AJ143" s="22"/>
      <c r="AK143" s="22"/>
      <c r="AL143" s="22" t="str">
        <f t="shared" si="450"/>
        <v xml:space="preserve">  a través de </v>
      </c>
      <c r="AM143" s="20"/>
      <c r="AN143" s="20" t="str">
        <f t="shared" si="542"/>
        <v/>
      </c>
      <c r="AO143" s="20"/>
      <c r="AP143" s="20" t="str">
        <f t="shared" si="543"/>
        <v/>
      </c>
      <c r="AQ143" s="20"/>
      <c r="AR143" s="20"/>
      <c r="AS143" s="20"/>
      <c r="AT143" s="21" t="str">
        <f t="shared" si="620"/>
        <v/>
      </c>
      <c r="AU143" s="20" t="str">
        <f t="shared" si="580"/>
        <v/>
      </c>
      <c r="AV143" s="21" t="e">
        <f>+IF(AN143="Impacto",AV142-(AV142*AP143),AV142)</f>
        <v>#N/A</v>
      </c>
      <c r="AW143" s="20" t="str">
        <f t="shared" si="581"/>
        <v/>
      </c>
      <c r="AX143" s="172"/>
      <c r="AY143" s="172"/>
      <c r="AZ143" s="175"/>
      <c r="BA143" s="20" t="str">
        <f>CONCATENATE(J140," Acción preventiva"," 4")</f>
        <v>SEJUT  Acción preventiva 4</v>
      </c>
      <c r="BB143" s="22"/>
      <c r="BC143" s="22"/>
      <c r="BD143" s="22"/>
      <c r="BE143" s="20">
        <f t="shared" si="583"/>
        <v>0</v>
      </c>
      <c r="BF143" s="20"/>
      <c r="BG143" s="20"/>
      <c r="BH143" s="20"/>
      <c r="BI143" s="20"/>
      <c r="BJ143" s="20"/>
      <c r="BK143" s="20"/>
      <c r="BL143" s="20"/>
      <c r="BM143" s="20"/>
      <c r="BN143" s="20"/>
      <c r="BO143" s="20"/>
      <c r="BP143" s="20"/>
      <c r="BQ143" s="20"/>
      <c r="BR143" s="178"/>
      <c r="BS143" s="37"/>
      <c r="BT143" s="37"/>
      <c r="BU143" s="37"/>
      <c r="BV143" s="37"/>
      <c r="BW143" s="37"/>
      <c r="BX143" s="37"/>
      <c r="BY143" s="37"/>
      <c r="BZ143" s="37"/>
      <c r="CA143" s="37"/>
      <c r="CB143" s="37"/>
      <c r="CC143" s="37"/>
      <c r="CD143" s="37"/>
      <c r="CE143" s="37">
        <f t="shared" si="601"/>
        <v>0</v>
      </c>
      <c r="CF143" s="38"/>
      <c r="CG143" s="23"/>
      <c r="CH143" s="24"/>
      <c r="CI143" s="181"/>
      <c r="CJ143" s="25" t="e">
        <f t="shared" ref="CJ143" si="623">1-(CH143/CI140)</f>
        <v>#DIV/0!</v>
      </c>
      <c r="CK143" s="23" t="e" cm="1">
        <f t="array" ref="CK143">+_xlfn.IFS(CJ143&lt;0.8,"Cambio",CJ143&lt;0.9,"Revisión de control",CJ143&gt;0.89,"Se mantiene")</f>
        <v>#DIV/0!</v>
      </c>
      <c r="CL143" s="148"/>
      <c r="CM143" s="148"/>
      <c r="CN143" s="148"/>
      <c r="CO143" s="148"/>
      <c r="CP143" s="25">
        <f t="shared" si="586"/>
        <v>1</v>
      </c>
    </row>
    <row r="144" spans="1:94" ht="60" hidden="1" customHeight="1" x14ac:dyDescent="0.35">
      <c r="A144" s="151"/>
      <c r="B144" s="214" t="s">
        <v>139</v>
      </c>
      <c r="C144" s="153" t="s">
        <v>140</v>
      </c>
      <c r="D144" s="191" t="str">
        <f>VLOOKUP(B144,Datos!$B$65:$F$80,3,FALSE)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44" s="194" t="str">
        <f>VLOOKUP(B144,Datos!$B$65:$F$80,5,FALSE)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44" s="191" t="str">
        <f>VLOOKUP(B144,Datos!$B$65:$F$80,4,FALSE)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44" s="197" t="s">
        <v>638</v>
      </c>
      <c r="H144" s="168"/>
      <c r="I144" s="167">
        <f t="shared" ref="I144" si="624">IF(K144="",0,1)</f>
        <v>0</v>
      </c>
      <c r="J144" s="170" t="str">
        <f t="shared" ref="J144" si="625">CONCATENATE(C144," ",K144)</f>
        <v xml:space="preserve">SEJUT </v>
      </c>
      <c r="K144" s="170"/>
      <c r="L144" s="198"/>
      <c r="M144" s="199">
        <f ca="1">+TODAY()-L144</f>
        <v>46151</v>
      </c>
      <c r="N144" s="202"/>
      <c r="O144" s="205"/>
      <c r="P144" s="208" t="e">
        <f>VLOOKUP(O144,Datos!$B$20:$D$25,2,FALSE)</f>
        <v>#N/A</v>
      </c>
      <c r="Q144" s="168"/>
      <c r="R144" s="182"/>
      <c r="S144" s="182"/>
      <c r="T144" s="183" t="str">
        <f t="shared" ref="T144" si="626">CONCATENATE("Posibilidad de efecto dañoso sobre los"," ",Q144," ",R144," debido ",S144)</f>
        <v xml:space="preserve">Posibilidad de efecto dañoso sobre los   debido </v>
      </c>
      <c r="U144" s="170"/>
      <c r="V144" s="170"/>
      <c r="W144" s="184"/>
      <c r="X144" s="184"/>
      <c r="Y144" s="184"/>
      <c r="Z144" s="187"/>
      <c r="AA144" s="168" t="str">
        <f t="shared" ref="AA144" si="627">IF(Z144&lt;=0,"",IF(Z144&lt;=2,"Muy Baja",IF(Z144&lt;=24,"Baja",IF(Z144&lt;=500,"Media",IF(Z144&lt;=5000,"Alta","Muy Alta")))))</f>
        <v/>
      </c>
      <c r="AB144" s="167" t="str">
        <f t="shared" ref="AB144" si="628">IF(AA144="","",IF(AA144="Muy Baja",0.2,IF(AA144="Baja",0.4,IF(AA144="Media",0.6,IF(AA144="Alta",0.8,IF(AA144="Muy Alta",1,))))))</f>
        <v/>
      </c>
      <c r="AC144" s="168">
        <f>+O144</f>
        <v>0</v>
      </c>
      <c r="AD144" s="168" t="e" cm="1">
        <f t="array" ref="AD144">_xlfn.IFS(AC144=Datos!$C$6,"Leve",AC144=Datos!$C$7,"Menor",AC144=Datos!$C$8,"Moderado",AC144=Datos!$C$9,"Mayor",AC144=Datos!$C$10,"Catastrófico")</f>
        <v>#N/A</v>
      </c>
      <c r="AE144" s="167" t="e">
        <f t="shared" ref="AE144" si="629">IF(AD144="","",IF(AD144="Leve",0.2,IF(AD144="Menor",0.4,IF(AD144="Moderado",0.6,IF(AD144="Mayor",0.8,IF(AD144="Catastrófico",1,))))))</f>
        <v>#N/A</v>
      </c>
      <c r="AF144" s="168" t="e">
        <f t="shared" ref="AF144" si="630">IF(OR(AND(AA144="Muy Baja",AD144="Leve"),AND(AA144="Muy Baja",AD144="Menor"),AND(AA144="Baja",AD144="Leve")),"Bajo",IF(OR(AND(AA144="Muy baja",AD144="Moderado"),AND(AA144="Baja",AD144="Menor"),AND(AA144="Baja",AD144="Moderado"),AND(AA144="Media",AD144="Leve"),AND(AA144="Media",AD144="Menor"),AND(AA144="Media",AD144="Moderado"),AND(AA144="Alta",AD144="Leve"),AND(AA144="Alta",AD144="Menor")),"Moderado",IF(OR(AND(AA144="Muy Baja",AD144="Mayor"),AND(AA144="Baja",AD144="Mayor"),AND(AA144="Media",AD144="Mayor"),AND(AA144="Alta",AD144="Moderado"),AND(AA144="Alta",AD144="Mayor"),AND(AA144="Muy Alta",AD144="Leve"),AND(AA144="Muy Alta",AD144="Menor"),AND(AA144="Muy Alta",AD144="Moderado"),AND(AA144="Muy Alta",AD144="Mayor")),"Alto",IF(OR(AND(AA144="Muy Baja",AD144="Catastrófico"),AND(AA144="Baja",AD144="Catastrófico"),AND(AA144="Media",AD144="Catastrófico"),AND(AA144="Alta",AD144="Catastrófico"),AND(AA144="Muy Alta",AD144="Catastrófico")),"Extremo",""))))</f>
        <v>#N/A</v>
      </c>
      <c r="AG144" s="169" t="e" cm="1">
        <f t="array" ref="AG144">_xlfn.IFS(AF144="Bajo","Aceptar",AF144="Moderado","Reducir",AF144="Alto","Reducir",AF144="Extremo","Reducir")</f>
        <v>#N/A</v>
      </c>
      <c r="AH144" s="20" t="str">
        <f>CONCATENATE(J144," Control"," 1")</f>
        <v>SEJUT  Control 1</v>
      </c>
      <c r="AI144" s="22"/>
      <c r="AJ144" s="22"/>
      <c r="AK144" s="22"/>
      <c r="AL144" s="22" t="str">
        <f t="shared" ref="AL144:AL155" si="631">CONCATENATE(AI144," ",AJ144," a través de ",AK144)</f>
        <v xml:space="preserve">  a través de </v>
      </c>
      <c r="AM144" s="20"/>
      <c r="AN144" s="20" t="str">
        <f t="shared" si="542"/>
        <v/>
      </c>
      <c r="AO144" s="20"/>
      <c r="AP144" s="20" t="str">
        <f t="shared" si="543"/>
        <v/>
      </c>
      <c r="AQ144" s="20"/>
      <c r="AR144" s="20"/>
      <c r="AS144" s="20"/>
      <c r="AT144" s="21" t="str">
        <f>+IF(AN144="Probabilidad",AB144-(AB144*AP144),AB144)</f>
        <v/>
      </c>
      <c r="AU144" s="20" t="str">
        <f t="shared" si="580"/>
        <v/>
      </c>
      <c r="AV144" s="21" t="e">
        <f>+IF(AN144="Impacto",AE144-(AE144*AP144),AE144)</f>
        <v>#N/A</v>
      </c>
      <c r="AW144" s="20" t="str">
        <f t="shared" si="581"/>
        <v/>
      </c>
      <c r="AX144" s="170" t="str">
        <f t="shared" ref="AX144" si="632">IF(OR(AND(AU147="Muy Baja",AW147="Leve"),AND(AU147="Muy Baja",AW147="Menor"),AND(AU147="Baja",AW147="Leve")),"Bajo",IF(OR(AND(AU147="Muy baja",AW147="Moderado"),AND(AU147="Baja",AW147="Menor"),AND(AU147="Baja",AW147="Moderado"),AND(AU147="Media",AW147="Leve"),AND(AU147="Media",AW147="Menor"),AND(AU147="Media",AW147="Moderado"),AND(AU147="Alta",AW147="Leve"),AND(AU147="Alta",AW147="Menor")),"Moderado",IF(OR(AND(AU147="Muy Baja",AW147="Mayor"),AND(AU147="Baja",AW147="Mayor"),AND(AU147="Media",AW147="Mayor"),AND(AU147="Alta",AW147="Moderado"),AND(AU147="Alta",AW147="Mayor"),AND(AU147="Muy Alta",AW147="Leve"),AND(AU147="Muy Alta",AW147="Menor"),AND(AU147="Muy Alta",AW147="Moderado"),AND(AU147="Muy Alta",AW147="Mayor")),"Alto",IF(OR(AND(AU147="Muy Baja",AW147="Catastrófico"),AND(AU147="Baja",AW147="Catastrófico"),AND(AU147="Media",AW147="Catastrófico"),AND(AU147="Alta",AW147="Catastrófico"),AND(AU147="Muy Alta",AW147="Catastrófico")),"Extremo",""))))</f>
        <v/>
      </c>
      <c r="AY144" s="170" t="e" cm="1">
        <f t="array" ref="AY144">_xlfn.IFS(AX144="Bajo","Aceptar",AX144="Moderado","Reducir",AX144="Alto","Reducir",AX144="Extremo","Reducir")</f>
        <v>#N/A</v>
      </c>
      <c r="AZ144" s="173" t="e" cm="1">
        <f t="array" ref="AZ144">_xlfn.IFS(AY144="Aceptar","No",AY144="Reducir","Si")</f>
        <v>#N/A</v>
      </c>
      <c r="BA144" s="20" t="str">
        <f>CONCATENATE(J144," Acción preventiva"," 1")</f>
        <v>SEJUT  Acción preventiva 1</v>
      </c>
      <c r="BB144" s="22"/>
      <c r="BC144" s="22"/>
      <c r="BD144" s="22"/>
      <c r="BE144" s="20">
        <f t="shared" si="583"/>
        <v>0</v>
      </c>
      <c r="BF144" s="20"/>
      <c r="BG144" s="20"/>
      <c r="BH144" s="20"/>
      <c r="BI144" s="20"/>
      <c r="BJ144" s="20"/>
      <c r="BK144" s="20"/>
      <c r="BL144" s="20"/>
      <c r="BM144" s="20"/>
      <c r="BN144" s="20"/>
      <c r="BO144" s="20"/>
      <c r="BP144" s="20"/>
      <c r="BQ144" s="20"/>
      <c r="BR144" s="176"/>
      <c r="BS144" s="37"/>
      <c r="BT144" s="37"/>
      <c r="BU144" s="37"/>
      <c r="BV144" s="37"/>
      <c r="BW144" s="37"/>
      <c r="BX144" s="37"/>
      <c r="BY144" s="37"/>
      <c r="BZ144" s="37"/>
      <c r="CA144" s="37"/>
      <c r="CB144" s="37"/>
      <c r="CC144" s="37"/>
      <c r="CD144" s="37"/>
      <c r="CE144" s="37">
        <f t="shared" si="601"/>
        <v>0</v>
      </c>
      <c r="CF144" s="38"/>
      <c r="CG144" s="23"/>
      <c r="CH144" s="24"/>
      <c r="CI144" s="179">
        <f t="shared" ref="CI144" si="633">+Z144</f>
        <v>0</v>
      </c>
      <c r="CJ144" s="25" t="e">
        <f t="shared" ref="CJ144" si="634">1-(CH144/CI144)</f>
        <v>#DIV/0!</v>
      </c>
      <c r="CK144" s="23" t="e" cm="1">
        <f t="array" ref="CK144">+_xlfn.IFS(CJ144&lt;0.8,"Cambio",CJ144&lt;0.9,"Revisión de control",CJ144&gt;0.89,"Se mantiene")</f>
        <v>#DIV/0!</v>
      </c>
      <c r="CL144" s="148"/>
      <c r="CM144" s="148"/>
      <c r="CN144" s="148"/>
      <c r="CO144" s="148"/>
      <c r="CP144" s="25">
        <f t="shared" si="586"/>
        <v>1</v>
      </c>
    </row>
    <row r="145" spans="1:94" ht="60" hidden="1" customHeight="1" x14ac:dyDescent="0.35">
      <c r="A145" s="151"/>
      <c r="B145" s="215"/>
      <c r="C145" s="153" t="s">
        <v>140</v>
      </c>
      <c r="D145" s="192"/>
      <c r="E145" s="195"/>
      <c r="F145" s="192"/>
      <c r="G145" s="197"/>
      <c r="H145" s="168"/>
      <c r="I145" s="167"/>
      <c r="J145" s="171"/>
      <c r="K145" s="171"/>
      <c r="L145" s="198"/>
      <c r="M145" s="200"/>
      <c r="N145" s="203"/>
      <c r="O145" s="206"/>
      <c r="P145" s="209"/>
      <c r="Q145" s="168"/>
      <c r="R145" s="182"/>
      <c r="S145" s="182"/>
      <c r="T145" s="183"/>
      <c r="U145" s="171"/>
      <c r="V145" s="171"/>
      <c r="W145" s="185"/>
      <c r="X145" s="185"/>
      <c r="Y145" s="185"/>
      <c r="Z145" s="187"/>
      <c r="AA145" s="168"/>
      <c r="AB145" s="167"/>
      <c r="AC145" s="168"/>
      <c r="AD145" s="168"/>
      <c r="AE145" s="167"/>
      <c r="AF145" s="168"/>
      <c r="AG145" s="169"/>
      <c r="AH145" s="20" t="str">
        <f>CONCATENATE(J144," Control"," 2")</f>
        <v>SEJUT  Control 2</v>
      </c>
      <c r="AI145" s="22"/>
      <c r="AJ145" s="22"/>
      <c r="AK145" s="22"/>
      <c r="AL145" s="22" t="str">
        <f t="shared" si="631"/>
        <v xml:space="preserve">  a través de </v>
      </c>
      <c r="AM145" s="20"/>
      <c r="AN145" s="20" t="str">
        <f t="shared" si="542"/>
        <v/>
      </c>
      <c r="AO145" s="20"/>
      <c r="AP145" s="20" t="str">
        <f t="shared" si="543"/>
        <v/>
      </c>
      <c r="AQ145" s="20"/>
      <c r="AR145" s="20"/>
      <c r="AS145" s="20"/>
      <c r="AT145" s="21" t="str">
        <f>+IF(AN145="Probabilidad",AT144-(AT144*AP145),AT144)</f>
        <v/>
      </c>
      <c r="AU145" s="20" t="str">
        <f t="shared" si="580"/>
        <v/>
      </c>
      <c r="AV145" s="21" t="e">
        <f>+IF(AN145="Impacto",AV144-(AV144*AP145),AV144)</f>
        <v>#N/A</v>
      </c>
      <c r="AW145" s="20" t="str">
        <f t="shared" si="581"/>
        <v/>
      </c>
      <c r="AX145" s="171"/>
      <c r="AY145" s="171"/>
      <c r="AZ145" s="174"/>
      <c r="BA145" s="20" t="str">
        <f>CONCATENATE(J144," Acción preventiva"," 2")</f>
        <v>SEJUT  Acción preventiva 2</v>
      </c>
      <c r="BB145" s="22"/>
      <c r="BC145" s="22"/>
      <c r="BD145" s="22"/>
      <c r="BE145" s="20">
        <f t="shared" si="583"/>
        <v>0</v>
      </c>
      <c r="BF145" s="20"/>
      <c r="BG145" s="20"/>
      <c r="BH145" s="20"/>
      <c r="BI145" s="20"/>
      <c r="BJ145" s="20"/>
      <c r="BK145" s="20"/>
      <c r="BL145" s="20"/>
      <c r="BM145" s="20"/>
      <c r="BN145" s="20"/>
      <c r="BO145" s="20"/>
      <c r="BP145" s="20"/>
      <c r="BQ145" s="20"/>
      <c r="BR145" s="177"/>
      <c r="BS145" s="37"/>
      <c r="BT145" s="37"/>
      <c r="BU145" s="37"/>
      <c r="BV145" s="37"/>
      <c r="BW145" s="37"/>
      <c r="BX145" s="37"/>
      <c r="BY145" s="37"/>
      <c r="BZ145" s="37"/>
      <c r="CA145" s="37"/>
      <c r="CB145" s="37"/>
      <c r="CC145" s="37"/>
      <c r="CD145" s="37"/>
      <c r="CE145" s="37">
        <f t="shared" si="601"/>
        <v>0</v>
      </c>
      <c r="CF145" s="38"/>
      <c r="CG145" s="23"/>
      <c r="CH145" s="24"/>
      <c r="CI145" s="180"/>
      <c r="CJ145" s="25" t="e">
        <f t="shared" ref="CJ145" si="635">1-(CH145/CI144)</f>
        <v>#DIV/0!</v>
      </c>
      <c r="CK145" s="23" t="e" cm="1">
        <f t="array" ref="CK145">+_xlfn.IFS(CJ145&lt;0.8,"Cambio",CJ145&lt;0.9,"Revisión de control",CJ145&gt;0.89,"Se mantiene")</f>
        <v>#DIV/0!</v>
      </c>
      <c r="CL145" s="148"/>
      <c r="CM145" s="148"/>
      <c r="CN145" s="148"/>
      <c r="CO145" s="148"/>
      <c r="CP145" s="25">
        <f t="shared" si="586"/>
        <v>1</v>
      </c>
    </row>
    <row r="146" spans="1:94" ht="60" hidden="1" customHeight="1" x14ac:dyDescent="0.35">
      <c r="A146" s="151"/>
      <c r="B146" s="215"/>
      <c r="C146" s="153" t="s">
        <v>140</v>
      </c>
      <c r="D146" s="192"/>
      <c r="E146" s="195"/>
      <c r="F146" s="192"/>
      <c r="G146" s="197"/>
      <c r="H146" s="168"/>
      <c r="I146" s="167"/>
      <c r="J146" s="171"/>
      <c r="K146" s="171"/>
      <c r="L146" s="198"/>
      <c r="M146" s="200"/>
      <c r="N146" s="203"/>
      <c r="O146" s="206"/>
      <c r="P146" s="209"/>
      <c r="Q146" s="168"/>
      <c r="R146" s="182"/>
      <c r="S146" s="182"/>
      <c r="T146" s="183"/>
      <c r="U146" s="171"/>
      <c r="V146" s="171"/>
      <c r="W146" s="185"/>
      <c r="X146" s="185"/>
      <c r="Y146" s="185"/>
      <c r="Z146" s="187"/>
      <c r="AA146" s="168"/>
      <c r="AB146" s="167"/>
      <c r="AC146" s="168"/>
      <c r="AD146" s="168"/>
      <c r="AE146" s="167"/>
      <c r="AF146" s="168"/>
      <c r="AG146" s="169"/>
      <c r="AH146" s="20" t="str">
        <f>CONCATENATE(J144," Control"," 3")</f>
        <v>SEJUT  Control 3</v>
      </c>
      <c r="AI146" s="22"/>
      <c r="AJ146" s="22"/>
      <c r="AK146" s="22"/>
      <c r="AL146" s="22" t="str">
        <f t="shared" si="631"/>
        <v xml:space="preserve">  a través de </v>
      </c>
      <c r="AM146" s="20"/>
      <c r="AN146" s="20" t="str">
        <f t="shared" si="542"/>
        <v/>
      </c>
      <c r="AO146" s="20"/>
      <c r="AP146" s="20" t="str">
        <f t="shared" si="543"/>
        <v/>
      </c>
      <c r="AQ146" s="20"/>
      <c r="AR146" s="20"/>
      <c r="AS146" s="20"/>
      <c r="AT146" s="21" t="str">
        <f>+IF(AN146="Probabilidad",AT145-(AT145*AP146),AT145)</f>
        <v/>
      </c>
      <c r="AU146" s="20" t="str">
        <f t="shared" si="580"/>
        <v/>
      </c>
      <c r="AV146" s="21" t="e">
        <f>+IF(AN146="Impacto",AV145-(AV145*AP146),AV145)</f>
        <v>#N/A</v>
      </c>
      <c r="AW146" s="20" t="str">
        <f t="shared" si="581"/>
        <v/>
      </c>
      <c r="AX146" s="171"/>
      <c r="AY146" s="171"/>
      <c r="AZ146" s="174"/>
      <c r="BA146" s="20" t="str">
        <f>CONCATENATE(J144," Acción preventiva"," 3")</f>
        <v>SEJUT  Acción preventiva 3</v>
      </c>
      <c r="BB146" s="22"/>
      <c r="BC146" s="22"/>
      <c r="BD146" s="22"/>
      <c r="BE146" s="20">
        <f t="shared" si="583"/>
        <v>0</v>
      </c>
      <c r="BF146" s="20"/>
      <c r="BG146" s="20"/>
      <c r="BH146" s="20"/>
      <c r="BI146" s="20"/>
      <c r="BJ146" s="20"/>
      <c r="BK146" s="20"/>
      <c r="BL146" s="20"/>
      <c r="BM146" s="20"/>
      <c r="BN146" s="20"/>
      <c r="BO146" s="20"/>
      <c r="BP146" s="20"/>
      <c r="BQ146" s="20"/>
      <c r="BR146" s="177"/>
      <c r="BS146" s="37"/>
      <c r="BT146" s="37"/>
      <c r="BU146" s="37"/>
      <c r="BV146" s="37"/>
      <c r="BW146" s="37"/>
      <c r="BX146" s="37"/>
      <c r="BY146" s="37"/>
      <c r="BZ146" s="37"/>
      <c r="CA146" s="37"/>
      <c r="CB146" s="37"/>
      <c r="CC146" s="37"/>
      <c r="CD146" s="37"/>
      <c r="CE146" s="37">
        <f t="shared" si="601"/>
        <v>0</v>
      </c>
      <c r="CF146" s="38"/>
      <c r="CG146" s="23"/>
      <c r="CH146" s="24"/>
      <c r="CI146" s="180"/>
      <c r="CJ146" s="25" t="e">
        <f t="shared" ref="CJ146" si="636">1-(CH146/CI144)</f>
        <v>#DIV/0!</v>
      </c>
      <c r="CK146" s="23" t="e" cm="1">
        <f t="array" ref="CK146">+_xlfn.IFS(CJ146&lt;0.8,"Cambio",CJ146&lt;0.9,"Revisión de control",CJ146&gt;0.89,"Se mantiene")</f>
        <v>#DIV/0!</v>
      </c>
      <c r="CL146" s="148"/>
      <c r="CM146" s="148"/>
      <c r="CN146" s="148"/>
      <c r="CO146" s="148"/>
      <c r="CP146" s="25">
        <f t="shared" si="586"/>
        <v>1</v>
      </c>
    </row>
    <row r="147" spans="1:94" ht="60" hidden="1" customHeight="1" x14ac:dyDescent="0.35">
      <c r="A147" s="151"/>
      <c r="B147" s="216"/>
      <c r="C147" s="153" t="s">
        <v>140</v>
      </c>
      <c r="D147" s="193"/>
      <c r="E147" s="196"/>
      <c r="F147" s="193"/>
      <c r="G147" s="197"/>
      <c r="H147" s="168"/>
      <c r="I147" s="167"/>
      <c r="J147" s="172"/>
      <c r="K147" s="172"/>
      <c r="L147" s="198"/>
      <c r="M147" s="201"/>
      <c r="N147" s="204"/>
      <c r="O147" s="207"/>
      <c r="P147" s="210"/>
      <c r="Q147" s="168"/>
      <c r="R147" s="182"/>
      <c r="S147" s="182"/>
      <c r="T147" s="183"/>
      <c r="U147" s="172"/>
      <c r="V147" s="172"/>
      <c r="W147" s="186"/>
      <c r="X147" s="186"/>
      <c r="Y147" s="186"/>
      <c r="Z147" s="187"/>
      <c r="AA147" s="168"/>
      <c r="AB147" s="167"/>
      <c r="AC147" s="168"/>
      <c r="AD147" s="168"/>
      <c r="AE147" s="167"/>
      <c r="AF147" s="168"/>
      <c r="AG147" s="169"/>
      <c r="AH147" s="20" t="str">
        <f>CONCATENATE(J144," Control"," 4")</f>
        <v>SEJUT  Control 4</v>
      </c>
      <c r="AI147" s="22"/>
      <c r="AJ147" s="22"/>
      <c r="AK147" s="22"/>
      <c r="AL147" s="22" t="str">
        <f t="shared" si="631"/>
        <v xml:space="preserve">  a través de </v>
      </c>
      <c r="AM147" s="20"/>
      <c r="AN147" s="20" t="str">
        <f t="shared" si="542"/>
        <v/>
      </c>
      <c r="AO147" s="20"/>
      <c r="AP147" s="20" t="str">
        <f t="shared" si="543"/>
        <v/>
      </c>
      <c r="AQ147" s="20"/>
      <c r="AR147" s="20"/>
      <c r="AS147" s="20"/>
      <c r="AT147" s="21" t="str">
        <f>+IF(AN147="Probabilidad",AT146-(AT146*AP147),AT146)</f>
        <v/>
      </c>
      <c r="AU147" s="20" t="str">
        <f t="shared" si="580"/>
        <v/>
      </c>
      <c r="AV147" s="21" t="e">
        <f>+IF(AN147="Impacto",AV146-(AV146*AP147),AV146)</f>
        <v>#N/A</v>
      </c>
      <c r="AW147" s="20" t="str">
        <f t="shared" si="581"/>
        <v/>
      </c>
      <c r="AX147" s="172"/>
      <c r="AY147" s="172"/>
      <c r="AZ147" s="175"/>
      <c r="BA147" s="20" t="str">
        <f>CONCATENATE(J144," Acción preventiva"," 4")</f>
        <v>SEJUT  Acción preventiva 4</v>
      </c>
      <c r="BB147" s="22"/>
      <c r="BC147" s="22"/>
      <c r="BD147" s="22"/>
      <c r="BE147" s="20">
        <f t="shared" si="583"/>
        <v>0</v>
      </c>
      <c r="BF147" s="20"/>
      <c r="BG147" s="20"/>
      <c r="BH147" s="20"/>
      <c r="BI147" s="20"/>
      <c r="BJ147" s="20"/>
      <c r="BK147" s="20"/>
      <c r="BL147" s="20"/>
      <c r="BM147" s="20"/>
      <c r="BN147" s="20"/>
      <c r="BO147" s="20"/>
      <c r="BP147" s="20"/>
      <c r="BQ147" s="20"/>
      <c r="BR147" s="178"/>
      <c r="BS147" s="37"/>
      <c r="BT147" s="37"/>
      <c r="BU147" s="37"/>
      <c r="BV147" s="37"/>
      <c r="BW147" s="37"/>
      <c r="BX147" s="37"/>
      <c r="BY147" s="37"/>
      <c r="BZ147" s="37"/>
      <c r="CA147" s="37"/>
      <c r="CB147" s="37"/>
      <c r="CC147" s="37"/>
      <c r="CD147" s="37"/>
      <c r="CE147" s="37">
        <f t="shared" si="601"/>
        <v>0</v>
      </c>
      <c r="CF147" s="38"/>
      <c r="CG147" s="23"/>
      <c r="CH147" s="24"/>
      <c r="CI147" s="181"/>
      <c r="CJ147" s="25" t="e">
        <f t="shared" ref="CJ147" si="637">1-(CH147/CI144)</f>
        <v>#DIV/0!</v>
      </c>
      <c r="CK147" s="23" t="e" cm="1">
        <f t="array" ref="CK147">+_xlfn.IFS(CJ147&lt;0.8,"Cambio",CJ147&lt;0.9,"Revisión de control",CJ147&gt;0.89,"Se mantiene")</f>
        <v>#DIV/0!</v>
      </c>
      <c r="CL147" s="148"/>
      <c r="CM147" s="148"/>
      <c r="CN147" s="148"/>
      <c r="CO147" s="148"/>
      <c r="CP147" s="25">
        <f t="shared" si="586"/>
        <v>1</v>
      </c>
    </row>
    <row r="148" spans="1:94" ht="60" hidden="1" customHeight="1" x14ac:dyDescent="0.35">
      <c r="A148" s="151"/>
      <c r="B148" s="214" t="s">
        <v>139</v>
      </c>
      <c r="C148" s="153" t="s">
        <v>140</v>
      </c>
      <c r="D148" s="191" t="str">
        <f>VLOOKUP(B148,Datos!$B$65:$F$80,3,FALSE)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48" s="194" t="str">
        <f>VLOOKUP(B148,Datos!$B$65:$F$80,5,FALSE)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48" s="191" t="str">
        <f>VLOOKUP(B148,Datos!$B$65:$F$80,4,FALSE)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48" s="197" t="s">
        <v>1019</v>
      </c>
      <c r="H148" s="168"/>
      <c r="I148" s="167">
        <f t="shared" ref="I148" si="638">IF(K148="",0,1)</f>
        <v>0</v>
      </c>
      <c r="J148" s="170" t="str">
        <f t="shared" ref="J148" si="639">CONCATENATE(C148," ",K148)</f>
        <v xml:space="preserve">SEJUT </v>
      </c>
      <c r="K148" s="170"/>
      <c r="L148" s="198"/>
      <c r="M148" s="199">
        <f ca="1">+TODAY()-L148</f>
        <v>46151</v>
      </c>
      <c r="N148" s="202"/>
      <c r="O148" s="205"/>
      <c r="P148" s="208" t="e">
        <f>VLOOKUP(O148,Datos!$B$20:$D$25,2,FALSE)</f>
        <v>#N/A</v>
      </c>
      <c r="Q148" s="168"/>
      <c r="R148" s="182"/>
      <c r="S148" s="182"/>
      <c r="T148" s="183" t="str">
        <f t="shared" ref="T148" si="640">CONCATENATE("Posibilidad de efecto dañoso sobre los"," ",Q148," ",R148," debido ",S148)</f>
        <v xml:space="preserve">Posibilidad de efecto dañoso sobre los   debido </v>
      </c>
      <c r="U148" s="170"/>
      <c r="V148" s="170"/>
      <c r="W148" s="184"/>
      <c r="X148" s="184"/>
      <c r="Y148" s="184"/>
      <c r="Z148" s="187"/>
      <c r="AA148" s="168" t="str">
        <f t="shared" ref="AA148" si="641">IF(Z148&lt;=0,"",IF(Z148&lt;=2,"Muy Baja",IF(Z148&lt;=24,"Baja",IF(Z148&lt;=500,"Media",IF(Z148&lt;=5000,"Alta","Muy Alta")))))</f>
        <v/>
      </c>
      <c r="AB148" s="167" t="str">
        <f t="shared" ref="AB148" si="642">IF(AA148="","",IF(AA148="Muy Baja",0.2,IF(AA148="Baja",0.4,IF(AA148="Media",0.6,IF(AA148="Alta",0.8,IF(AA148="Muy Alta",1,))))))</f>
        <v/>
      </c>
      <c r="AC148" s="168">
        <f>+O148</f>
        <v>0</v>
      </c>
      <c r="AD148" s="168" t="e" cm="1">
        <f t="array" ref="AD148">_xlfn.IFS(AC148=Datos!$C$6,"Leve",AC148=Datos!$C$7,"Menor",AC148=Datos!$C$8,"Moderado",AC148=Datos!$C$9,"Mayor",AC148=Datos!$C$10,"Catastrófico")</f>
        <v>#N/A</v>
      </c>
      <c r="AE148" s="167" t="e">
        <f t="shared" ref="AE148" si="643">IF(AD148="","",IF(AD148="Leve",0.2,IF(AD148="Menor",0.4,IF(AD148="Moderado",0.6,IF(AD148="Mayor",0.8,IF(AD148="Catastrófico",1,))))))</f>
        <v>#N/A</v>
      </c>
      <c r="AF148" s="168" t="e">
        <f t="shared" ref="AF148" si="644">IF(OR(AND(AA148="Muy Baja",AD148="Leve"),AND(AA148="Muy Baja",AD148="Menor"),AND(AA148="Baja",AD148="Leve")),"Bajo",IF(OR(AND(AA148="Muy baja",AD148="Moderado"),AND(AA148="Baja",AD148="Menor"),AND(AA148="Baja",AD148="Moderado"),AND(AA148="Media",AD148="Leve"),AND(AA148="Media",AD148="Menor"),AND(AA148="Media",AD148="Moderado"),AND(AA148="Alta",AD148="Leve"),AND(AA148="Alta",AD148="Menor")),"Moderado",IF(OR(AND(AA148="Muy Baja",AD148="Mayor"),AND(AA148="Baja",AD148="Mayor"),AND(AA148="Media",AD148="Mayor"),AND(AA148="Alta",AD148="Moderado"),AND(AA148="Alta",AD148="Mayor"),AND(AA148="Muy Alta",AD148="Leve"),AND(AA148="Muy Alta",AD148="Menor"),AND(AA148="Muy Alta",AD148="Moderado"),AND(AA148="Muy Alta",AD148="Mayor")),"Alto",IF(OR(AND(AA148="Muy Baja",AD148="Catastrófico"),AND(AA148="Baja",AD148="Catastrófico"),AND(AA148="Media",AD148="Catastrófico"),AND(AA148="Alta",AD148="Catastrófico"),AND(AA148="Muy Alta",AD148="Catastrófico")),"Extremo",""))))</f>
        <v>#N/A</v>
      </c>
      <c r="AG148" s="169" t="e" cm="1">
        <f t="array" ref="AG148">_xlfn.IFS(AF148="Bajo","Aceptar",AF148="Moderado","Reducir",AF148="Alto","Reducir",AF148="Extremo","Reducir")</f>
        <v>#N/A</v>
      </c>
      <c r="AH148" s="20" t="str">
        <f>CONCATENATE(J148," Control"," 1")</f>
        <v>SEJUT  Control 1</v>
      </c>
      <c r="AI148" s="22"/>
      <c r="AJ148" s="22"/>
      <c r="AK148" s="22"/>
      <c r="AL148" s="22" t="str">
        <f t="shared" si="631"/>
        <v xml:space="preserve">  a través de </v>
      </c>
      <c r="AM148" s="20"/>
      <c r="AN148" s="20" t="str">
        <f t="shared" si="542"/>
        <v/>
      </c>
      <c r="AO148" s="20"/>
      <c r="AP148" s="20" t="str">
        <f t="shared" si="543"/>
        <v/>
      </c>
      <c r="AQ148" s="20"/>
      <c r="AR148" s="20"/>
      <c r="AS148" s="20"/>
      <c r="AT148" s="21" t="str">
        <f>+IF(AN148="Probabilidad",AB148-(AB148*AP148),AB148)</f>
        <v/>
      </c>
      <c r="AU148" s="20" t="str">
        <f t="shared" si="580"/>
        <v/>
      </c>
      <c r="AV148" s="21" t="e">
        <f>+IF(AN148="Impacto",AE148-(AE148*AP148),AE148)</f>
        <v>#N/A</v>
      </c>
      <c r="AW148" s="20" t="str">
        <f t="shared" si="581"/>
        <v/>
      </c>
      <c r="AX148" s="170" t="str">
        <f t="shared" ref="AX148" si="645">IF(OR(AND(AU151="Muy Baja",AW151="Leve"),AND(AU151="Muy Baja",AW151="Menor"),AND(AU151="Baja",AW151="Leve")),"Bajo",IF(OR(AND(AU151="Muy baja",AW151="Moderado"),AND(AU151="Baja",AW151="Menor"),AND(AU151="Baja",AW151="Moderado"),AND(AU151="Media",AW151="Leve"),AND(AU151="Media",AW151="Menor"),AND(AU151="Media",AW151="Moderado"),AND(AU151="Alta",AW151="Leve"),AND(AU151="Alta",AW151="Menor")),"Moderado",IF(OR(AND(AU151="Muy Baja",AW151="Mayor"),AND(AU151="Baja",AW151="Mayor"),AND(AU151="Media",AW151="Mayor"),AND(AU151="Alta",AW151="Moderado"),AND(AU151="Alta",AW151="Mayor"),AND(AU151="Muy Alta",AW151="Leve"),AND(AU151="Muy Alta",AW151="Menor"),AND(AU151="Muy Alta",AW151="Moderado"),AND(AU151="Muy Alta",AW151="Mayor")),"Alto",IF(OR(AND(AU151="Muy Baja",AW151="Catastrófico"),AND(AU151="Baja",AW151="Catastrófico"),AND(AU151="Media",AW151="Catastrófico"),AND(AU151="Alta",AW151="Catastrófico"),AND(AU151="Muy Alta",AW151="Catastrófico")),"Extremo",""))))</f>
        <v/>
      </c>
      <c r="AY148" s="170" t="e" cm="1">
        <f t="array" ref="AY148">_xlfn.IFS(AX148="Bajo","Aceptar",AX148="Moderado","Reducir",AX148="Alto","Reducir",AX148="Extremo","Reducir")</f>
        <v>#N/A</v>
      </c>
      <c r="AZ148" s="173" t="e" cm="1">
        <f t="array" ref="AZ148">_xlfn.IFS(AY148="Aceptar","No",AY148="Reducir","Si")</f>
        <v>#N/A</v>
      </c>
      <c r="BA148" s="20" t="str">
        <f>CONCATENATE(J148," Acción preventiva"," 1")</f>
        <v>SEJUT  Acción preventiva 1</v>
      </c>
      <c r="BB148" s="22"/>
      <c r="BC148" s="22"/>
      <c r="BD148" s="22"/>
      <c r="BE148" s="20">
        <f t="shared" si="583"/>
        <v>0</v>
      </c>
      <c r="BF148" s="20"/>
      <c r="BG148" s="20"/>
      <c r="BH148" s="20"/>
      <c r="BI148" s="20"/>
      <c r="BJ148" s="20"/>
      <c r="BK148" s="20"/>
      <c r="BL148" s="20"/>
      <c r="BM148" s="20"/>
      <c r="BN148" s="20"/>
      <c r="BO148" s="20"/>
      <c r="BP148" s="20"/>
      <c r="BQ148" s="20"/>
      <c r="BR148" s="176"/>
      <c r="BS148" s="37"/>
      <c r="BT148" s="37"/>
      <c r="BU148" s="37"/>
      <c r="BV148" s="37"/>
      <c r="BW148" s="37"/>
      <c r="BX148" s="37"/>
      <c r="BY148" s="37"/>
      <c r="BZ148" s="37"/>
      <c r="CA148" s="37"/>
      <c r="CB148" s="37"/>
      <c r="CC148" s="37"/>
      <c r="CD148" s="37"/>
      <c r="CE148" s="37">
        <f t="shared" si="601"/>
        <v>0</v>
      </c>
      <c r="CF148" s="38"/>
      <c r="CG148" s="23"/>
      <c r="CH148" s="24"/>
      <c r="CI148" s="179">
        <f t="shared" ref="CI148" si="646">+Z148</f>
        <v>0</v>
      </c>
      <c r="CJ148" s="25" t="e">
        <f t="shared" ref="CJ148" si="647">1-(CH148/CI148)</f>
        <v>#DIV/0!</v>
      </c>
      <c r="CK148" s="23" t="e" cm="1">
        <f t="array" ref="CK148">+_xlfn.IFS(CJ148&lt;0.8,"Cambio",CJ148&lt;0.9,"Revisión de control",CJ148&gt;0.89,"Se mantiene")</f>
        <v>#DIV/0!</v>
      </c>
      <c r="CL148" s="148"/>
      <c r="CM148" s="148"/>
      <c r="CN148" s="148"/>
      <c r="CO148" s="148"/>
      <c r="CP148" s="25">
        <f t="shared" si="586"/>
        <v>1</v>
      </c>
    </row>
    <row r="149" spans="1:94" ht="60" hidden="1" customHeight="1" x14ac:dyDescent="0.35">
      <c r="A149" s="151"/>
      <c r="B149" s="215"/>
      <c r="C149" s="153" t="s">
        <v>140</v>
      </c>
      <c r="D149" s="192"/>
      <c r="E149" s="195"/>
      <c r="F149" s="192"/>
      <c r="G149" s="197"/>
      <c r="H149" s="168"/>
      <c r="I149" s="167"/>
      <c r="J149" s="171"/>
      <c r="K149" s="171"/>
      <c r="L149" s="198"/>
      <c r="M149" s="200"/>
      <c r="N149" s="203"/>
      <c r="O149" s="206"/>
      <c r="P149" s="209"/>
      <c r="Q149" s="168"/>
      <c r="R149" s="182"/>
      <c r="S149" s="182"/>
      <c r="T149" s="183"/>
      <c r="U149" s="171"/>
      <c r="V149" s="171"/>
      <c r="W149" s="185"/>
      <c r="X149" s="185"/>
      <c r="Y149" s="185"/>
      <c r="Z149" s="187"/>
      <c r="AA149" s="168"/>
      <c r="AB149" s="167"/>
      <c r="AC149" s="168"/>
      <c r="AD149" s="168"/>
      <c r="AE149" s="167"/>
      <c r="AF149" s="168"/>
      <c r="AG149" s="169"/>
      <c r="AH149" s="20" t="str">
        <f>CONCATENATE(J148," Control"," 2")</f>
        <v>SEJUT  Control 2</v>
      </c>
      <c r="AI149" s="22"/>
      <c r="AJ149" s="22"/>
      <c r="AK149" s="22"/>
      <c r="AL149" s="22" t="str">
        <f t="shared" si="631"/>
        <v xml:space="preserve">  a través de </v>
      </c>
      <c r="AM149" s="20"/>
      <c r="AN149" s="20" t="str">
        <f t="shared" si="542"/>
        <v/>
      </c>
      <c r="AO149" s="20"/>
      <c r="AP149" s="20" t="str">
        <f t="shared" si="543"/>
        <v/>
      </c>
      <c r="AQ149" s="20"/>
      <c r="AR149" s="20"/>
      <c r="AS149" s="20"/>
      <c r="AT149" s="21" t="str">
        <f>+IF(AN149="Probabilidad",AT148-(AT148*AP149),AT148)</f>
        <v/>
      </c>
      <c r="AU149" s="20" t="str">
        <f t="shared" si="580"/>
        <v/>
      </c>
      <c r="AV149" s="21" t="e">
        <f>+IF(AN149="Impacto",AV148-(AV148*AP149),AV148)</f>
        <v>#N/A</v>
      </c>
      <c r="AW149" s="20" t="str">
        <f t="shared" si="581"/>
        <v/>
      </c>
      <c r="AX149" s="171"/>
      <c r="AY149" s="171"/>
      <c r="AZ149" s="174"/>
      <c r="BA149" s="20" t="str">
        <f>CONCATENATE(J148," Acción preventiva"," 2")</f>
        <v>SEJUT  Acción preventiva 2</v>
      </c>
      <c r="BB149" s="22"/>
      <c r="BC149" s="22"/>
      <c r="BD149" s="22"/>
      <c r="BE149" s="20">
        <f t="shared" si="583"/>
        <v>0</v>
      </c>
      <c r="BF149" s="20"/>
      <c r="BG149" s="20"/>
      <c r="BH149" s="20"/>
      <c r="BI149" s="20"/>
      <c r="BJ149" s="20"/>
      <c r="BK149" s="20"/>
      <c r="BL149" s="20"/>
      <c r="BM149" s="20"/>
      <c r="BN149" s="20"/>
      <c r="BO149" s="20"/>
      <c r="BP149" s="20"/>
      <c r="BQ149" s="20"/>
      <c r="BR149" s="177"/>
      <c r="BS149" s="37"/>
      <c r="BT149" s="37"/>
      <c r="BU149" s="37"/>
      <c r="BV149" s="37"/>
      <c r="BW149" s="37"/>
      <c r="BX149" s="37"/>
      <c r="BY149" s="37"/>
      <c r="BZ149" s="37"/>
      <c r="CA149" s="37"/>
      <c r="CB149" s="37"/>
      <c r="CC149" s="37"/>
      <c r="CD149" s="37"/>
      <c r="CE149" s="37">
        <f t="shared" si="601"/>
        <v>0</v>
      </c>
      <c r="CF149" s="38"/>
      <c r="CG149" s="23"/>
      <c r="CH149" s="24"/>
      <c r="CI149" s="180"/>
      <c r="CJ149" s="25" t="e">
        <f t="shared" ref="CJ149" si="648">1-(CH149/CI148)</f>
        <v>#DIV/0!</v>
      </c>
      <c r="CK149" s="23" t="e" cm="1">
        <f t="array" ref="CK149">+_xlfn.IFS(CJ149&lt;0.8,"Cambio",CJ149&lt;0.9,"Revisión de control",CJ149&gt;0.89,"Se mantiene")</f>
        <v>#DIV/0!</v>
      </c>
      <c r="CL149" s="148"/>
      <c r="CM149" s="148"/>
      <c r="CN149" s="148"/>
      <c r="CO149" s="148"/>
      <c r="CP149" s="25">
        <f t="shared" si="586"/>
        <v>1</v>
      </c>
    </row>
    <row r="150" spans="1:94" ht="60" hidden="1" customHeight="1" x14ac:dyDescent="0.35">
      <c r="A150" s="151"/>
      <c r="B150" s="215"/>
      <c r="C150" s="153" t="s">
        <v>140</v>
      </c>
      <c r="D150" s="192"/>
      <c r="E150" s="195"/>
      <c r="F150" s="192"/>
      <c r="G150" s="197"/>
      <c r="H150" s="168"/>
      <c r="I150" s="167"/>
      <c r="J150" s="171"/>
      <c r="K150" s="171"/>
      <c r="L150" s="198"/>
      <c r="M150" s="200"/>
      <c r="N150" s="203"/>
      <c r="O150" s="206"/>
      <c r="P150" s="209"/>
      <c r="Q150" s="168"/>
      <c r="R150" s="182"/>
      <c r="S150" s="182"/>
      <c r="T150" s="183"/>
      <c r="U150" s="171"/>
      <c r="V150" s="171"/>
      <c r="W150" s="185"/>
      <c r="X150" s="185"/>
      <c r="Y150" s="185"/>
      <c r="Z150" s="187"/>
      <c r="AA150" s="168"/>
      <c r="AB150" s="167"/>
      <c r="AC150" s="168"/>
      <c r="AD150" s="168"/>
      <c r="AE150" s="167"/>
      <c r="AF150" s="168"/>
      <c r="AG150" s="169"/>
      <c r="AH150" s="20" t="str">
        <f>CONCATENATE(J148," Control"," 3")</f>
        <v>SEJUT  Control 3</v>
      </c>
      <c r="AI150" s="22"/>
      <c r="AJ150" s="22"/>
      <c r="AK150" s="22"/>
      <c r="AL150" s="22" t="str">
        <f t="shared" si="631"/>
        <v xml:space="preserve">  a través de </v>
      </c>
      <c r="AM150" s="20"/>
      <c r="AN150" s="20" t="str">
        <f t="shared" si="542"/>
        <v/>
      </c>
      <c r="AO150" s="20"/>
      <c r="AP150" s="20" t="str">
        <f t="shared" si="543"/>
        <v/>
      </c>
      <c r="AQ150" s="20"/>
      <c r="AR150" s="20"/>
      <c r="AS150" s="20"/>
      <c r="AT150" s="21" t="str">
        <f>+IF(AN150="Probabilidad",AT149-(AT149*AP150),AT149)</f>
        <v/>
      </c>
      <c r="AU150" s="20" t="str">
        <f t="shared" si="580"/>
        <v/>
      </c>
      <c r="AV150" s="21" t="e">
        <f>+IF(AN150="Impacto",AV149-(AV149*AP150),AV149)</f>
        <v>#N/A</v>
      </c>
      <c r="AW150" s="20" t="str">
        <f t="shared" si="581"/>
        <v/>
      </c>
      <c r="AX150" s="171"/>
      <c r="AY150" s="171"/>
      <c r="AZ150" s="174"/>
      <c r="BA150" s="20" t="str">
        <f>CONCATENATE(J148," Acción preventiva"," 3")</f>
        <v>SEJUT  Acción preventiva 3</v>
      </c>
      <c r="BB150" s="22"/>
      <c r="BC150" s="22"/>
      <c r="BD150" s="22"/>
      <c r="BE150" s="20">
        <f t="shared" si="583"/>
        <v>0</v>
      </c>
      <c r="BF150" s="20"/>
      <c r="BG150" s="20"/>
      <c r="BH150" s="20"/>
      <c r="BI150" s="20"/>
      <c r="BJ150" s="20"/>
      <c r="BK150" s="20"/>
      <c r="BL150" s="20"/>
      <c r="BM150" s="20"/>
      <c r="BN150" s="20"/>
      <c r="BO150" s="20"/>
      <c r="BP150" s="20"/>
      <c r="BQ150" s="20"/>
      <c r="BR150" s="177"/>
      <c r="BS150" s="37"/>
      <c r="BT150" s="37"/>
      <c r="BU150" s="37"/>
      <c r="BV150" s="37"/>
      <c r="BW150" s="37"/>
      <c r="BX150" s="37"/>
      <c r="BY150" s="37"/>
      <c r="BZ150" s="37"/>
      <c r="CA150" s="37"/>
      <c r="CB150" s="37"/>
      <c r="CC150" s="37"/>
      <c r="CD150" s="37"/>
      <c r="CE150" s="37">
        <f t="shared" si="601"/>
        <v>0</v>
      </c>
      <c r="CF150" s="38"/>
      <c r="CG150" s="23"/>
      <c r="CH150" s="24"/>
      <c r="CI150" s="180"/>
      <c r="CJ150" s="25" t="e">
        <f t="shared" ref="CJ150" si="649">1-(CH150/CI148)</f>
        <v>#DIV/0!</v>
      </c>
      <c r="CK150" s="23" t="e" cm="1">
        <f t="array" ref="CK150">+_xlfn.IFS(CJ150&lt;0.8,"Cambio",CJ150&lt;0.9,"Revisión de control",CJ150&gt;0.89,"Se mantiene")</f>
        <v>#DIV/0!</v>
      </c>
      <c r="CL150" s="148"/>
      <c r="CM150" s="148"/>
      <c r="CN150" s="148"/>
      <c r="CO150" s="148"/>
      <c r="CP150" s="25">
        <f t="shared" si="586"/>
        <v>1</v>
      </c>
    </row>
    <row r="151" spans="1:94" ht="60" hidden="1" customHeight="1" x14ac:dyDescent="0.35">
      <c r="A151" s="151"/>
      <c r="B151" s="216"/>
      <c r="C151" s="153" t="s">
        <v>140</v>
      </c>
      <c r="D151" s="193"/>
      <c r="E151" s="196"/>
      <c r="F151" s="193"/>
      <c r="G151" s="197"/>
      <c r="H151" s="168"/>
      <c r="I151" s="167"/>
      <c r="J151" s="172"/>
      <c r="K151" s="172"/>
      <c r="L151" s="198"/>
      <c r="M151" s="201"/>
      <c r="N151" s="204"/>
      <c r="O151" s="207"/>
      <c r="P151" s="210"/>
      <c r="Q151" s="168"/>
      <c r="R151" s="182"/>
      <c r="S151" s="182"/>
      <c r="T151" s="183"/>
      <c r="U151" s="172"/>
      <c r="V151" s="172"/>
      <c r="W151" s="186"/>
      <c r="X151" s="186"/>
      <c r="Y151" s="186"/>
      <c r="Z151" s="187"/>
      <c r="AA151" s="168"/>
      <c r="AB151" s="167"/>
      <c r="AC151" s="168"/>
      <c r="AD151" s="168"/>
      <c r="AE151" s="167"/>
      <c r="AF151" s="168"/>
      <c r="AG151" s="169"/>
      <c r="AH151" s="20" t="str">
        <f>CONCATENATE(J148," Control"," 4")</f>
        <v>SEJUT  Control 4</v>
      </c>
      <c r="AI151" s="22"/>
      <c r="AJ151" s="22"/>
      <c r="AK151" s="22"/>
      <c r="AL151" s="22" t="str">
        <f t="shared" si="631"/>
        <v xml:space="preserve">  a través de </v>
      </c>
      <c r="AM151" s="20"/>
      <c r="AN151" s="20" t="str">
        <f t="shared" si="542"/>
        <v/>
      </c>
      <c r="AO151" s="20"/>
      <c r="AP151" s="20" t="str">
        <f t="shared" si="543"/>
        <v/>
      </c>
      <c r="AQ151" s="20"/>
      <c r="AR151" s="20"/>
      <c r="AS151" s="20"/>
      <c r="AT151" s="21" t="str">
        <f>+IF(AN151="Probabilidad",AT150-(AT150*AP151),AT150)</f>
        <v/>
      </c>
      <c r="AU151" s="20" t="str">
        <f t="shared" si="580"/>
        <v/>
      </c>
      <c r="AV151" s="21" t="e">
        <f>+IF(AN151="Impacto",AV150-(AV150*AP151),AV150)</f>
        <v>#N/A</v>
      </c>
      <c r="AW151" s="20" t="str">
        <f t="shared" si="581"/>
        <v/>
      </c>
      <c r="AX151" s="172"/>
      <c r="AY151" s="172"/>
      <c r="AZ151" s="175"/>
      <c r="BA151" s="20" t="str">
        <f>CONCATENATE(J148," Acción preventiva"," 4")</f>
        <v>SEJUT  Acción preventiva 4</v>
      </c>
      <c r="BB151" s="22"/>
      <c r="BC151" s="22"/>
      <c r="BD151" s="22"/>
      <c r="BE151" s="20">
        <f t="shared" si="583"/>
        <v>0</v>
      </c>
      <c r="BF151" s="20"/>
      <c r="BG151" s="20"/>
      <c r="BH151" s="20"/>
      <c r="BI151" s="20"/>
      <c r="BJ151" s="20"/>
      <c r="BK151" s="20"/>
      <c r="BL151" s="20"/>
      <c r="BM151" s="20"/>
      <c r="BN151" s="20"/>
      <c r="BO151" s="20"/>
      <c r="BP151" s="20"/>
      <c r="BQ151" s="20"/>
      <c r="BR151" s="178"/>
      <c r="BS151" s="37"/>
      <c r="BT151" s="37"/>
      <c r="BU151" s="37"/>
      <c r="BV151" s="37"/>
      <c r="BW151" s="37"/>
      <c r="BX151" s="37"/>
      <c r="BY151" s="37"/>
      <c r="BZ151" s="37"/>
      <c r="CA151" s="37"/>
      <c r="CB151" s="37"/>
      <c r="CC151" s="37"/>
      <c r="CD151" s="37"/>
      <c r="CE151" s="37">
        <f t="shared" si="601"/>
        <v>0</v>
      </c>
      <c r="CF151" s="38"/>
      <c r="CG151" s="23"/>
      <c r="CH151" s="24"/>
      <c r="CI151" s="181"/>
      <c r="CJ151" s="25" t="e">
        <f t="shared" ref="CJ151" si="650">1-(CH151/CI148)</f>
        <v>#DIV/0!</v>
      </c>
      <c r="CK151" s="23" t="e" cm="1">
        <f t="array" ref="CK151">+_xlfn.IFS(CJ151&lt;0.8,"Cambio",CJ151&lt;0.9,"Revisión de control",CJ151&gt;0.89,"Se mantiene")</f>
        <v>#DIV/0!</v>
      </c>
      <c r="CL151" s="148"/>
      <c r="CM151" s="148"/>
      <c r="CN151" s="148"/>
      <c r="CO151" s="148"/>
      <c r="CP151" s="25">
        <f t="shared" si="586"/>
        <v>1</v>
      </c>
    </row>
    <row r="152" spans="1:94" ht="60" hidden="1" customHeight="1" x14ac:dyDescent="0.35">
      <c r="A152" s="151"/>
      <c r="B152" s="214" t="s">
        <v>139</v>
      </c>
      <c r="C152" s="153" t="s">
        <v>140</v>
      </c>
      <c r="D152" s="191" t="str">
        <f>VLOOKUP(B152,Datos!$B$65:$F$80,3,FALSE)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52" s="194" t="str">
        <f>VLOOKUP(B152,Datos!$B$65:$F$80,5,FALSE)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52" s="191" t="str">
        <f>VLOOKUP(B152,Datos!$B$65:$F$80,4,FALSE)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52" s="197" t="s">
        <v>1020</v>
      </c>
      <c r="H152" s="168"/>
      <c r="I152" s="167">
        <f t="shared" ref="I152" si="651">IF(K152="",0,1)</f>
        <v>0</v>
      </c>
      <c r="J152" s="170" t="str">
        <f t="shared" ref="J152" si="652">CONCATENATE(C152," ",K152)</f>
        <v xml:space="preserve">SEJUT </v>
      </c>
      <c r="K152" s="170"/>
      <c r="L152" s="198"/>
      <c r="M152" s="199">
        <f ca="1">+TODAY()-L152</f>
        <v>46151</v>
      </c>
      <c r="N152" s="202"/>
      <c r="O152" s="205"/>
      <c r="P152" s="208" t="e">
        <f>VLOOKUP(O152,Datos!$B$20:$D$25,2,FALSE)</f>
        <v>#N/A</v>
      </c>
      <c r="Q152" s="168"/>
      <c r="R152" s="182"/>
      <c r="S152" s="182"/>
      <c r="T152" s="183" t="str">
        <f t="shared" ref="T152" si="653">CONCATENATE("Posibilidad de efecto dañoso sobre los"," ",Q152," ",R152," debido ",S152)</f>
        <v xml:space="preserve">Posibilidad de efecto dañoso sobre los   debido </v>
      </c>
      <c r="U152" s="170"/>
      <c r="V152" s="170"/>
      <c r="W152" s="184"/>
      <c r="X152" s="184"/>
      <c r="Y152" s="184"/>
      <c r="Z152" s="187"/>
      <c r="AA152" s="168" t="str">
        <f t="shared" ref="AA152" si="654">IF(Z152&lt;=0,"",IF(Z152&lt;=2,"Muy Baja",IF(Z152&lt;=24,"Baja",IF(Z152&lt;=500,"Media",IF(Z152&lt;=5000,"Alta","Muy Alta")))))</f>
        <v/>
      </c>
      <c r="AB152" s="167" t="str">
        <f t="shared" ref="AB152" si="655">IF(AA152="","",IF(AA152="Muy Baja",0.2,IF(AA152="Baja",0.4,IF(AA152="Media",0.6,IF(AA152="Alta",0.8,IF(AA152="Muy Alta",1,))))))</f>
        <v/>
      </c>
      <c r="AC152" s="168">
        <f>+O152</f>
        <v>0</v>
      </c>
      <c r="AD152" s="168" t="e" cm="1">
        <f t="array" ref="AD152">_xlfn.IFS(AC152=Datos!$C$6,"Leve",AC152=Datos!$C$7,"Menor",AC152=Datos!$C$8,"Moderado",AC152=Datos!$C$9,"Mayor",AC152=Datos!$C$10,"Catastrófico")</f>
        <v>#N/A</v>
      </c>
      <c r="AE152" s="167" t="e">
        <f t="shared" ref="AE152" si="656">IF(AD152="","",IF(AD152="Leve",0.2,IF(AD152="Menor",0.4,IF(AD152="Moderado",0.6,IF(AD152="Mayor",0.8,IF(AD152="Catastrófico",1,))))))</f>
        <v>#N/A</v>
      </c>
      <c r="AF152" s="168" t="e">
        <f t="shared" ref="AF152" si="657">IF(OR(AND(AA152="Muy Baja",AD152="Leve"),AND(AA152="Muy Baja",AD152="Menor"),AND(AA152="Baja",AD152="Leve")),"Bajo",IF(OR(AND(AA152="Muy baja",AD152="Moderado"),AND(AA152="Baja",AD152="Menor"),AND(AA152="Baja",AD152="Moderado"),AND(AA152="Media",AD152="Leve"),AND(AA152="Media",AD152="Menor"),AND(AA152="Media",AD152="Moderado"),AND(AA152="Alta",AD152="Leve"),AND(AA152="Alta",AD152="Menor")),"Moderado",IF(OR(AND(AA152="Muy Baja",AD152="Mayor"),AND(AA152="Baja",AD152="Mayor"),AND(AA152="Media",AD152="Mayor"),AND(AA152="Alta",AD152="Moderado"),AND(AA152="Alta",AD152="Mayor"),AND(AA152="Muy Alta",AD152="Leve"),AND(AA152="Muy Alta",AD152="Menor"),AND(AA152="Muy Alta",AD152="Moderado"),AND(AA152="Muy Alta",AD152="Mayor")),"Alto",IF(OR(AND(AA152="Muy Baja",AD152="Catastrófico"),AND(AA152="Baja",AD152="Catastrófico"),AND(AA152="Media",AD152="Catastrófico"),AND(AA152="Alta",AD152="Catastrófico"),AND(AA152="Muy Alta",AD152="Catastrófico")),"Extremo",""))))</f>
        <v>#N/A</v>
      </c>
      <c r="AG152" s="169" t="e" cm="1">
        <f t="array" ref="AG152">_xlfn.IFS(AF152="Bajo","Aceptar",AF152="Moderado","Reducir",AF152="Alto","Reducir",AF152="Extremo","Reducir")</f>
        <v>#N/A</v>
      </c>
      <c r="AH152" s="20" t="str">
        <f>CONCATENATE(J152," Control"," 1")</f>
        <v>SEJUT  Control 1</v>
      </c>
      <c r="AI152" s="22"/>
      <c r="AJ152" s="22"/>
      <c r="AK152" s="22"/>
      <c r="AL152" s="22" t="str">
        <f t="shared" si="631"/>
        <v xml:space="preserve">  a través de </v>
      </c>
      <c r="AM152" s="20"/>
      <c r="AN152" s="20" t="str">
        <f t="shared" si="542"/>
        <v/>
      </c>
      <c r="AO152" s="20"/>
      <c r="AP152" s="20" t="str">
        <f t="shared" si="543"/>
        <v/>
      </c>
      <c r="AQ152" s="20"/>
      <c r="AR152" s="20"/>
      <c r="AS152" s="20"/>
      <c r="AT152" s="21" t="str">
        <f>+IF(AN152="Probabilidad",AB152-(AB152*AP152),AB152)</f>
        <v/>
      </c>
      <c r="AU152" s="20" t="str">
        <f t="shared" si="580"/>
        <v/>
      </c>
      <c r="AV152" s="21" t="e">
        <f>+IF(AN152="Impacto",AE152-(AE152*AP152),AE152)</f>
        <v>#N/A</v>
      </c>
      <c r="AW152" s="20" t="str">
        <f t="shared" si="581"/>
        <v/>
      </c>
      <c r="AX152" s="170" t="str">
        <f t="shared" ref="AX152" si="658">IF(OR(AND(AU155="Muy Baja",AW155="Leve"),AND(AU155="Muy Baja",AW155="Menor"),AND(AU155="Baja",AW155="Leve")),"Bajo",IF(OR(AND(AU155="Muy baja",AW155="Moderado"),AND(AU155="Baja",AW155="Menor"),AND(AU155="Baja",AW155="Moderado"),AND(AU155="Media",AW155="Leve"),AND(AU155="Media",AW155="Menor"),AND(AU155="Media",AW155="Moderado"),AND(AU155="Alta",AW155="Leve"),AND(AU155="Alta",AW155="Menor")),"Moderado",IF(OR(AND(AU155="Muy Baja",AW155="Mayor"),AND(AU155="Baja",AW155="Mayor"),AND(AU155="Media",AW155="Mayor"),AND(AU155="Alta",AW155="Moderado"),AND(AU155="Alta",AW155="Mayor"),AND(AU155="Muy Alta",AW155="Leve"),AND(AU155="Muy Alta",AW155="Menor"),AND(AU155="Muy Alta",AW155="Moderado"),AND(AU155="Muy Alta",AW155="Mayor")),"Alto",IF(OR(AND(AU155="Muy Baja",AW155="Catastrófico"),AND(AU155="Baja",AW155="Catastrófico"),AND(AU155="Media",AW155="Catastrófico"),AND(AU155="Alta",AW155="Catastrófico"),AND(AU155="Muy Alta",AW155="Catastrófico")),"Extremo",""))))</f>
        <v/>
      </c>
      <c r="AY152" s="170" t="e" cm="1">
        <f t="array" ref="AY152">_xlfn.IFS(AX152="Bajo","Aceptar",AX152="Moderado","Reducir",AX152="Alto","Reducir",AX152="Extremo","Reducir")</f>
        <v>#N/A</v>
      </c>
      <c r="AZ152" s="173" t="e" cm="1">
        <f t="array" ref="AZ152">_xlfn.IFS(AY152="Aceptar","No",AY152="Reducir","Si")</f>
        <v>#N/A</v>
      </c>
      <c r="BA152" s="20" t="str">
        <f>CONCATENATE(J152," Acción preventiva"," 1")</f>
        <v>SEJUT  Acción preventiva 1</v>
      </c>
      <c r="BB152" s="22"/>
      <c r="BC152" s="22"/>
      <c r="BD152" s="22"/>
      <c r="BE152" s="20">
        <f t="shared" si="583"/>
        <v>0</v>
      </c>
      <c r="BF152" s="20"/>
      <c r="BG152" s="20"/>
      <c r="BH152" s="20"/>
      <c r="BI152" s="20"/>
      <c r="BJ152" s="20"/>
      <c r="BK152" s="20"/>
      <c r="BL152" s="20"/>
      <c r="BM152" s="20"/>
      <c r="BN152" s="20"/>
      <c r="BO152" s="20"/>
      <c r="BP152" s="20"/>
      <c r="BQ152" s="20"/>
      <c r="BR152" s="176"/>
      <c r="BS152" s="37"/>
      <c r="BT152" s="37"/>
      <c r="BU152" s="37"/>
      <c r="BV152" s="37"/>
      <c r="BW152" s="37"/>
      <c r="BX152" s="37"/>
      <c r="BY152" s="37"/>
      <c r="BZ152" s="37"/>
      <c r="CA152" s="37"/>
      <c r="CB152" s="37"/>
      <c r="CC152" s="37"/>
      <c r="CD152" s="37"/>
      <c r="CE152" s="37">
        <f t="shared" si="601"/>
        <v>0</v>
      </c>
      <c r="CF152" s="38"/>
      <c r="CG152" s="23"/>
      <c r="CH152" s="24"/>
      <c r="CI152" s="179">
        <f t="shared" ref="CI152" si="659">+Z152</f>
        <v>0</v>
      </c>
      <c r="CJ152" s="25" t="e">
        <f t="shared" ref="CJ152" si="660">1-(CH152/CI152)</f>
        <v>#DIV/0!</v>
      </c>
      <c r="CK152" s="23" t="e" cm="1">
        <f t="array" ref="CK152">+_xlfn.IFS(CJ152&lt;0.8,"Cambio",CJ152&lt;0.9,"Revisión de control",CJ152&gt;0.89,"Se mantiene")</f>
        <v>#DIV/0!</v>
      </c>
      <c r="CL152" s="148"/>
      <c r="CM152" s="148"/>
      <c r="CN152" s="148"/>
      <c r="CO152" s="148"/>
      <c r="CP152" s="25">
        <f t="shared" si="586"/>
        <v>1</v>
      </c>
    </row>
    <row r="153" spans="1:94" ht="60" hidden="1" customHeight="1" x14ac:dyDescent="0.35">
      <c r="A153" s="151"/>
      <c r="B153" s="215"/>
      <c r="C153" s="153" t="s">
        <v>140</v>
      </c>
      <c r="D153" s="192"/>
      <c r="E153" s="195"/>
      <c r="F153" s="192"/>
      <c r="G153" s="197"/>
      <c r="H153" s="168"/>
      <c r="I153" s="167"/>
      <c r="J153" s="171"/>
      <c r="K153" s="171"/>
      <c r="L153" s="198"/>
      <c r="M153" s="200"/>
      <c r="N153" s="203"/>
      <c r="O153" s="206"/>
      <c r="P153" s="209"/>
      <c r="Q153" s="168"/>
      <c r="R153" s="182"/>
      <c r="S153" s="182"/>
      <c r="T153" s="183"/>
      <c r="U153" s="171"/>
      <c r="V153" s="171"/>
      <c r="W153" s="185"/>
      <c r="X153" s="185"/>
      <c r="Y153" s="185"/>
      <c r="Z153" s="187"/>
      <c r="AA153" s="168"/>
      <c r="AB153" s="167"/>
      <c r="AC153" s="168"/>
      <c r="AD153" s="168"/>
      <c r="AE153" s="167"/>
      <c r="AF153" s="168"/>
      <c r="AG153" s="169"/>
      <c r="AH153" s="20" t="str">
        <f>CONCATENATE(J152," Control"," 2")</f>
        <v>SEJUT  Control 2</v>
      </c>
      <c r="AI153" s="22"/>
      <c r="AJ153" s="22"/>
      <c r="AK153" s="22"/>
      <c r="AL153" s="22" t="str">
        <f t="shared" si="631"/>
        <v xml:space="preserve">  a través de </v>
      </c>
      <c r="AM153" s="20"/>
      <c r="AN153" s="20" t="str">
        <f t="shared" si="542"/>
        <v/>
      </c>
      <c r="AO153" s="20"/>
      <c r="AP153" s="20" t="str">
        <f t="shared" si="543"/>
        <v/>
      </c>
      <c r="AQ153" s="20"/>
      <c r="AR153" s="20"/>
      <c r="AS153" s="20"/>
      <c r="AT153" s="21" t="str">
        <f>+IF(AN153="Probabilidad",AT152-(AT152*AP153),AT152)</f>
        <v/>
      </c>
      <c r="AU153" s="20" t="str">
        <f t="shared" si="580"/>
        <v/>
      </c>
      <c r="AV153" s="21" t="e">
        <f>+IF(AN153="Impacto",AV152-(AV152*AP153),AV152)</f>
        <v>#N/A</v>
      </c>
      <c r="AW153" s="20" t="str">
        <f t="shared" si="581"/>
        <v/>
      </c>
      <c r="AX153" s="171"/>
      <c r="AY153" s="171"/>
      <c r="AZ153" s="174"/>
      <c r="BA153" s="20" t="str">
        <f>CONCATENATE(J152," Acción preventiva"," 2")</f>
        <v>SEJUT  Acción preventiva 2</v>
      </c>
      <c r="BB153" s="22"/>
      <c r="BC153" s="22"/>
      <c r="BD153" s="22"/>
      <c r="BE153" s="20">
        <f t="shared" si="583"/>
        <v>0</v>
      </c>
      <c r="BF153" s="20"/>
      <c r="BG153" s="20"/>
      <c r="BH153" s="20"/>
      <c r="BI153" s="20"/>
      <c r="BJ153" s="20"/>
      <c r="BK153" s="20"/>
      <c r="BL153" s="20"/>
      <c r="BM153" s="20"/>
      <c r="BN153" s="20"/>
      <c r="BO153" s="20"/>
      <c r="BP153" s="20"/>
      <c r="BQ153" s="20"/>
      <c r="BR153" s="177"/>
      <c r="BS153" s="37"/>
      <c r="BT153" s="37"/>
      <c r="BU153" s="37"/>
      <c r="BV153" s="37"/>
      <c r="BW153" s="37"/>
      <c r="BX153" s="37"/>
      <c r="BY153" s="37"/>
      <c r="BZ153" s="37"/>
      <c r="CA153" s="37"/>
      <c r="CB153" s="37"/>
      <c r="CC153" s="37"/>
      <c r="CD153" s="37"/>
      <c r="CE153" s="37">
        <f t="shared" si="601"/>
        <v>0</v>
      </c>
      <c r="CF153" s="38"/>
      <c r="CG153" s="23"/>
      <c r="CH153" s="24"/>
      <c r="CI153" s="180"/>
      <c r="CJ153" s="25" t="e">
        <f t="shared" ref="CJ153" si="661">1-(CH153/CI152)</f>
        <v>#DIV/0!</v>
      </c>
      <c r="CK153" s="23" t="e" cm="1">
        <f t="array" ref="CK153">+_xlfn.IFS(CJ153&lt;0.8,"Cambio",CJ153&lt;0.9,"Revisión de control",CJ153&gt;0.89,"Se mantiene")</f>
        <v>#DIV/0!</v>
      </c>
      <c r="CL153" s="148"/>
      <c r="CM153" s="148"/>
      <c r="CN153" s="148"/>
      <c r="CO153" s="148"/>
      <c r="CP153" s="25">
        <f t="shared" si="586"/>
        <v>1</v>
      </c>
    </row>
    <row r="154" spans="1:94" ht="60" hidden="1" customHeight="1" x14ac:dyDescent="0.35">
      <c r="A154" s="151"/>
      <c r="B154" s="215"/>
      <c r="C154" s="153" t="s">
        <v>140</v>
      </c>
      <c r="D154" s="192"/>
      <c r="E154" s="195"/>
      <c r="F154" s="192"/>
      <c r="G154" s="197"/>
      <c r="H154" s="168"/>
      <c r="I154" s="167"/>
      <c r="J154" s="171"/>
      <c r="K154" s="171"/>
      <c r="L154" s="198"/>
      <c r="M154" s="200"/>
      <c r="N154" s="203"/>
      <c r="O154" s="206"/>
      <c r="P154" s="209"/>
      <c r="Q154" s="168"/>
      <c r="R154" s="182"/>
      <c r="S154" s="182"/>
      <c r="T154" s="183"/>
      <c r="U154" s="171"/>
      <c r="V154" s="171"/>
      <c r="W154" s="185"/>
      <c r="X154" s="185"/>
      <c r="Y154" s="185"/>
      <c r="Z154" s="187"/>
      <c r="AA154" s="168"/>
      <c r="AB154" s="167"/>
      <c r="AC154" s="168"/>
      <c r="AD154" s="168"/>
      <c r="AE154" s="167"/>
      <c r="AF154" s="168"/>
      <c r="AG154" s="169"/>
      <c r="AH154" s="20" t="str">
        <f>CONCATENATE(J152," Control"," 3")</f>
        <v>SEJUT  Control 3</v>
      </c>
      <c r="AI154" s="22"/>
      <c r="AJ154" s="22"/>
      <c r="AK154" s="22"/>
      <c r="AL154" s="22" t="str">
        <f t="shared" si="631"/>
        <v xml:space="preserve">  a través de </v>
      </c>
      <c r="AM154" s="20"/>
      <c r="AN154" s="20" t="str">
        <f t="shared" si="542"/>
        <v/>
      </c>
      <c r="AO154" s="20"/>
      <c r="AP154" s="20" t="str">
        <f t="shared" si="543"/>
        <v/>
      </c>
      <c r="AQ154" s="20"/>
      <c r="AR154" s="20"/>
      <c r="AS154" s="20"/>
      <c r="AT154" s="21" t="str">
        <f>+IF(AN154="Probabilidad",AT153-(AT153*AP154),AT153)</f>
        <v/>
      </c>
      <c r="AU154" s="20" t="str">
        <f t="shared" si="580"/>
        <v/>
      </c>
      <c r="AV154" s="21" t="e">
        <f>+IF(AN154="Impacto",AV153-(AV153*AP154),AV153)</f>
        <v>#N/A</v>
      </c>
      <c r="AW154" s="20" t="str">
        <f t="shared" si="581"/>
        <v/>
      </c>
      <c r="AX154" s="171"/>
      <c r="AY154" s="171"/>
      <c r="AZ154" s="174"/>
      <c r="BA154" s="20" t="str">
        <f>CONCATENATE(J152," Acción preventiva"," 3")</f>
        <v>SEJUT  Acción preventiva 3</v>
      </c>
      <c r="BB154" s="22"/>
      <c r="BC154" s="22"/>
      <c r="BD154" s="22"/>
      <c r="BE154" s="20">
        <f t="shared" si="583"/>
        <v>0</v>
      </c>
      <c r="BF154" s="20"/>
      <c r="BG154" s="20"/>
      <c r="BH154" s="20"/>
      <c r="BI154" s="20"/>
      <c r="BJ154" s="20"/>
      <c r="BK154" s="20"/>
      <c r="BL154" s="20"/>
      <c r="BM154" s="20"/>
      <c r="BN154" s="20"/>
      <c r="BO154" s="20"/>
      <c r="BP154" s="20"/>
      <c r="BQ154" s="20"/>
      <c r="BR154" s="177"/>
      <c r="BS154" s="37"/>
      <c r="BT154" s="37"/>
      <c r="BU154" s="37"/>
      <c r="BV154" s="37"/>
      <c r="BW154" s="37"/>
      <c r="BX154" s="37"/>
      <c r="BY154" s="37"/>
      <c r="BZ154" s="37"/>
      <c r="CA154" s="37"/>
      <c r="CB154" s="37"/>
      <c r="CC154" s="37"/>
      <c r="CD154" s="37"/>
      <c r="CE154" s="37">
        <f t="shared" si="601"/>
        <v>0</v>
      </c>
      <c r="CF154" s="38"/>
      <c r="CG154" s="23"/>
      <c r="CH154" s="24"/>
      <c r="CI154" s="180"/>
      <c r="CJ154" s="25" t="e">
        <f t="shared" ref="CJ154" si="662">1-(CH154/CI152)</f>
        <v>#DIV/0!</v>
      </c>
      <c r="CK154" s="23" t="e" cm="1">
        <f t="array" ref="CK154">+_xlfn.IFS(CJ154&lt;0.8,"Cambio",CJ154&lt;0.9,"Revisión de control",CJ154&gt;0.89,"Se mantiene")</f>
        <v>#DIV/0!</v>
      </c>
      <c r="CL154" s="148"/>
      <c r="CM154" s="148"/>
      <c r="CN154" s="148"/>
      <c r="CO154" s="148"/>
      <c r="CP154" s="25">
        <f t="shared" si="586"/>
        <v>1</v>
      </c>
    </row>
    <row r="155" spans="1:94" ht="60" hidden="1" customHeight="1" x14ac:dyDescent="0.35">
      <c r="A155" s="151"/>
      <c r="B155" s="216"/>
      <c r="C155" s="153" t="s">
        <v>140</v>
      </c>
      <c r="D155" s="193"/>
      <c r="E155" s="196"/>
      <c r="F155" s="193"/>
      <c r="G155" s="197"/>
      <c r="H155" s="168"/>
      <c r="I155" s="167"/>
      <c r="J155" s="172"/>
      <c r="K155" s="172"/>
      <c r="L155" s="198"/>
      <c r="M155" s="201"/>
      <c r="N155" s="204"/>
      <c r="O155" s="207"/>
      <c r="P155" s="210"/>
      <c r="Q155" s="168"/>
      <c r="R155" s="182"/>
      <c r="S155" s="182"/>
      <c r="T155" s="183"/>
      <c r="U155" s="172"/>
      <c r="V155" s="172"/>
      <c r="W155" s="186"/>
      <c r="X155" s="186"/>
      <c r="Y155" s="186"/>
      <c r="Z155" s="187"/>
      <c r="AA155" s="168"/>
      <c r="AB155" s="167"/>
      <c r="AC155" s="168"/>
      <c r="AD155" s="168"/>
      <c r="AE155" s="167"/>
      <c r="AF155" s="168"/>
      <c r="AG155" s="169"/>
      <c r="AH155" s="20" t="str">
        <f>CONCATENATE(J152," Control"," 4")</f>
        <v>SEJUT  Control 4</v>
      </c>
      <c r="AI155" s="22"/>
      <c r="AJ155" s="22"/>
      <c r="AK155" s="22"/>
      <c r="AL155" s="22" t="str">
        <f t="shared" si="631"/>
        <v xml:space="preserve">  a través de </v>
      </c>
      <c r="AM155" s="20"/>
      <c r="AN155" s="20" t="str">
        <f t="shared" si="542"/>
        <v/>
      </c>
      <c r="AO155" s="20"/>
      <c r="AP155" s="20" t="str">
        <f t="shared" si="543"/>
        <v/>
      </c>
      <c r="AQ155" s="20"/>
      <c r="AR155" s="20"/>
      <c r="AS155" s="20"/>
      <c r="AT155" s="21" t="str">
        <f>+IF(AN155="Probabilidad",AT154-(AT154*AP155),AT154)</f>
        <v/>
      </c>
      <c r="AU155" s="20" t="str">
        <f t="shared" si="580"/>
        <v/>
      </c>
      <c r="AV155" s="21" t="e">
        <f>+IF(AN155="Impacto",AV154-(AV154*AP155),AV154)</f>
        <v>#N/A</v>
      </c>
      <c r="AW155" s="20" t="str">
        <f t="shared" si="581"/>
        <v/>
      </c>
      <c r="AX155" s="172"/>
      <c r="AY155" s="172"/>
      <c r="AZ155" s="175"/>
      <c r="BA155" s="20" t="str">
        <f>CONCATENATE(J152," Acción preventiva"," 4")</f>
        <v>SEJUT  Acción preventiva 4</v>
      </c>
      <c r="BB155" s="22"/>
      <c r="BC155" s="22"/>
      <c r="BD155" s="22"/>
      <c r="BE155" s="20">
        <f t="shared" si="583"/>
        <v>0</v>
      </c>
      <c r="BF155" s="20"/>
      <c r="BG155" s="20"/>
      <c r="BH155" s="20"/>
      <c r="BI155" s="20"/>
      <c r="BJ155" s="20"/>
      <c r="BK155" s="20"/>
      <c r="BL155" s="20"/>
      <c r="BM155" s="20"/>
      <c r="BN155" s="20"/>
      <c r="BO155" s="20"/>
      <c r="BP155" s="20"/>
      <c r="BQ155" s="20"/>
      <c r="BR155" s="178"/>
      <c r="BS155" s="37"/>
      <c r="BT155" s="37"/>
      <c r="BU155" s="37"/>
      <c r="BV155" s="37"/>
      <c r="BW155" s="37"/>
      <c r="BX155" s="37"/>
      <c r="BY155" s="37"/>
      <c r="BZ155" s="37"/>
      <c r="CA155" s="37"/>
      <c r="CB155" s="37"/>
      <c r="CC155" s="37"/>
      <c r="CD155" s="37"/>
      <c r="CE155" s="37">
        <f t="shared" si="601"/>
        <v>0</v>
      </c>
      <c r="CF155" s="38"/>
      <c r="CG155" s="23"/>
      <c r="CH155" s="24"/>
      <c r="CI155" s="181"/>
      <c r="CJ155" s="25" t="e">
        <f t="shared" ref="CJ155" si="663">1-(CH155/CI152)</f>
        <v>#DIV/0!</v>
      </c>
      <c r="CK155" s="23" t="e" cm="1">
        <f t="array" ref="CK155">+_xlfn.IFS(CJ155&lt;0.8,"Cambio",CJ155&lt;0.9,"Revisión de control",CJ155&gt;0.89,"Se mantiene")</f>
        <v>#DIV/0!</v>
      </c>
      <c r="CL155" s="148"/>
      <c r="CM155" s="148"/>
      <c r="CN155" s="148"/>
      <c r="CO155" s="148"/>
      <c r="CP155" s="25">
        <f t="shared" si="586"/>
        <v>1</v>
      </c>
    </row>
    <row r="156" spans="1:94" ht="60" hidden="1" customHeight="1" x14ac:dyDescent="0.35">
      <c r="A156" s="151"/>
      <c r="B156" s="214" t="s">
        <v>139</v>
      </c>
      <c r="C156" s="153" t="s">
        <v>140</v>
      </c>
      <c r="D156" s="191" t="str">
        <f>VLOOKUP(B156,Datos!$B$65:$F$80,3,FALSE)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56" s="194" t="str">
        <f>VLOOKUP(B156,Datos!$B$65:$F$80,5,FALSE)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56" s="191" t="str">
        <f>VLOOKUP(B156,Datos!$B$65:$F$80,4,FALSE)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56" s="197" t="s">
        <v>1021</v>
      </c>
      <c r="H156" s="168"/>
      <c r="I156" s="167">
        <f t="shared" ref="I156" si="664">IF(K156="",0,1)</f>
        <v>0</v>
      </c>
      <c r="J156" s="170" t="str">
        <f t="shared" ref="J156" si="665">CONCATENATE(C156," ",K156)</f>
        <v xml:space="preserve">SEJUT </v>
      </c>
      <c r="K156" s="170"/>
      <c r="L156" s="198"/>
      <c r="M156" s="199">
        <f ca="1">+TODAY()-L156</f>
        <v>46151</v>
      </c>
      <c r="N156" s="202"/>
      <c r="O156" s="205"/>
      <c r="P156" s="208" t="e">
        <f>VLOOKUP(O156,Datos!$B$20:$D$25,2,FALSE)</f>
        <v>#N/A</v>
      </c>
      <c r="Q156" s="168"/>
      <c r="R156" s="182"/>
      <c r="S156" s="182"/>
      <c r="T156" s="183" t="str">
        <f t="shared" ref="T156" si="666">CONCATENATE("Posibilidad de efecto dañoso sobre los"," ",Q156," ",R156," debido ",S156)</f>
        <v xml:space="preserve">Posibilidad de efecto dañoso sobre los   debido </v>
      </c>
      <c r="U156" s="170"/>
      <c r="V156" s="170"/>
      <c r="W156" s="184"/>
      <c r="X156" s="184"/>
      <c r="Y156" s="184"/>
      <c r="Z156" s="187"/>
      <c r="AA156" s="168" t="str">
        <f t="shared" ref="AA156" si="667">IF(Z156&lt;=0,"",IF(Z156&lt;=2,"Muy Baja",IF(Z156&lt;=24,"Baja",IF(Z156&lt;=500,"Media",IF(Z156&lt;=5000,"Alta","Muy Alta")))))</f>
        <v/>
      </c>
      <c r="AB156" s="167" t="str">
        <f t="shared" ref="AB156" si="668">IF(AA156="","",IF(AA156="Muy Baja",0.2,IF(AA156="Baja",0.4,IF(AA156="Media",0.6,IF(AA156="Alta",0.8,IF(AA156="Muy Alta",1,))))))</f>
        <v/>
      </c>
      <c r="AC156" s="168">
        <f>+O156</f>
        <v>0</v>
      </c>
      <c r="AD156" s="168" t="e" cm="1">
        <f t="array" ref="AD156">_xlfn.IFS(AC156=Datos!$C$6,"Leve",AC156=Datos!$C$7,"Menor",AC156=Datos!$C$8,"Moderado",AC156=Datos!$C$9,"Mayor",AC156=Datos!$C$10,"Catastrófico")</f>
        <v>#N/A</v>
      </c>
      <c r="AE156" s="167" t="e">
        <f t="shared" ref="AE156" si="669">IF(AD156="","",IF(AD156="Leve",0.2,IF(AD156="Menor",0.4,IF(AD156="Moderado",0.6,IF(AD156="Mayor",0.8,IF(AD156="Catastrófico",1,))))))</f>
        <v>#N/A</v>
      </c>
      <c r="AF156" s="168" t="e">
        <f t="shared" ref="AF156" si="670">IF(OR(AND(AA156="Muy Baja",AD156="Leve"),AND(AA156="Muy Baja",AD156="Menor"),AND(AA156="Baja",AD156="Leve")),"Bajo",IF(OR(AND(AA156="Muy baja",AD156="Moderado"),AND(AA156="Baja",AD156="Menor"),AND(AA156="Baja",AD156="Moderado"),AND(AA156="Media",AD156="Leve"),AND(AA156="Media",AD156="Menor"),AND(AA156="Media",AD156="Moderado"),AND(AA156="Alta",AD156="Leve"),AND(AA156="Alta",AD156="Menor")),"Moderado",IF(OR(AND(AA156="Muy Baja",AD156="Mayor"),AND(AA156="Baja",AD156="Mayor"),AND(AA156="Media",AD156="Mayor"),AND(AA156="Alta",AD156="Moderado"),AND(AA156="Alta",AD156="Mayor"),AND(AA156="Muy Alta",AD156="Leve"),AND(AA156="Muy Alta",AD156="Menor"),AND(AA156="Muy Alta",AD156="Moderado"),AND(AA156="Muy Alta",AD156="Mayor")),"Alto",IF(OR(AND(AA156="Muy Baja",AD156="Catastrófico"),AND(AA156="Baja",AD156="Catastrófico"),AND(AA156="Media",AD156="Catastrófico"),AND(AA156="Alta",AD156="Catastrófico"),AND(AA156="Muy Alta",AD156="Catastrófico")),"Extremo",""))))</f>
        <v>#N/A</v>
      </c>
      <c r="AG156" s="169" t="e" cm="1">
        <f t="array" ref="AG156">_xlfn.IFS(AF156="Bajo","Aceptar",AF156="Moderado","Reducir",AF156="Alto","Reducir",AF156="Extremo","Reducir")</f>
        <v>#N/A</v>
      </c>
      <c r="AH156" s="20" t="str">
        <f>CONCATENATE(J156," Control"," 1")</f>
        <v>SEJUT  Control 1</v>
      </c>
      <c r="AI156" s="22"/>
      <c r="AJ156" s="22"/>
      <c r="AK156" s="22"/>
      <c r="AL156" s="22" t="str">
        <f>CONCATENATE(AI156," ",AJ156," a través de ",AK156)</f>
        <v xml:space="preserve">  a través de </v>
      </c>
      <c r="AM156" s="20"/>
      <c r="AN156" s="20" t="str">
        <f t="shared" si="542"/>
        <v/>
      </c>
      <c r="AO156" s="20"/>
      <c r="AP156" s="20" t="str">
        <f t="shared" si="543"/>
        <v/>
      </c>
      <c r="AQ156" s="20"/>
      <c r="AR156" s="20"/>
      <c r="AS156" s="20"/>
      <c r="AT156" s="21" t="str">
        <f>+IF(AN156="Probabilidad",AB156-(AB156*AP156),AB156)</f>
        <v/>
      </c>
      <c r="AU156" s="20" t="str">
        <f t="shared" si="580"/>
        <v/>
      </c>
      <c r="AV156" s="21" t="e">
        <f>+IF(AN156="Impacto",AE156-(AE156*AP156),AE156)</f>
        <v>#N/A</v>
      </c>
      <c r="AW156" s="20" t="str">
        <f t="shared" si="581"/>
        <v/>
      </c>
      <c r="AX156" s="170" t="str">
        <f t="shared" ref="AX156" si="671">IF(OR(AND(AU159="Muy Baja",AW159="Leve"),AND(AU159="Muy Baja",AW159="Menor"),AND(AU159="Baja",AW159="Leve")),"Bajo",IF(OR(AND(AU159="Muy baja",AW159="Moderado"),AND(AU159="Baja",AW159="Menor"),AND(AU159="Baja",AW159="Moderado"),AND(AU159="Media",AW159="Leve"),AND(AU159="Media",AW159="Menor"),AND(AU159="Media",AW159="Moderado"),AND(AU159="Alta",AW159="Leve"),AND(AU159="Alta",AW159="Menor")),"Moderado",IF(OR(AND(AU159="Muy Baja",AW159="Mayor"),AND(AU159="Baja",AW159="Mayor"),AND(AU159="Media",AW159="Mayor"),AND(AU159="Alta",AW159="Moderado"),AND(AU159="Alta",AW159="Mayor"),AND(AU159="Muy Alta",AW159="Leve"),AND(AU159="Muy Alta",AW159="Menor"),AND(AU159="Muy Alta",AW159="Moderado"),AND(AU159="Muy Alta",AW159="Mayor")),"Alto",IF(OR(AND(AU159="Muy Baja",AW159="Catastrófico"),AND(AU159="Baja",AW159="Catastrófico"),AND(AU159="Media",AW159="Catastrófico"),AND(AU159="Alta",AW159="Catastrófico"),AND(AU159="Muy Alta",AW159="Catastrófico")),"Extremo",""))))</f>
        <v/>
      </c>
      <c r="AY156" s="170" t="e" cm="1">
        <f t="array" ref="AY156">_xlfn.IFS(AX156="Bajo","Aceptar",AX156="Moderado","Reducir",AX156="Alto","Reducir",AX156="Extremo","Reducir")</f>
        <v>#N/A</v>
      </c>
      <c r="AZ156" s="173" t="e" cm="1">
        <f t="array" ref="AZ156">_xlfn.IFS(AY156="Aceptar","No",AY156="Reducir","Si")</f>
        <v>#N/A</v>
      </c>
      <c r="BA156" s="20" t="str">
        <f>CONCATENATE(J156," Acción preventiva"," 1")</f>
        <v>SEJUT  Acción preventiva 1</v>
      </c>
      <c r="BB156" s="22"/>
      <c r="BC156" s="22"/>
      <c r="BD156" s="22"/>
      <c r="BE156" s="20">
        <f t="shared" si="583"/>
        <v>0</v>
      </c>
      <c r="BF156" s="20"/>
      <c r="BG156" s="20"/>
      <c r="BH156" s="20"/>
      <c r="BI156" s="20"/>
      <c r="BJ156" s="20"/>
      <c r="BK156" s="20"/>
      <c r="BL156" s="20"/>
      <c r="BM156" s="20"/>
      <c r="BN156" s="20"/>
      <c r="BO156" s="20"/>
      <c r="BP156" s="20"/>
      <c r="BQ156" s="20"/>
      <c r="BR156" s="176"/>
      <c r="BS156" s="37"/>
      <c r="BT156" s="37"/>
      <c r="BU156" s="37"/>
      <c r="BV156" s="37"/>
      <c r="BW156" s="37"/>
      <c r="BX156" s="37"/>
      <c r="BY156" s="37"/>
      <c r="BZ156" s="37"/>
      <c r="CA156" s="37"/>
      <c r="CB156" s="37"/>
      <c r="CC156" s="37"/>
      <c r="CD156" s="37"/>
      <c r="CE156" s="37">
        <f t="shared" si="601"/>
        <v>0</v>
      </c>
      <c r="CF156" s="38"/>
      <c r="CG156" s="23"/>
      <c r="CH156" s="24"/>
      <c r="CI156" s="179">
        <f t="shared" ref="CI156" si="672">+Z156</f>
        <v>0</v>
      </c>
      <c r="CJ156" s="25" t="e">
        <f t="shared" ref="CJ156" si="673">1-(CH156/CI156)</f>
        <v>#DIV/0!</v>
      </c>
      <c r="CK156" s="23" t="e" cm="1">
        <f t="array" ref="CK156">+_xlfn.IFS(CJ156&lt;0.8,"Cambio",CJ156&lt;0.9,"Revisión de control",CJ156&gt;0.89,"Se mantiene")</f>
        <v>#DIV/0!</v>
      </c>
      <c r="CL156" s="148"/>
      <c r="CM156" s="148"/>
      <c r="CN156" s="148"/>
      <c r="CO156" s="148"/>
      <c r="CP156" s="25">
        <f t="shared" si="586"/>
        <v>1</v>
      </c>
    </row>
    <row r="157" spans="1:94" ht="60" hidden="1" customHeight="1" x14ac:dyDescent="0.35">
      <c r="A157" s="151"/>
      <c r="B157" s="215"/>
      <c r="C157" s="153" t="s">
        <v>140</v>
      </c>
      <c r="D157" s="192"/>
      <c r="E157" s="195"/>
      <c r="F157" s="192"/>
      <c r="G157" s="197"/>
      <c r="H157" s="168"/>
      <c r="I157" s="167"/>
      <c r="J157" s="171"/>
      <c r="K157" s="171"/>
      <c r="L157" s="198"/>
      <c r="M157" s="200"/>
      <c r="N157" s="203"/>
      <c r="O157" s="206"/>
      <c r="P157" s="209"/>
      <c r="Q157" s="168"/>
      <c r="R157" s="182"/>
      <c r="S157" s="182"/>
      <c r="T157" s="183"/>
      <c r="U157" s="171"/>
      <c r="V157" s="171"/>
      <c r="W157" s="185"/>
      <c r="X157" s="185"/>
      <c r="Y157" s="185"/>
      <c r="Z157" s="187"/>
      <c r="AA157" s="168"/>
      <c r="AB157" s="167"/>
      <c r="AC157" s="168"/>
      <c r="AD157" s="168"/>
      <c r="AE157" s="167"/>
      <c r="AF157" s="168"/>
      <c r="AG157" s="169"/>
      <c r="AH157" s="20" t="str">
        <f>CONCATENATE(J156," Control"," 2")</f>
        <v>SEJUT  Control 2</v>
      </c>
      <c r="AI157" s="22"/>
      <c r="AJ157" s="22"/>
      <c r="AK157" s="22"/>
      <c r="AL157" s="22" t="str">
        <f>CONCATENATE(AI157," ",AJ157," a través de ",AK157)</f>
        <v xml:space="preserve">  a través de </v>
      </c>
      <c r="AM157" s="20"/>
      <c r="AN157" s="20" t="str">
        <f t="shared" si="542"/>
        <v/>
      </c>
      <c r="AO157" s="20"/>
      <c r="AP157" s="20" t="str">
        <f t="shared" si="543"/>
        <v/>
      </c>
      <c r="AQ157" s="20"/>
      <c r="AR157" s="20"/>
      <c r="AS157" s="20"/>
      <c r="AT157" s="21" t="str">
        <f>+IF(AN157="Probabilidad",AT156-(AT156*AP157),AT156)</f>
        <v/>
      </c>
      <c r="AU157" s="20" t="str">
        <f t="shared" si="580"/>
        <v/>
      </c>
      <c r="AV157" s="21" t="e">
        <f>+IF(AN157="Impacto",AV156-(AV156*AP157),AV156)</f>
        <v>#N/A</v>
      </c>
      <c r="AW157" s="20" t="str">
        <f t="shared" si="581"/>
        <v/>
      </c>
      <c r="AX157" s="171"/>
      <c r="AY157" s="171"/>
      <c r="AZ157" s="174"/>
      <c r="BA157" s="20" t="str">
        <f>CONCATENATE(J156," Acción preventiva"," 2")</f>
        <v>SEJUT  Acción preventiva 2</v>
      </c>
      <c r="BB157" s="22"/>
      <c r="BC157" s="22"/>
      <c r="BD157" s="22"/>
      <c r="BE157" s="20">
        <f t="shared" si="583"/>
        <v>0</v>
      </c>
      <c r="BF157" s="20"/>
      <c r="BG157" s="20"/>
      <c r="BH157" s="20"/>
      <c r="BI157" s="20"/>
      <c r="BJ157" s="20"/>
      <c r="BK157" s="20"/>
      <c r="BL157" s="20"/>
      <c r="BM157" s="20"/>
      <c r="BN157" s="20"/>
      <c r="BO157" s="20"/>
      <c r="BP157" s="20"/>
      <c r="BQ157" s="20"/>
      <c r="BR157" s="177"/>
      <c r="BS157" s="37"/>
      <c r="BT157" s="37"/>
      <c r="BU157" s="37"/>
      <c r="BV157" s="37"/>
      <c r="BW157" s="37"/>
      <c r="BX157" s="37"/>
      <c r="BY157" s="37"/>
      <c r="BZ157" s="37"/>
      <c r="CA157" s="37"/>
      <c r="CB157" s="37"/>
      <c r="CC157" s="37"/>
      <c r="CD157" s="37"/>
      <c r="CE157" s="37">
        <f t="shared" si="601"/>
        <v>0</v>
      </c>
      <c r="CF157" s="38"/>
      <c r="CG157" s="23"/>
      <c r="CH157" s="24"/>
      <c r="CI157" s="180"/>
      <c r="CJ157" s="25" t="e">
        <f t="shared" ref="CJ157" si="674">1-(CH157/CI156)</f>
        <v>#DIV/0!</v>
      </c>
      <c r="CK157" s="23" t="e" cm="1">
        <f t="array" ref="CK157">+_xlfn.IFS(CJ157&lt;0.8,"Cambio",CJ157&lt;0.9,"Revisión de control",CJ157&gt;0.89,"Se mantiene")</f>
        <v>#DIV/0!</v>
      </c>
      <c r="CL157" s="148"/>
      <c r="CM157" s="148"/>
      <c r="CN157" s="148"/>
      <c r="CO157" s="148"/>
      <c r="CP157" s="25">
        <f t="shared" si="586"/>
        <v>1</v>
      </c>
    </row>
    <row r="158" spans="1:94" ht="60" hidden="1" customHeight="1" x14ac:dyDescent="0.35">
      <c r="A158" s="151"/>
      <c r="B158" s="215"/>
      <c r="C158" s="153" t="s">
        <v>140</v>
      </c>
      <c r="D158" s="192"/>
      <c r="E158" s="195"/>
      <c r="F158" s="192"/>
      <c r="G158" s="197"/>
      <c r="H158" s="168"/>
      <c r="I158" s="167"/>
      <c r="J158" s="171"/>
      <c r="K158" s="171"/>
      <c r="L158" s="198"/>
      <c r="M158" s="200"/>
      <c r="N158" s="203"/>
      <c r="O158" s="206"/>
      <c r="P158" s="209"/>
      <c r="Q158" s="168"/>
      <c r="R158" s="182"/>
      <c r="S158" s="182"/>
      <c r="T158" s="183"/>
      <c r="U158" s="171"/>
      <c r="V158" s="171"/>
      <c r="W158" s="185"/>
      <c r="X158" s="185"/>
      <c r="Y158" s="185"/>
      <c r="Z158" s="187"/>
      <c r="AA158" s="168"/>
      <c r="AB158" s="167"/>
      <c r="AC158" s="168"/>
      <c r="AD158" s="168"/>
      <c r="AE158" s="167"/>
      <c r="AF158" s="168"/>
      <c r="AG158" s="169"/>
      <c r="AH158" s="20" t="str">
        <f>CONCATENATE(J156," Control"," 3")</f>
        <v>SEJUT  Control 3</v>
      </c>
      <c r="AI158" s="22"/>
      <c r="AJ158" s="22"/>
      <c r="AK158" s="22"/>
      <c r="AL158" s="22" t="str">
        <f>CONCATENATE(AI158," ",AJ158," a través de ",AK158)</f>
        <v xml:space="preserve">  a través de </v>
      </c>
      <c r="AM158" s="20"/>
      <c r="AN158" s="20" t="str">
        <f t="shared" si="542"/>
        <v/>
      </c>
      <c r="AO158" s="20"/>
      <c r="AP158" s="20" t="str">
        <f t="shared" si="543"/>
        <v/>
      </c>
      <c r="AQ158" s="20"/>
      <c r="AR158" s="20"/>
      <c r="AS158" s="20"/>
      <c r="AT158" s="21" t="str">
        <f>+IF(AN158="Probabilidad",AT157-(AT157*AP158),AT157)</f>
        <v/>
      </c>
      <c r="AU158" s="20" t="str">
        <f t="shared" si="580"/>
        <v/>
      </c>
      <c r="AV158" s="21" t="e">
        <f>+IF(AN158="Impacto",AV157-(AV157*AP158),AV157)</f>
        <v>#N/A</v>
      </c>
      <c r="AW158" s="20" t="str">
        <f t="shared" si="581"/>
        <v/>
      </c>
      <c r="AX158" s="171"/>
      <c r="AY158" s="171"/>
      <c r="AZ158" s="174"/>
      <c r="BA158" s="20" t="str">
        <f>CONCATENATE(J156," Acción preventiva"," 3")</f>
        <v>SEJUT  Acción preventiva 3</v>
      </c>
      <c r="BB158" s="22"/>
      <c r="BC158" s="22"/>
      <c r="BD158" s="22"/>
      <c r="BE158" s="20">
        <f t="shared" si="583"/>
        <v>0</v>
      </c>
      <c r="BF158" s="20"/>
      <c r="BG158" s="20"/>
      <c r="BH158" s="20"/>
      <c r="BI158" s="20"/>
      <c r="BJ158" s="20"/>
      <c r="BK158" s="20"/>
      <c r="BL158" s="20"/>
      <c r="BM158" s="20"/>
      <c r="BN158" s="20"/>
      <c r="BO158" s="20"/>
      <c r="BP158" s="20"/>
      <c r="BQ158" s="20"/>
      <c r="BR158" s="177"/>
      <c r="BS158" s="37"/>
      <c r="BT158" s="37"/>
      <c r="BU158" s="37"/>
      <c r="BV158" s="37"/>
      <c r="BW158" s="37"/>
      <c r="BX158" s="37"/>
      <c r="BY158" s="37"/>
      <c r="BZ158" s="37"/>
      <c r="CA158" s="37"/>
      <c r="CB158" s="37"/>
      <c r="CC158" s="37"/>
      <c r="CD158" s="37"/>
      <c r="CE158" s="37">
        <f t="shared" si="601"/>
        <v>0</v>
      </c>
      <c r="CF158" s="38"/>
      <c r="CG158" s="23"/>
      <c r="CH158" s="24"/>
      <c r="CI158" s="180"/>
      <c r="CJ158" s="25" t="e">
        <f t="shared" ref="CJ158" si="675">1-(CH158/CI156)</f>
        <v>#DIV/0!</v>
      </c>
      <c r="CK158" s="23" t="e" cm="1">
        <f t="array" ref="CK158">+_xlfn.IFS(CJ158&lt;0.8,"Cambio",CJ158&lt;0.9,"Revisión de control",CJ158&gt;0.89,"Se mantiene")</f>
        <v>#DIV/0!</v>
      </c>
      <c r="CL158" s="148"/>
      <c r="CM158" s="148"/>
      <c r="CN158" s="148"/>
      <c r="CO158" s="148"/>
      <c r="CP158" s="25">
        <f t="shared" si="586"/>
        <v>1</v>
      </c>
    </row>
    <row r="159" spans="1:94" ht="60" hidden="1" customHeight="1" x14ac:dyDescent="0.35">
      <c r="A159" s="151"/>
      <c r="B159" s="216"/>
      <c r="C159" s="153" t="s">
        <v>140</v>
      </c>
      <c r="D159" s="193"/>
      <c r="E159" s="196"/>
      <c r="F159" s="193"/>
      <c r="G159" s="197"/>
      <c r="H159" s="168"/>
      <c r="I159" s="167"/>
      <c r="J159" s="172"/>
      <c r="K159" s="172"/>
      <c r="L159" s="198"/>
      <c r="M159" s="201"/>
      <c r="N159" s="204"/>
      <c r="O159" s="207"/>
      <c r="P159" s="210"/>
      <c r="Q159" s="168"/>
      <c r="R159" s="182"/>
      <c r="S159" s="182"/>
      <c r="T159" s="183"/>
      <c r="U159" s="172"/>
      <c r="V159" s="172"/>
      <c r="W159" s="186"/>
      <c r="X159" s="186"/>
      <c r="Y159" s="186"/>
      <c r="Z159" s="187"/>
      <c r="AA159" s="168"/>
      <c r="AB159" s="167"/>
      <c r="AC159" s="168"/>
      <c r="AD159" s="168"/>
      <c r="AE159" s="167"/>
      <c r="AF159" s="168"/>
      <c r="AG159" s="169"/>
      <c r="AH159" s="20" t="str">
        <f>CONCATENATE(J156," Control"," 4")</f>
        <v>SEJUT  Control 4</v>
      </c>
      <c r="AI159" s="22"/>
      <c r="AJ159" s="22"/>
      <c r="AK159" s="22"/>
      <c r="AL159" s="22" t="str">
        <f>CONCATENATE(AI159," ",AJ159," a través de ",AK159)</f>
        <v xml:space="preserve">  a través de </v>
      </c>
      <c r="AM159" s="20"/>
      <c r="AN159" s="20" t="str">
        <f t="shared" si="542"/>
        <v/>
      </c>
      <c r="AO159" s="20"/>
      <c r="AP159" s="20" t="str">
        <f t="shared" si="543"/>
        <v/>
      </c>
      <c r="AQ159" s="20"/>
      <c r="AR159" s="20"/>
      <c r="AS159" s="20"/>
      <c r="AT159" s="21" t="str">
        <f>+IF(AN159="Probabilidad",AT158-(AT158*AP159),AT158)</f>
        <v/>
      </c>
      <c r="AU159" s="20" t="str">
        <f t="shared" si="580"/>
        <v/>
      </c>
      <c r="AV159" s="21" t="e">
        <f>+IF(AN159="Impacto",AV158-(AV158*AP159),AV158)</f>
        <v>#N/A</v>
      </c>
      <c r="AW159" s="20" t="str">
        <f t="shared" si="581"/>
        <v/>
      </c>
      <c r="AX159" s="172"/>
      <c r="AY159" s="172"/>
      <c r="AZ159" s="175"/>
      <c r="BA159" s="20" t="str">
        <f>CONCATENATE(J156," Acción preventiva"," 4")</f>
        <v>SEJUT  Acción preventiva 4</v>
      </c>
      <c r="BB159" s="22"/>
      <c r="BC159" s="22"/>
      <c r="BD159" s="22"/>
      <c r="BE159" s="20">
        <f t="shared" si="583"/>
        <v>0</v>
      </c>
      <c r="BF159" s="20"/>
      <c r="BG159" s="20"/>
      <c r="BH159" s="20"/>
      <c r="BI159" s="20"/>
      <c r="BJ159" s="20"/>
      <c r="BK159" s="20"/>
      <c r="BL159" s="20"/>
      <c r="BM159" s="20"/>
      <c r="BN159" s="20"/>
      <c r="BO159" s="20"/>
      <c r="BP159" s="20"/>
      <c r="BQ159" s="20"/>
      <c r="BR159" s="178"/>
      <c r="BS159" s="37"/>
      <c r="BT159" s="37"/>
      <c r="BU159" s="37"/>
      <c r="BV159" s="37"/>
      <c r="BW159" s="37"/>
      <c r="BX159" s="37"/>
      <c r="BY159" s="37"/>
      <c r="BZ159" s="37"/>
      <c r="CA159" s="37"/>
      <c r="CB159" s="37"/>
      <c r="CC159" s="37"/>
      <c r="CD159" s="37"/>
      <c r="CE159" s="37">
        <f t="shared" si="601"/>
        <v>0</v>
      </c>
      <c r="CF159" s="38"/>
      <c r="CG159" s="23"/>
      <c r="CH159" s="24"/>
      <c r="CI159" s="181"/>
      <c r="CJ159" s="25" t="e">
        <f t="shared" ref="CJ159" si="676">1-(CH159/CI156)</f>
        <v>#DIV/0!</v>
      </c>
      <c r="CK159" s="23" t="e" cm="1">
        <f t="array" ref="CK159">+_xlfn.IFS(CJ159&lt;0.8,"Cambio",CJ159&lt;0.9,"Revisión de control",CJ159&gt;0.89,"Se mantiene")</f>
        <v>#DIV/0!</v>
      </c>
      <c r="CL159" s="148"/>
      <c r="CM159" s="148"/>
      <c r="CN159" s="148"/>
      <c r="CO159" s="148"/>
      <c r="CP159" s="25">
        <f t="shared" si="586"/>
        <v>1</v>
      </c>
    </row>
    <row r="160" spans="1:94" ht="60" hidden="1" customHeight="1" x14ac:dyDescent="0.35">
      <c r="A160" s="151"/>
      <c r="B160" s="214" t="s">
        <v>139</v>
      </c>
      <c r="C160" s="153" t="s">
        <v>140</v>
      </c>
      <c r="D160" s="191" t="str">
        <f>VLOOKUP(B160,Datos!$B$65:$F$80,3,FALSE)</f>
        <v>Adelantar los procedimientos agrarios de deslinde, clarificación, extinción, recuperación, reversión, los procesos de formalización de bienes privados rurales, para establecer la naturaleza jurídica y la relación con la tierra. Igualmente efectuar la delimitación de los territorios indígenas y la clarificación de los títulos coloniales.</v>
      </c>
      <c r="E160" s="194" t="str">
        <f>VLOOKUP(B160,Datos!$B$65:$F$80,5,FALSE)</f>
        <v>La posibilidad de incumplir con los procedimientos agrarios de deslinde, clarificación, extinción, recuperación, reversión, los procesos de formalización de bienes privados rurales, para establecer la naturaleza jurídica, la relación con la tierra, la delimitación de los territorios indígenas y la clarificación de los títulos coloniales.</v>
      </c>
      <c r="F160" s="191" t="str">
        <f>VLOOKUP(B160,Datos!$B$65:$F$80,4,FALSE)</f>
        <v>Inicia con la entrega del expediente predial en físico o digital, con la información recopilada en las visitas predio a predio en el marco del barrido predial para los planes de ordenamiento social de la propiedad rural (oferta), solicitudes por demanda y por descongestión y finaliza con el acto de cierre de la actuación administrativa o con el registro del acto ante la ORIP.
Para el caso de las comunidades Étnicas inicia con la recepción de la solicitud de clarificación  para la vigencia legal de los títulos de origen colonial o republicanos de los resguardos indígenas, hasta la decisión de fondo. Y para el procedimiento de delimitación de territorios indígenas, desde el traslado de la solicitud de parte del Ministerio del Interior hasta la notificación del acto administrativo de delimitación.</v>
      </c>
      <c r="G160" s="197" t="s">
        <v>463</v>
      </c>
      <c r="H160" s="168"/>
      <c r="I160" s="167">
        <f t="shared" ref="I160" si="677">IF(K160="",0,1)</f>
        <v>0</v>
      </c>
      <c r="J160" s="170" t="str">
        <f t="shared" ref="J160" si="678">CONCATENATE(C160," ",K160)</f>
        <v xml:space="preserve">SEJUT </v>
      </c>
      <c r="K160" s="170"/>
      <c r="L160" s="198"/>
      <c r="M160" s="199">
        <f ca="1">+TODAY()-L160</f>
        <v>46151</v>
      </c>
      <c r="N160" s="202"/>
      <c r="O160" s="205"/>
      <c r="P160" s="208" t="e">
        <f>VLOOKUP(O160,Datos!$B$20:$D$25,2,FALSE)</f>
        <v>#N/A</v>
      </c>
      <c r="Q160" s="168"/>
      <c r="R160" s="182"/>
      <c r="S160" s="182"/>
      <c r="T160" s="183" t="str">
        <f t="shared" ref="T160" si="679">CONCATENATE("Posibilidad de efecto dañoso sobre los"," ",Q160," ",R160," debido ",S160)</f>
        <v xml:space="preserve">Posibilidad de efecto dañoso sobre los   debido </v>
      </c>
      <c r="U160" s="170"/>
      <c r="V160" s="170"/>
      <c r="W160" s="184"/>
      <c r="X160" s="184"/>
      <c r="Y160" s="184"/>
      <c r="Z160" s="187"/>
      <c r="AA160" s="168" t="str">
        <f t="shared" ref="AA160" si="680">IF(Z160&lt;=0,"",IF(Z160&lt;=2,"Muy Baja",IF(Z160&lt;=24,"Baja",IF(Z160&lt;=500,"Media",IF(Z160&lt;=5000,"Alta","Muy Alta")))))</f>
        <v/>
      </c>
      <c r="AB160" s="167" t="str">
        <f t="shared" ref="AB160" si="681">IF(AA160="","",IF(AA160="Muy Baja",0.2,IF(AA160="Baja",0.4,IF(AA160="Media",0.6,IF(AA160="Alta",0.8,IF(AA160="Muy Alta",1,))))))</f>
        <v/>
      </c>
      <c r="AC160" s="168">
        <f>+O160</f>
        <v>0</v>
      </c>
      <c r="AD160" s="168" t="e" cm="1">
        <f t="array" ref="AD160">_xlfn.IFS(AC160=Datos!$C$6,"Leve",AC160=Datos!$C$7,"Menor",AC160=Datos!$C$8,"Moderado",AC160=Datos!$C$9,"Mayor",AC160=Datos!$C$10,"Catastrófico")</f>
        <v>#N/A</v>
      </c>
      <c r="AE160" s="167" t="e">
        <f t="shared" ref="AE160" si="682">IF(AD160="","",IF(AD160="Leve",0.2,IF(AD160="Menor",0.4,IF(AD160="Moderado",0.6,IF(AD160="Mayor",0.8,IF(AD160="Catastrófico",1,))))))</f>
        <v>#N/A</v>
      </c>
      <c r="AF160" s="168" t="e">
        <f t="shared" ref="AF160" si="683">IF(OR(AND(AA160="Muy Baja",AD160="Leve"),AND(AA160="Muy Baja",AD160="Menor"),AND(AA160="Baja",AD160="Leve")),"Bajo",IF(OR(AND(AA160="Muy baja",AD160="Moderado"),AND(AA160="Baja",AD160="Menor"),AND(AA160="Baja",AD160="Moderado"),AND(AA160="Media",AD160="Leve"),AND(AA160="Media",AD160="Menor"),AND(AA160="Media",AD160="Moderado"),AND(AA160="Alta",AD160="Leve"),AND(AA160="Alta",AD160="Menor")),"Moderado",IF(OR(AND(AA160="Muy Baja",AD160="Mayor"),AND(AA160="Baja",AD160="Mayor"),AND(AA160="Media",AD160="Mayor"),AND(AA160="Alta",AD160="Moderado"),AND(AA160="Alta",AD160="Mayor"),AND(AA160="Muy Alta",AD160="Leve"),AND(AA160="Muy Alta",AD160="Menor"),AND(AA160="Muy Alta",AD160="Moderado"),AND(AA160="Muy Alta",AD160="Mayor")),"Alto",IF(OR(AND(AA160="Muy Baja",AD160="Catastrófico"),AND(AA160="Baja",AD160="Catastrófico"),AND(AA160="Media",AD160="Catastrófico"),AND(AA160="Alta",AD160="Catastrófico"),AND(AA160="Muy Alta",AD160="Catastrófico")),"Extremo",""))))</f>
        <v>#N/A</v>
      </c>
      <c r="AG160" s="169" t="e" cm="1">
        <f t="array" ref="AG160">_xlfn.IFS(AF160="Bajo","Aceptar",AF160="Moderado","Reducir",AF160="Alto","Reducir",AF160="Extremo","Reducir")</f>
        <v>#N/A</v>
      </c>
      <c r="AH160" s="20" t="str">
        <f>CONCATENATE(J160," Control"," 1")</f>
        <v>SEJUT  Control 1</v>
      </c>
      <c r="AI160" s="22"/>
      <c r="AJ160" s="22"/>
      <c r="AK160" s="22"/>
      <c r="AL160" s="22" t="str">
        <f t="shared" ref="AL160:AL163" si="684">CONCATENATE(AI160," ",AJ160," a través de ",AK160)</f>
        <v xml:space="preserve">  a través de </v>
      </c>
      <c r="AM160" s="20"/>
      <c r="AN160" s="20" t="str">
        <f t="shared" si="542"/>
        <v/>
      </c>
      <c r="AO160" s="20"/>
      <c r="AP160" s="20" t="str">
        <f t="shared" si="543"/>
        <v/>
      </c>
      <c r="AQ160" s="20"/>
      <c r="AR160" s="20"/>
      <c r="AS160" s="20"/>
      <c r="AT160" s="21" t="str">
        <f t="shared" ref="AT160" si="685">+IF(AN160="Probabilidad",AB160-(AB160*AP160),AB160)</f>
        <v/>
      </c>
      <c r="AU160" s="20" t="str">
        <f t="shared" ref="AU160:AU163" si="686">IFERROR(IF(AT160="","",IF(AT160&lt;=20%,"Muy Baja",IF(AT160&lt;=40%,"Baja",IF(AT160&lt;=60%,"Media",IF(AT160&lt;=80%,"Alta","Muy Alta"))))),"")</f>
        <v/>
      </c>
      <c r="AV160" s="21" t="e">
        <f t="shared" ref="AV160" si="687">+IF(AN160="Impacto",AE160-(AE160*AP160),AE160)</f>
        <v>#N/A</v>
      </c>
      <c r="AW160" s="20" t="str">
        <f t="shared" ref="AW160:AW163" si="688">IFERROR(IF(AV160="","",IF(AV160&lt;=0.2,"Leve",IF(AV160&lt;=0.4,"Menor",IF(AV160&lt;=0.6,"Moderado",IF(AV160&lt;=0.8,"Mayor","Catastrófico"))))),"")</f>
        <v/>
      </c>
      <c r="AX160" s="170" t="str">
        <f t="shared" ref="AX160" si="689">IF(OR(AND(AU163="Muy Baja",AW163="Leve"),AND(AU163="Muy Baja",AW163="Menor"),AND(AU163="Baja",AW163="Leve")),"Bajo",IF(OR(AND(AU163="Muy baja",AW163="Moderado"),AND(AU163="Baja",AW163="Menor"),AND(AU163="Baja",AW163="Moderado"),AND(AU163="Media",AW163="Leve"),AND(AU163="Media",AW163="Menor"),AND(AU163="Media",AW163="Moderado"),AND(AU163="Alta",AW163="Leve"),AND(AU163="Alta",AW163="Menor")),"Moderado",IF(OR(AND(AU163="Muy Baja",AW163="Mayor"),AND(AU163="Baja",AW163="Mayor"),AND(AU163="Media",AW163="Mayor"),AND(AU163="Alta",AW163="Moderado"),AND(AU163="Alta",AW163="Mayor"),AND(AU163="Muy Alta",AW163="Leve"),AND(AU163="Muy Alta",AW163="Menor"),AND(AU163="Muy Alta",AW163="Moderado"),AND(AU163="Muy Alta",AW163="Mayor")),"Alto",IF(OR(AND(AU163="Muy Baja",AW163="Catastrófico"),AND(AU163="Baja",AW163="Catastrófico"),AND(AU163="Media",AW163="Catastrófico"),AND(AU163="Alta",AW163="Catastrófico"),AND(AU163="Muy Alta",AW163="Catastrófico")),"Extremo",""))))</f>
        <v/>
      </c>
      <c r="AY160" s="170" t="e" cm="1">
        <f t="array" ref="AY160">_xlfn.IFS(AX160="Bajo","Aceptar",AX160="Moderado","Reducir",AX160="Alto","Reducir",AX160="Extremo","Reducir")</f>
        <v>#N/A</v>
      </c>
      <c r="AZ160" s="173" t="e" cm="1">
        <f t="array" ref="AZ160">_xlfn.IFS(AY160="Aceptar","No",AY160="Reducir","Si")</f>
        <v>#N/A</v>
      </c>
      <c r="BA160" s="20" t="str">
        <f>CONCATENATE(J160," Acción preventiva"," 1")</f>
        <v>SEJUT  Acción preventiva 1</v>
      </c>
      <c r="BB160" s="22"/>
      <c r="BC160" s="22"/>
      <c r="BD160" s="22"/>
      <c r="BE160" s="20">
        <f t="shared" ref="BE160:BE163" si="690">+SUM(BF160:BQ160)</f>
        <v>0</v>
      </c>
      <c r="BF160" s="20"/>
      <c r="BG160" s="20"/>
      <c r="BH160" s="20"/>
      <c r="BI160" s="20"/>
      <c r="BJ160" s="20"/>
      <c r="BK160" s="20"/>
      <c r="BL160" s="20"/>
      <c r="BM160" s="20"/>
      <c r="BN160" s="20"/>
      <c r="BO160" s="20"/>
      <c r="BP160" s="20"/>
      <c r="BQ160" s="20"/>
      <c r="BR160" s="176"/>
      <c r="BS160" s="37"/>
      <c r="BT160" s="37"/>
      <c r="BU160" s="37"/>
      <c r="BV160" s="37"/>
      <c r="BW160" s="37"/>
      <c r="BX160" s="37"/>
      <c r="BY160" s="37"/>
      <c r="BZ160" s="37"/>
      <c r="CA160" s="37"/>
      <c r="CB160" s="37"/>
      <c r="CC160" s="37"/>
      <c r="CD160" s="37"/>
      <c r="CE160" s="37">
        <f t="shared" si="601"/>
        <v>0</v>
      </c>
      <c r="CF160" s="38"/>
      <c r="CG160" s="23"/>
      <c r="CH160" s="24"/>
      <c r="CI160" s="179">
        <f t="shared" ref="CI160" si="691">+Z160</f>
        <v>0</v>
      </c>
      <c r="CJ160" s="25" t="e">
        <f t="shared" ref="CJ160" si="692">1-(CH160/CI160)</f>
        <v>#DIV/0!</v>
      </c>
      <c r="CK160" s="23" t="e" cm="1">
        <f t="array" ref="CK160">+_xlfn.IFS(CJ160&lt;0.8,"Cambio",CJ160&lt;0.9,"Revisión de control",CJ160&gt;0.89,"Se mantiene")</f>
        <v>#DIV/0!</v>
      </c>
      <c r="CL160" s="148"/>
      <c r="CM160" s="148"/>
      <c r="CN160" s="148"/>
      <c r="CO160" s="148"/>
      <c r="CP160" s="25">
        <f t="shared" si="586"/>
        <v>1</v>
      </c>
    </row>
    <row r="161" spans="1:94" ht="60" hidden="1" customHeight="1" x14ac:dyDescent="0.35">
      <c r="A161" s="151"/>
      <c r="B161" s="215"/>
      <c r="C161" s="153" t="s">
        <v>140</v>
      </c>
      <c r="D161" s="192"/>
      <c r="E161" s="195"/>
      <c r="F161" s="192"/>
      <c r="G161" s="197"/>
      <c r="H161" s="168"/>
      <c r="I161" s="167"/>
      <c r="J161" s="171"/>
      <c r="K161" s="171"/>
      <c r="L161" s="198"/>
      <c r="M161" s="200"/>
      <c r="N161" s="203"/>
      <c r="O161" s="206"/>
      <c r="P161" s="209"/>
      <c r="Q161" s="168"/>
      <c r="R161" s="182"/>
      <c r="S161" s="182"/>
      <c r="T161" s="183"/>
      <c r="U161" s="171"/>
      <c r="V161" s="171"/>
      <c r="W161" s="185"/>
      <c r="X161" s="185"/>
      <c r="Y161" s="185"/>
      <c r="Z161" s="187"/>
      <c r="AA161" s="168"/>
      <c r="AB161" s="167"/>
      <c r="AC161" s="168"/>
      <c r="AD161" s="168"/>
      <c r="AE161" s="167"/>
      <c r="AF161" s="168"/>
      <c r="AG161" s="169"/>
      <c r="AH161" s="20" t="str">
        <f>CONCATENATE(J160," Control"," 2")</f>
        <v>SEJUT  Control 2</v>
      </c>
      <c r="AI161" s="22"/>
      <c r="AJ161" s="22"/>
      <c r="AK161" s="22"/>
      <c r="AL161" s="22" t="str">
        <f t="shared" si="684"/>
        <v xml:space="preserve">  a través de </v>
      </c>
      <c r="AM161" s="20"/>
      <c r="AN161" s="20" t="str">
        <f t="shared" si="542"/>
        <v/>
      </c>
      <c r="AO161" s="20"/>
      <c r="AP161" s="20" t="str">
        <f t="shared" si="543"/>
        <v/>
      </c>
      <c r="AQ161" s="20"/>
      <c r="AR161" s="20"/>
      <c r="AS161" s="20"/>
      <c r="AT161" s="21" t="str">
        <f t="shared" ref="AT161:AT163" si="693">+IF(AN161="Probabilidad",AT160-(AT160*AP161),AT160)</f>
        <v/>
      </c>
      <c r="AU161" s="20" t="str">
        <f t="shared" si="686"/>
        <v/>
      </c>
      <c r="AV161" s="21" t="e">
        <f t="shared" ref="AV161:AV163" si="694">+IF(AN161="Impacto",AV160-(AV160*AP161),AV160)</f>
        <v>#N/A</v>
      </c>
      <c r="AW161" s="20" t="str">
        <f t="shared" si="688"/>
        <v/>
      </c>
      <c r="AX161" s="171"/>
      <c r="AY161" s="171"/>
      <c r="AZ161" s="174"/>
      <c r="BA161" s="20" t="str">
        <f>CONCATENATE(J160," Acción preventiva"," 2")</f>
        <v>SEJUT  Acción preventiva 2</v>
      </c>
      <c r="BB161" s="22"/>
      <c r="BC161" s="22"/>
      <c r="BD161" s="22"/>
      <c r="BE161" s="20">
        <f t="shared" si="690"/>
        <v>0</v>
      </c>
      <c r="BF161" s="20"/>
      <c r="BG161" s="20"/>
      <c r="BH161" s="20"/>
      <c r="BI161" s="20"/>
      <c r="BJ161" s="20"/>
      <c r="BK161" s="20"/>
      <c r="BL161" s="20"/>
      <c r="BM161" s="20"/>
      <c r="BN161" s="20"/>
      <c r="BO161" s="20"/>
      <c r="BP161" s="20"/>
      <c r="BQ161" s="20"/>
      <c r="BR161" s="177"/>
      <c r="BS161" s="37"/>
      <c r="BT161" s="37"/>
      <c r="BU161" s="37"/>
      <c r="BV161" s="37"/>
      <c r="BW161" s="37"/>
      <c r="BX161" s="37"/>
      <c r="BY161" s="37"/>
      <c r="BZ161" s="37"/>
      <c r="CA161" s="37"/>
      <c r="CB161" s="37"/>
      <c r="CC161" s="37"/>
      <c r="CD161" s="37"/>
      <c r="CE161" s="37">
        <f t="shared" si="601"/>
        <v>0</v>
      </c>
      <c r="CF161" s="38"/>
      <c r="CG161" s="23"/>
      <c r="CH161" s="24"/>
      <c r="CI161" s="180"/>
      <c r="CJ161" s="25" t="e">
        <f t="shared" ref="CJ161" si="695">1-(CH161/CI160)</f>
        <v>#DIV/0!</v>
      </c>
      <c r="CK161" s="23" t="e" cm="1">
        <f t="array" ref="CK161">+_xlfn.IFS(CJ161&lt;0.8,"Cambio",CJ161&lt;0.9,"Revisión de control",CJ161&gt;0.89,"Se mantiene")</f>
        <v>#DIV/0!</v>
      </c>
      <c r="CL161" s="148"/>
      <c r="CM161" s="148"/>
      <c r="CN161" s="148"/>
      <c r="CO161" s="148"/>
      <c r="CP161" s="25">
        <f t="shared" si="586"/>
        <v>1</v>
      </c>
    </row>
    <row r="162" spans="1:94" ht="60" hidden="1" customHeight="1" x14ac:dyDescent="0.35">
      <c r="A162" s="151"/>
      <c r="B162" s="215"/>
      <c r="C162" s="153" t="s">
        <v>140</v>
      </c>
      <c r="D162" s="192"/>
      <c r="E162" s="195"/>
      <c r="F162" s="192"/>
      <c r="G162" s="197"/>
      <c r="H162" s="168"/>
      <c r="I162" s="167"/>
      <c r="J162" s="171"/>
      <c r="K162" s="171"/>
      <c r="L162" s="198"/>
      <c r="M162" s="200"/>
      <c r="N162" s="203"/>
      <c r="O162" s="206"/>
      <c r="P162" s="209"/>
      <c r="Q162" s="168"/>
      <c r="R162" s="182"/>
      <c r="S162" s="182"/>
      <c r="T162" s="183"/>
      <c r="U162" s="171"/>
      <c r="V162" s="171"/>
      <c r="W162" s="185"/>
      <c r="X162" s="185"/>
      <c r="Y162" s="185"/>
      <c r="Z162" s="187"/>
      <c r="AA162" s="168"/>
      <c r="AB162" s="167"/>
      <c r="AC162" s="168"/>
      <c r="AD162" s="168"/>
      <c r="AE162" s="167"/>
      <c r="AF162" s="168"/>
      <c r="AG162" s="169"/>
      <c r="AH162" s="20" t="str">
        <f>CONCATENATE(J160," Control"," 3")</f>
        <v>SEJUT  Control 3</v>
      </c>
      <c r="AI162" s="22"/>
      <c r="AJ162" s="22"/>
      <c r="AK162" s="22"/>
      <c r="AL162" s="22" t="str">
        <f t="shared" si="684"/>
        <v xml:space="preserve">  a través de </v>
      </c>
      <c r="AM162" s="20"/>
      <c r="AN162" s="20" t="str">
        <f t="shared" si="542"/>
        <v/>
      </c>
      <c r="AO162" s="20"/>
      <c r="AP162" s="20" t="str">
        <f t="shared" si="543"/>
        <v/>
      </c>
      <c r="AQ162" s="20"/>
      <c r="AR162" s="20"/>
      <c r="AS162" s="20"/>
      <c r="AT162" s="21" t="str">
        <f t="shared" si="693"/>
        <v/>
      </c>
      <c r="AU162" s="20" t="str">
        <f t="shared" si="686"/>
        <v/>
      </c>
      <c r="AV162" s="21" t="e">
        <f t="shared" si="694"/>
        <v>#N/A</v>
      </c>
      <c r="AW162" s="20" t="str">
        <f t="shared" si="688"/>
        <v/>
      </c>
      <c r="AX162" s="171"/>
      <c r="AY162" s="171"/>
      <c r="AZ162" s="174"/>
      <c r="BA162" s="20" t="str">
        <f>CONCATENATE(J160," Acción preventiva"," 3")</f>
        <v>SEJUT  Acción preventiva 3</v>
      </c>
      <c r="BB162" s="22"/>
      <c r="BC162" s="22"/>
      <c r="BD162" s="22"/>
      <c r="BE162" s="20">
        <f t="shared" si="690"/>
        <v>0</v>
      </c>
      <c r="BF162" s="20"/>
      <c r="BG162" s="20"/>
      <c r="BH162" s="20"/>
      <c r="BI162" s="20"/>
      <c r="BJ162" s="20"/>
      <c r="BK162" s="20"/>
      <c r="BL162" s="20"/>
      <c r="BM162" s="20"/>
      <c r="BN162" s="20"/>
      <c r="BO162" s="20"/>
      <c r="BP162" s="20"/>
      <c r="BQ162" s="20"/>
      <c r="BR162" s="177"/>
      <c r="BS162" s="37"/>
      <c r="BT162" s="37"/>
      <c r="BU162" s="37"/>
      <c r="BV162" s="37"/>
      <c r="BW162" s="37"/>
      <c r="BX162" s="37"/>
      <c r="BY162" s="37"/>
      <c r="BZ162" s="37"/>
      <c r="CA162" s="37"/>
      <c r="CB162" s="37"/>
      <c r="CC162" s="37"/>
      <c r="CD162" s="37"/>
      <c r="CE162" s="37">
        <f t="shared" si="601"/>
        <v>0</v>
      </c>
      <c r="CF162" s="38"/>
      <c r="CG162" s="23"/>
      <c r="CH162" s="24"/>
      <c r="CI162" s="180"/>
      <c r="CJ162" s="25" t="e">
        <f t="shared" ref="CJ162" si="696">1-(CH162/CI160)</f>
        <v>#DIV/0!</v>
      </c>
      <c r="CK162" s="23" t="e" cm="1">
        <f t="array" ref="CK162">+_xlfn.IFS(CJ162&lt;0.8,"Cambio",CJ162&lt;0.9,"Revisión de control",CJ162&gt;0.89,"Se mantiene")</f>
        <v>#DIV/0!</v>
      </c>
      <c r="CL162" s="148"/>
      <c r="CM162" s="148"/>
      <c r="CN162" s="148"/>
      <c r="CO162" s="148"/>
      <c r="CP162" s="25">
        <f t="shared" si="586"/>
        <v>1</v>
      </c>
    </row>
    <row r="163" spans="1:94" ht="60" hidden="1" customHeight="1" x14ac:dyDescent="0.35">
      <c r="A163" s="151"/>
      <c r="B163" s="216"/>
      <c r="C163" s="153" t="s">
        <v>140</v>
      </c>
      <c r="D163" s="193"/>
      <c r="E163" s="196"/>
      <c r="F163" s="193"/>
      <c r="G163" s="197"/>
      <c r="H163" s="168"/>
      <c r="I163" s="167"/>
      <c r="J163" s="172"/>
      <c r="K163" s="172"/>
      <c r="L163" s="198"/>
      <c r="M163" s="201"/>
      <c r="N163" s="204"/>
      <c r="O163" s="207"/>
      <c r="P163" s="210"/>
      <c r="Q163" s="168"/>
      <c r="R163" s="182"/>
      <c r="S163" s="182"/>
      <c r="T163" s="183"/>
      <c r="U163" s="172"/>
      <c r="V163" s="172"/>
      <c r="W163" s="186"/>
      <c r="X163" s="186"/>
      <c r="Y163" s="186"/>
      <c r="Z163" s="187"/>
      <c r="AA163" s="168"/>
      <c r="AB163" s="167"/>
      <c r="AC163" s="168"/>
      <c r="AD163" s="168"/>
      <c r="AE163" s="167"/>
      <c r="AF163" s="168"/>
      <c r="AG163" s="169"/>
      <c r="AH163" s="20" t="str">
        <f>CONCATENATE(J160," Control"," 4")</f>
        <v>SEJUT  Control 4</v>
      </c>
      <c r="AI163" s="22"/>
      <c r="AJ163" s="22"/>
      <c r="AK163" s="22"/>
      <c r="AL163" s="22" t="str">
        <f t="shared" si="684"/>
        <v xml:space="preserve">  a través de </v>
      </c>
      <c r="AM163" s="20"/>
      <c r="AN163" s="20" t="str">
        <f t="shared" si="542"/>
        <v/>
      </c>
      <c r="AO163" s="20"/>
      <c r="AP163" s="20" t="str">
        <f t="shared" si="543"/>
        <v/>
      </c>
      <c r="AQ163" s="20"/>
      <c r="AR163" s="20"/>
      <c r="AS163" s="20"/>
      <c r="AT163" s="21" t="str">
        <f t="shared" si="693"/>
        <v/>
      </c>
      <c r="AU163" s="20" t="str">
        <f t="shared" si="686"/>
        <v/>
      </c>
      <c r="AV163" s="21" t="e">
        <f t="shared" si="694"/>
        <v>#N/A</v>
      </c>
      <c r="AW163" s="20" t="str">
        <f t="shared" si="688"/>
        <v/>
      </c>
      <c r="AX163" s="172"/>
      <c r="AY163" s="172"/>
      <c r="AZ163" s="175"/>
      <c r="BA163" s="20" t="str">
        <f>CONCATENATE(J160," Acción preventiva"," 4")</f>
        <v>SEJUT  Acción preventiva 4</v>
      </c>
      <c r="BB163" s="22"/>
      <c r="BC163" s="22"/>
      <c r="BD163" s="22"/>
      <c r="BE163" s="20">
        <f t="shared" si="690"/>
        <v>0</v>
      </c>
      <c r="BF163" s="20"/>
      <c r="BG163" s="20"/>
      <c r="BH163" s="20"/>
      <c r="BI163" s="20"/>
      <c r="BJ163" s="20"/>
      <c r="BK163" s="20"/>
      <c r="BL163" s="20"/>
      <c r="BM163" s="20"/>
      <c r="BN163" s="20"/>
      <c r="BO163" s="20"/>
      <c r="BP163" s="20"/>
      <c r="BQ163" s="20"/>
      <c r="BR163" s="178"/>
      <c r="BS163" s="37"/>
      <c r="BT163" s="37"/>
      <c r="BU163" s="37"/>
      <c r="BV163" s="37"/>
      <c r="BW163" s="37"/>
      <c r="BX163" s="37"/>
      <c r="BY163" s="37"/>
      <c r="BZ163" s="37"/>
      <c r="CA163" s="37"/>
      <c r="CB163" s="37"/>
      <c r="CC163" s="37"/>
      <c r="CD163" s="37"/>
      <c r="CE163" s="37">
        <f t="shared" si="601"/>
        <v>0</v>
      </c>
      <c r="CF163" s="38"/>
      <c r="CG163" s="23"/>
      <c r="CH163" s="24"/>
      <c r="CI163" s="181"/>
      <c r="CJ163" s="25" t="e">
        <f t="shared" ref="CJ163" si="697">1-(CH163/CI160)</f>
        <v>#DIV/0!</v>
      </c>
      <c r="CK163" s="23" t="e" cm="1">
        <f t="array" ref="CK163">+_xlfn.IFS(CJ163&lt;0.8,"Cambio",CJ163&lt;0.9,"Revisión de control",CJ163&gt;0.89,"Se mantiene")</f>
        <v>#DIV/0!</v>
      </c>
      <c r="CL163" s="148"/>
      <c r="CM163" s="148"/>
      <c r="CN163" s="148"/>
      <c r="CO163" s="148"/>
      <c r="CP163" s="25">
        <f t="shared" si="586"/>
        <v>1</v>
      </c>
    </row>
    <row r="164" spans="1:94" ht="60" hidden="1" customHeight="1" x14ac:dyDescent="0.35">
      <c r="A164" s="151"/>
      <c r="B164" s="214" t="s">
        <v>141</v>
      </c>
      <c r="C164" s="153" t="s">
        <v>142</v>
      </c>
      <c r="D164" s="191" t="str">
        <f>VLOOKUP(B164,Datos!$B$65:$F$80,3,FALSE)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64" s="194" t="str">
        <f>VLOOKUP(B164,Datos!$B$65:$F$80,5,FALSE)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64" s="191" t="str">
        <f>VLOOKUP(B164,Datos!$B$65:$F$80,4,FALSE)</f>
        <v>Inicia con el análisis de la ruta jurídica y termina con la decisión final del expediente</v>
      </c>
      <c r="G164" s="197" t="s">
        <v>585</v>
      </c>
      <c r="H164" s="168"/>
      <c r="I164" s="167">
        <f t="shared" ref="I164" si="698">IF(K164="",0,1)</f>
        <v>0</v>
      </c>
      <c r="J164" s="170" t="str">
        <f t="shared" ref="J164" si="699">CONCATENATE(C164," ",K164)</f>
        <v xml:space="preserve">ACCTI </v>
      </c>
      <c r="K164" s="170"/>
      <c r="L164" s="198"/>
      <c r="M164" s="199">
        <f ca="1">+TODAY()-L164</f>
        <v>46151</v>
      </c>
      <c r="N164" s="202"/>
      <c r="O164" s="205"/>
      <c r="P164" s="208" t="e">
        <f>VLOOKUP(O164,Datos!$B$20:$D$25,2,FALSE)</f>
        <v>#N/A</v>
      </c>
      <c r="Q164" s="168"/>
      <c r="R164" s="182"/>
      <c r="S164" s="182"/>
      <c r="T164" s="183" t="str">
        <f t="shared" ref="T164" si="700">CONCATENATE("Posibilidad de efecto dañoso sobre los"," ",Q164," ",R164," debido ",S164)</f>
        <v xml:space="preserve">Posibilidad de efecto dañoso sobre los   debido </v>
      </c>
      <c r="U164" s="170"/>
      <c r="V164" s="170"/>
      <c r="W164" s="184"/>
      <c r="X164" s="184"/>
      <c r="Y164" s="184"/>
      <c r="Z164" s="187"/>
      <c r="AA164" s="168" t="str">
        <f t="shared" ref="AA164" si="701">IF(Z164&lt;=0,"",IF(Z164&lt;=2,"Muy Baja",IF(Z164&lt;=24,"Baja",IF(Z164&lt;=500,"Media",IF(Z164&lt;=5000,"Alta","Muy Alta")))))</f>
        <v/>
      </c>
      <c r="AB164" s="167" t="str">
        <f t="shared" ref="AB164" si="702">IF(AA164="","",IF(AA164="Muy Baja",0.2,IF(AA164="Baja",0.4,IF(AA164="Media",0.6,IF(AA164="Alta",0.8,IF(AA164="Muy Alta",1,))))))</f>
        <v/>
      </c>
      <c r="AC164" s="168">
        <f>+O164</f>
        <v>0</v>
      </c>
      <c r="AD164" s="168" t="e" cm="1">
        <f t="array" ref="AD164">_xlfn.IFS(AC164=Datos!$C$6,"Leve",AC164=Datos!$C$7,"Menor",AC164=Datos!$C$8,"Moderado",AC164=Datos!$C$9,"Mayor",AC164=Datos!$C$10,"Catastrófico")</f>
        <v>#N/A</v>
      </c>
      <c r="AE164" s="167" t="e">
        <f t="shared" ref="AE164" si="703">IF(AD164="","",IF(AD164="Leve",0.2,IF(AD164="Menor",0.4,IF(AD164="Moderado",0.6,IF(AD164="Mayor",0.8,IF(AD164="Catastrófico",1,))))))</f>
        <v>#N/A</v>
      </c>
      <c r="AF164" s="168" t="e">
        <f t="shared" ref="AF164" si="704">IF(OR(AND(AA164="Muy Baja",AD164="Leve"),AND(AA164="Muy Baja",AD164="Menor"),AND(AA164="Baja",AD164="Leve")),"Bajo",IF(OR(AND(AA164="Muy baja",AD164="Moderado"),AND(AA164="Baja",AD164="Menor"),AND(AA164="Baja",AD164="Moderado"),AND(AA164="Media",AD164="Leve"),AND(AA164="Media",AD164="Menor"),AND(AA164="Media",AD164="Moderado"),AND(AA164="Alta",AD164="Leve"),AND(AA164="Alta",AD164="Menor")),"Moderado",IF(OR(AND(AA164="Muy Baja",AD164="Mayor"),AND(AA164="Baja",AD164="Mayor"),AND(AA164="Media",AD164="Mayor"),AND(AA164="Alta",AD164="Moderado"),AND(AA164="Alta",AD164="Mayor"),AND(AA164="Muy Alta",AD164="Leve"),AND(AA164="Muy Alta",AD164="Menor"),AND(AA164="Muy Alta",AD164="Moderado"),AND(AA164="Muy Alta",AD164="Mayor")),"Alto",IF(OR(AND(AA164="Muy Baja",AD164="Catastrófico"),AND(AA164="Baja",AD164="Catastrófico"),AND(AA164="Media",AD164="Catastrófico"),AND(AA164="Alta",AD164="Catastrófico"),AND(AA164="Muy Alta",AD164="Catastrófico")),"Extremo",""))))</f>
        <v>#N/A</v>
      </c>
      <c r="AG164" s="169" t="e" cm="1">
        <f t="array" ref="AG164">_xlfn.IFS(AF164="Bajo","Aceptar",AF164="Moderado","Reducir",AF164="Alto","Reducir",AF164="Extremo","Reducir")</f>
        <v>#N/A</v>
      </c>
      <c r="AH164" s="20" t="str">
        <f>CONCATENATE(J164," Control"," 1")</f>
        <v>ACCTI  Control 1</v>
      </c>
      <c r="AI164" s="22"/>
      <c r="AJ164" s="22"/>
      <c r="AK164" s="22"/>
      <c r="AL164" s="22" t="str">
        <f t="shared" ref="AL164:AL179" si="705">CONCATENATE(AI164," ",AJ164," a través de ",AK164)</f>
        <v xml:space="preserve">  a través de </v>
      </c>
      <c r="AM164" s="20"/>
      <c r="AN164" s="20" t="str">
        <f t="shared" ref="AN164:AN179" si="706">IF(OR(AM164="Preventivo",AM164="Detectivo"),"Probabilidad",IF(AM164="Correctivo","Impacto",""))</f>
        <v/>
      </c>
      <c r="AO164" s="20"/>
      <c r="AP164" s="20" t="str">
        <f t="shared" ref="AP164:AP179" si="707">IF(AND(AM164="Preventivo",AO164="Automático"),"50%",IF(AND(AM164="Preventivo",AO164="Manual"),"40%",IF(AND(AM164="Detectivo",AO164="Automático"),"40%",IF(AND(AM164="Detectivo",AO164="Manual"),"30%",IF(AND(AM164="Correctivo",AO164="Automático"),"35%",IF(AND(AM164="Correctivo",AO164="Manual"),"25%",""))))))</f>
        <v/>
      </c>
      <c r="AQ164" s="20"/>
      <c r="AR164" s="20"/>
      <c r="AS164" s="20"/>
      <c r="AT164" s="21" t="str">
        <f>+IF(AN164="Probabilidad",AB164-(AB164*AP164),AB164)</f>
        <v/>
      </c>
      <c r="AU164" s="20" t="str">
        <f t="shared" ref="AU164:AU179" si="708">IFERROR(IF(AT164="","",IF(AT164&lt;=20%,"Muy Baja",IF(AT164&lt;=40%,"Baja",IF(AT164&lt;=60%,"Media",IF(AT164&lt;=80%,"Alta","Muy Alta"))))),"")</f>
        <v/>
      </c>
      <c r="AV164" s="21" t="e">
        <f>+IF(AN164="Impacto",AE164-(AE164*AP164),AE164)</f>
        <v>#N/A</v>
      </c>
      <c r="AW164" s="20" t="str">
        <f t="shared" ref="AW164:AW179" si="709">IFERROR(IF(AV164="","",IF(AV164&lt;=0.2,"Leve",IF(AV164&lt;=0.4,"Menor",IF(AV164&lt;=0.6,"Moderado",IF(AV164&lt;=0.8,"Mayor","Catastrófico"))))),"")</f>
        <v/>
      </c>
      <c r="AX164" s="170" t="str">
        <f t="shared" ref="AX164" si="710">IF(OR(AND(AU167="Muy Baja",AW167="Leve"),AND(AU167="Muy Baja",AW167="Menor"),AND(AU167="Baja",AW167="Leve")),"Bajo",IF(OR(AND(AU167="Muy baja",AW167="Moderado"),AND(AU167="Baja",AW167="Menor"),AND(AU167="Baja",AW167="Moderado"),AND(AU167="Media",AW167="Leve"),AND(AU167="Media",AW167="Menor"),AND(AU167="Media",AW167="Moderado"),AND(AU167="Alta",AW167="Leve"),AND(AU167="Alta",AW167="Menor")),"Moderado",IF(OR(AND(AU167="Muy Baja",AW167="Mayor"),AND(AU167="Baja",AW167="Mayor"),AND(AU167="Media",AW167="Mayor"),AND(AU167="Alta",AW167="Moderado"),AND(AU167="Alta",AW167="Mayor"),AND(AU167="Muy Alta",AW167="Leve"),AND(AU167="Muy Alta",AW167="Menor"),AND(AU167="Muy Alta",AW167="Moderado"),AND(AU167="Muy Alta",AW167="Mayor")),"Alto",IF(OR(AND(AU167="Muy Baja",AW167="Catastrófico"),AND(AU167="Baja",AW167="Catastrófico"),AND(AU167="Media",AW167="Catastrófico"),AND(AU167="Alta",AW167="Catastrófico"),AND(AU167="Muy Alta",AW167="Catastrófico")),"Extremo",""))))</f>
        <v/>
      </c>
      <c r="AY164" s="170" t="e" cm="1">
        <f t="array" ref="AY164">_xlfn.IFS(AX164="Bajo","Aceptar",AX164="Moderado","Reducir",AX164="Alto","Reducir",AX164="Extremo","Reducir")</f>
        <v>#N/A</v>
      </c>
      <c r="AZ164" s="173" t="e" cm="1">
        <f t="array" ref="AZ164">_xlfn.IFS(AY164="Aceptar","No",AY164="Reducir","Si")</f>
        <v>#N/A</v>
      </c>
      <c r="BA164" s="20" t="str">
        <f>CONCATENATE(J164," Acción preventiva"," 1")</f>
        <v>ACCTI  Acción preventiva 1</v>
      </c>
      <c r="BB164" s="22"/>
      <c r="BC164" s="22"/>
      <c r="BD164" s="22"/>
      <c r="BE164" s="20">
        <f t="shared" ref="BE164:BE179" si="711">+SUM(BF164:BQ164)</f>
        <v>0</v>
      </c>
      <c r="BF164" s="20"/>
      <c r="BG164" s="20"/>
      <c r="BH164" s="20"/>
      <c r="BI164" s="20"/>
      <c r="BJ164" s="20"/>
      <c r="BK164" s="20"/>
      <c r="BL164" s="20"/>
      <c r="BM164" s="20"/>
      <c r="BN164" s="20"/>
      <c r="BO164" s="20"/>
      <c r="BP164" s="20"/>
      <c r="BQ164" s="20"/>
      <c r="BR164" s="176"/>
      <c r="BS164" s="37"/>
      <c r="BT164" s="37"/>
      <c r="BU164" s="37"/>
      <c r="BV164" s="37"/>
      <c r="BW164" s="37"/>
      <c r="BX164" s="37"/>
      <c r="BY164" s="37"/>
      <c r="BZ164" s="37"/>
      <c r="CA164" s="37"/>
      <c r="CB164" s="37"/>
      <c r="CC164" s="37"/>
      <c r="CD164" s="37"/>
      <c r="CE164" s="37">
        <f t="shared" si="601"/>
        <v>0</v>
      </c>
      <c r="CF164" s="38"/>
      <c r="CG164" s="23"/>
      <c r="CH164" s="24"/>
      <c r="CI164" s="179">
        <f t="shared" ref="CI164" si="712">+Z164</f>
        <v>0</v>
      </c>
      <c r="CJ164" s="25" t="e">
        <f t="shared" ref="CJ164" si="713">1-(CH164/CI164)</f>
        <v>#DIV/0!</v>
      </c>
      <c r="CK164" s="23" t="e" cm="1">
        <f t="array" ref="CK164">+_xlfn.IFS(CJ164&lt;0.8,"Cambio",CJ164&lt;0.9,"Revisión de control",CJ164&gt;0.89,"Se mantiene")</f>
        <v>#DIV/0!</v>
      </c>
      <c r="CL164" s="148"/>
      <c r="CM164" s="148"/>
      <c r="CN164" s="148"/>
      <c r="CO164" s="148"/>
      <c r="CP164" s="25">
        <f t="shared" ref="CP164:CP179" si="714">(_xlfn.IFS(CG164="",1,CG164="SI",0)+_xlfn.IFS(CL164="",1,CL164="SI",1,CL164="NO",0)+_xlfn.IFS(CM164="",1,CM164="SI",1,CM164="NO",0)+_xlfn.IFS(CN164="",1,CN164="SI",1,CN164="NO",0)+_xlfn.IFS(CO164="",1,CO164="SI",1,CO164="NO",0))/5</f>
        <v>1</v>
      </c>
    </row>
    <row r="165" spans="1:94" ht="60" hidden="1" customHeight="1" x14ac:dyDescent="0.35">
      <c r="A165" s="151"/>
      <c r="B165" s="215"/>
      <c r="C165" s="153" t="s">
        <v>142</v>
      </c>
      <c r="D165" s="192"/>
      <c r="E165" s="195"/>
      <c r="F165" s="192"/>
      <c r="G165" s="197"/>
      <c r="H165" s="168"/>
      <c r="I165" s="167"/>
      <c r="J165" s="171"/>
      <c r="K165" s="171"/>
      <c r="L165" s="198"/>
      <c r="M165" s="200"/>
      <c r="N165" s="203"/>
      <c r="O165" s="206"/>
      <c r="P165" s="209"/>
      <c r="Q165" s="168"/>
      <c r="R165" s="182"/>
      <c r="S165" s="182"/>
      <c r="T165" s="183"/>
      <c r="U165" s="171"/>
      <c r="V165" s="171"/>
      <c r="W165" s="185"/>
      <c r="X165" s="185"/>
      <c r="Y165" s="185"/>
      <c r="Z165" s="187"/>
      <c r="AA165" s="168"/>
      <c r="AB165" s="167"/>
      <c r="AC165" s="168"/>
      <c r="AD165" s="168"/>
      <c r="AE165" s="167"/>
      <c r="AF165" s="168"/>
      <c r="AG165" s="169"/>
      <c r="AH165" s="20" t="str">
        <f>CONCATENATE(J164," Control"," 2")</f>
        <v>ACCTI  Control 2</v>
      </c>
      <c r="AI165" s="22"/>
      <c r="AJ165" s="22"/>
      <c r="AK165" s="22"/>
      <c r="AL165" s="22" t="str">
        <f t="shared" si="705"/>
        <v xml:space="preserve">  a través de </v>
      </c>
      <c r="AM165" s="20"/>
      <c r="AN165" s="20" t="str">
        <f t="shared" si="706"/>
        <v/>
      </c>
      <c r="AO165" s="20"/>
      <c r="AP165" s="20" t="str">
        <f t="shared" si="707"/>
        <v/>
      </c>
      <c r="AQ165" s="20"/>
      <c r="AR165" s="20"/>
      <c r="AS165" s="20"/>
      <c r="AT165" s="21" t="str">
        <f>+IF(AN165="Probabilidad",AT164-(AT164*AP165),AT164)</f>
        <v/>
      </c>
      <c r="AU165" s="20" t="str">
        <f t="shared" si="708"/>
        <v/>
      </c>
      <c r="AV165" s="21" t="e">
        <f>+IF(AN165="Impacto",AV164-(AV164*AP165),AV164)</f>
        <v>#N/A</v>
      </c>
      <c r="AW165" s="20" t="str">
        <f t="shared" si="709"/>
        <v/>
      </c>
      <c r="AX165" s="171"/>
      <c r="AY165" s="171"/>
      <c r="AZ165" s="174"/>
      <c r="BA165" s="20" t="str">
        <f>CONCATENATE(J164," Acción preventiva"," 2")</f>
        <v>ACCTI  Acción preventiva 2</v>
      </c>
      <c r="BB165" s="22"/>
      <c r="BC165" s="22"/>
      <c r="BD165" s="22"/>
      <c r="BE165" s="20">
        <f t="shared" si="711"/>
        <v>0</v>
      </c>
      <c r="BF165" s="20"/>
      <c r="BG165" s="20"/>
      <c r="BH165" s="20"/>
      <c r="BI165" s="20"/>
      <c r="BJ165" s="20"/>
      <c r="BK165" s="20"/>
      <c r="BL165" s="20"/>
      <c r="BM165" s="20"/>
      <c r="BN165" s="20"/>
      <c r="BO165" s="20"/>
      <c r="BP165" s="20"/>
      <c r="BQ165" s="20"/>
      <c r="BR165" s="177"/>
      <c r="BS165" s="37"/>
      <c r="BT165" s="37"/>
      <c r="BU165" s="37"/>
      <c r="BV165" s="37"/>
      <c r="BW165" s="37"/>
      <c r="BX165" s="37"/>
      <c r="BY165" s="37"/>
      <c r="BZ165" s="37"/>
      <c r="CA165" s="37"/>
      <c r="CB165" s="37"/>
      <c r="CC165" s="37"/>
      <c r="CD165" s="37"/>
      <c r="CE165" s="37">
        <f t="shared" si="601"/>
        <v>0</v>
      </c>
      <c r="CF165" s="38"/>
      <c r="CG165" s="23"/>
      <c r="CH165" s="24"/>
      <c r="CI165" s="180"/>
      <c r="CJ165" s="25" t="e">
        <f t="shared" ref="CJ165" si="715">1-(CH165/CI164)</f>
        <v>#DIV/0!</v>
      </c>
      <c r="CK165" s="23" t="e" cm="1">
        <f t="array" ref="CK165">+_xlfn.IFS(CJ165&lt;0.8,"Cambio",CJ165&lt;0.9,"Revisión de control",CJ165&gt;0.89,"Se mantiene")</f>
        <v>#DIV/0!</v>
      </c>
      <c r="CL165" s="148"/>
      <c r="CM165" s="148"/>
      <c r="CN165" s="148"/>
      <c r="CO165" s="148"/>
      <c r="CP165" s="25">
        <f t="shared" si="714"/>
        <v>1</v>
      </c>
    </row>
    <row r="166" spans="1:94" ht="60" hidden="1" customHeight="1" x14ac:dyDescent="0.35">
      <c r="A166" s="151"/>
      <c r="B166" s="215"/>
      <c r="C166" s="153" t="s">
        <v>142</v>
      </c>
      <c r="D166" s="192"/>
      <c r="E166" s="195"/>
      <c r="F166" s="192"/>
      <c r="G166" s="197"/>
      <c r="H166" s="168"/>
      <c r="I166" s="167"/>
      <c r="J166" s="171"/>
      <c r="K166" s="171"/>
      <c r="L166" s="198"/>
      <c r="M166" s="200"/>
      <c r="N166" s="203"/>
      <c r="O166" s="206"/>
      <c r="P166" s="209"/>
      <c r="Q166" s="168"/>
      <c r="R166" s="182"/>
      <c r="S166" s="182"/>
      <c r="T166" s="183"/>
      <c r="U166" s="171"/>
      <c r="V166" s="171"/>
      <c r="W166" s="185"/>
      <c r="X166" s="185"/>
      <c r="Y166" s="185"/>
      <c r="Z166" s="187"/>
      <c r="AA166" s="168"/>
      <c r="AB166" s="167"/>
      <c r="AC166" s="168"/>
      <c r="AD166" s="168"/>
      <c r="AE166" s="167"/>
      <c r="AF166" s="168"/>
      <c r="AG166" s="169"/>
      <c r="AH166" s="20" t="str">
        <f>CONCATENATE(J164," Control"," 3")</f>
        <v>ACCTI  Control 3</v>
      </c>
      <c r="AI166" s="22"/>
      <c r="AJ166" s="22"/>
      <c r="AK166" s="22"/>
      <c r="AL166" s="22" t="str">
        <f t="shared" si="705"/>
        <v xml:space="preserve">  a través de </v>
      </c>
      <c r="AM166" s="20"/>
      <c r="AN166" s="20" t="str">
        <f t="shared" si="706"/>
        <v/>
      </c>
      <c r="AO166" s="20"/>
      <c r="AP166" s="20" t="str">
        <f t="shared" si="707"/>
        <v/>
      </c>
      <c r="AQ166" s="20"/>
      <c r="AR166" s="20"/>
      <c r="AS166" s="20"/>
      <c r="AT166" s="21" t="str">
        <f>+IF(AN166="Probabilidad",AT165-(AT165*AP166),AT165)</f>
        <v/>
      </c>
      <c r="AU166" s="20" t="str">
        <f t="shared" si="708"/>
        <v/>
      </c>
      <c r="AV166" s="21" t="e">
        <f>+IF(AN166="Impacto",AV165-(AV165*AP166),AV165)</f>
        <v>#N/A</v>
      </c>
      <c r="AW166" s="20" t="str">
        <f t="shared" si="709"/>
        <v/>
      </c>
      <c r="AX166" s="171"/>
      <c r="AY166" s="171"/>
      <c r="AZ166" s="174"/>
      <c r="BA166" s="20" t="str">
        <f>CONCATENATE(J164," Acción preventiva"," 3")</f>
        <v>ACCTI  Acción preventiva 3</v>
      </c>
      <c r="BB166" s="22"/>
      <c r="BC166" s="22"/>
      <c r="BD166" s="22"/>
      <c r="BE166" s="20">
        <f t="shared" si="711"/>
        <v>0</v>
      </c>
      <c r="BF166" s="20"/>
      <c r="BG166" s="20"/>
      <c r="BH166" s="20"/>
      <c r="BI166" s="20"/>
      <c r="BJ166" s="20"/>
      <c r="BK166" s="20"/>
      <c r="BL166" s="20"/>
      <c r="BM166" s="20"/>
      <c r="BN166" s="20"/>
      <c r="BO166" s="20"/>
      <c r="BP166" s="20"/>
      <c r="BQ166" s="20"/>
      <c r="BR166" s="177"/>
      <c r="BS166" s="37"/>
      <c r="BT166" s="37"/>
      <c r="BU166" s="37"/>
      <c r="BV166" s="37"/>
      <c r="BW166" s="37"/>
      <c r="BX166" s="37"/>
      <c r="BY166" s="37"/>
      <c r="BZ166" s="37"/>
      <c r="CA166" s="37"/>
      <c r="CB166" s="37"/>
      <c r="CC166" s="37"/>
      <c r="CD166" s="37"/>
      <c r="CE166" s="37">
        <f t="shared" si="601"/>
        <v>0</v>
      </c>
      <c r="CF166" s="38"/>
      <c r="CG166" s="23"/>
      <c r="CH166" s="24"/>
      <c r="CI166" s="180"/>
      <c r="CJ166" s="25" t="e">
        <f t="shared" ref="CJ166" si="716">1-(CH166/CI164)</f>
        <v>#DIV/0!</v>
      </c>
      <c r="CK166" s="23" t="e" cm="1">
        <f t="array" ref="CK166">+_xlfn.IFS(CJ166&lt;0.8,"Cambio",CJ166&lt;0.9,"Revisión de control",CJ166&gt;0.89,"Se mantiene")</f>
        <v>#DIV/0!</v>
      </c>
      <c r="CL166" s="148"/>
      <c r="CM166" s="148"/>
      <c r="CN166" s="148"/>
      <c r="CO166" s="148"/>
      <c r="CP166" s="25">
        <f t="shared" si="714"/>
        <v>1</v>
      </c>
    </row>
    <row r="167" spans="1:94" ht="60" hidden="1" customHeight="1" x14ac:dyDescent="0.35">
      <c r="A167" s="151"/>
      <c r="B167" s="216"/>
      <c r="C167" s="153" t="s">
        <v>142</v>
      </c>
      <c r="D167" s="193"/>
      <c r="E167" s="196"/>
      <c r="F167" s="193"/>
      <c r="G167" s="197"/>
      <c r="H167" s="168"/>
      <c r="I167" s="167"/>
      <c r="J167" s="172"/>
      <c r="K167" s="172"/>
      <c r="L167" s="198"/>
      <c r="M167" s="201"/>
      <c r="N167" s="204"/>
      <c r="O167" s="207"/>
      <c r="P167" s="210"/>
      <c r="Q167" s="168"/>
      <c r="R167" s="182"/>
      <c r="S167" s="182"/>
      <c r="T167" s="183"/>
      <c r="U167" s="172"/>
      <c r="V167" s="172"/>
      <c r="W167" s="186"/>
      <c r="X167" s="186"/>
      <c r="Y167" s="186"/>
      <c r="Z167" s="187"/>
      <c r="AA167" s="168"/>
      <c r="AB167" s="167"/>
      <c r="AC167" s="168"/>
      <c r="AD167" s="168"/>
      <c r="AE167" s="167"/>
      <c r="AF167" s="168"/>
      <c r="AG167" s="169"/>
      <c r="AH167" s="20" t="str">
        <f>CONCATENATE(J164," Control"," 4")</f>
        <v>ACCTI  Control 4</v>
      </c>
      <c r="AI167" s="22"/>
      <c r="AJ167" s="22"/>
      <c r="AK167" s="22"/>
      <c r="AL167" s="22" t="str">
        <f t="shared" si="705"/>
        <v xml:space="preserve">  a través de </v>
      </c>
      <c r="AM167" s="20"/>
      <c r="AN167" s="20" t="str">
        <f t="shared" si="706"/>
        <v/>
      </c>
      <c r="AO167" s="20"/>
      <c r="AP167" s="20" t="str">
        <f t="shared" si="707"/>
        <v/>
      </c>
      <c r="AQ167" s="20"/>
      <c r="AR167" s="20"/>
      <c r="AS167" s="20"/>
      <c r="AT167" s="21" t="str">
        <f>+IF(AN167="Probabilidad",AT166-(AT166*AP167),AT166)</f>
        <v/>
      </c>
      <c r="AU167" s="20" t="str">
        <f t="shared" si="708"/>
        <v/>
      </c>
      <c r="AV167" s="21" t="e">
        <f>+IF(AN167="Impacto",AV166-(AV166*AP167),AV166)</f>
        <v>#N/A</v>
      </c>
      <c r="AW167" s="20" t="str">
        <f t="shared" si="709"/>
        <v/>
      </c>
      <c r="AX167" s="172"/>
      <c r="AY167" s="172"/>
      <c r="AZ167" s="175"/>
      <c r="BA167" s="20" t="str">
        <f>CONCATENATE(J164," Acción preventiva"," 4")</f>
        <v>ACCTI  Acción preventiva 4</v>
      </c>
      <c r="BB167" s="22"/>
      <c r="BC167" s="22"/>
      <c r="BD167" s="22"/>
      <c r="BE167" s="20">
        <f t="shared" si="711"/>
        <v>0</v>
      </c>
      <c r="BF167" s="20"/>
      <c r="BG167" s="20"/>
      <c r="BH167" s="20"/>
      <c r="BI167" s="20"/>
      <c r="BJ167" s="20"/>
      <c r="BK167" s="20"/>
      <c r="BL167" s="20"/>
      <c r="BM167" s="20"/>
      <c r="BN167" s="20"/>
      <c r="BO167" s="20"/>
      <c r="BP167" s="20"/>
      <c r="BQ167" s="20"/>
      <c r="BR167" s="178"/>
      <c r="BS167" s="37"/>
      <c r="BT167" s="37"/>
      <c r="BU167" s="37"/>
      <c r="BV167" s="37"/>
      <c r="BW167" s="37"/>
      <c r="BX167" s="37"/>
      <c r="BY167" s="37"/>
      <c r="BZ167" s="37"/>
      <c r="CA167" s="37"/>
      <c r="CB167" s="37"/>
      <c r="CC167" s="37"/>
      <c r="CD167" s="37"/>
      <c r="CE167" s="37">
        <f t="shared" si="601"/>
        <v>0</v>
      </c>
      <c r="CF167" s="38"/>
      <c r="CG167" s="23"/>
      <c r="CH167" s="24"/>
      <c r="CI167" s="181"/>
      <c r="CJ167" s="25" t="e">
        <f t="shared" ref="CJ167" si="717">1-(CH167/CI164)</f>
        <v>#DIV/0!</v>
      </c>
      <c r="CK167" s="23" t="e" cm="1">
        <f t="array" ref="CK167">+_xlfn.IFS(CJ167&lt;0.8,"Cambio",CJ167&lt;0.9,"Revisión de control",CJ167&gt;0.89,"Se mantiene")</f>
        <v>#DIV/0!</v>
      </c>
      <c r="CL167" s="148"/>
      <c r="CM167" s="148"/>
      <c r="CN167" s="148"/>
      <c r="CO167" s="148"/>
      <c r="CP167" s="25">
        <f t="shared" si="714"/>
        <v>1</v>
      </c>
    </row>
    <row r="168" spans="1:94" ht="60" hidden="1" customHeight="1" x14ac:dyDescent="0.35">
      <c r="A168" s="151"/>
      <c r="B168" s="214" t="s">
        <v>141</v>
      </c>
      <c r="C168" s="153" t="s">
        <v>142</v>
      </c>
      <c r="D168" s="191" t="str">
        <f>VLOOKUP(B168,Datos!$B$65:$F$80,3,FALSE)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68" s="194" t="str">
        <f>VLOOKUP(B168,Datos!$B$65:$F$80,5,FALSE)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68" s="191" t="str">
        <f>VLOOKUP(B168,Datos!$B$65:$F$80,4,FALSE)</f>
        <v>Inicia con el análisis de la ruta jurídica y termina con la decisión final del expediente</v>
      </c>
      <c r="G168" s="197" t="s">
        <v>594</v>
      </c>
      <c r="H168" s="168"/>
      <c r="I168" s="167">
        <f t="shared" ref="I168" si="718">IF(K168="",0,1)</f>
        <v>0</v>
      </c>
      <c r="J168" s="170" t="str">
        <f t="shared" ref="J168" si="719">CONCATENATE(C168," ",K168)</f>
        <v xml:space="preserve">ACCTI </v>
      </c>
      <c r="K168" s="170"/>
      <c r="L168" s="198"/>
      <c r="M168" s="199">
        <f ca="1">+TODAY()-L168</f>
        <v>46151</v>
      </c>
      <c r="N168" s="202"/>
      <c r="O168" s="205"/>
      <c r="P168" s="208" t="e">
        <f>VLOOKUP(O168,Datos!$B$20:$D$25,2,FALSE)</f>
        <v>#N/A</v>
      </c>
      <c r="Q168" s="168"/>
      <c r="R168" s="182"/>
      <c r="S168" s="182"/>
      <c r="T168" s="183" t="str">
        <f t="shared" ref="T168" si="720">CONCATENATE("Posibilidad de efecto dañoso sobre los"," ",Q168," ",R168," debido ",S168)</f>
        <v xml:space="preserve">Posibilidad de efecto dañoso sobre los   debido </v>
      </c>
      <c r="U168" s="170"/>
      <c r="V168" s="170"/>
      <c r="W168" s="184"/>
      <c r="X168" s="184"/>
      <c r="Y168" s="184"/>
      <c r="Z168" s="187"/>
      <c r="AA168" s="168" t="str">
        <f t="shared" ref="AA168" si="721">IF(Z168&lt;=0,"",IF(Z168&lt;=2,"Muy Baja",IF(Z168&lt;=24,"Baja",IF(Z168&lt;=500,"Media",IF(Z168&lt;=5000,"Alta","Muy Alta")))))</f>
        <v/>
      </c>
      <c r="AB168" s="167" t="str">
        <f t="shared" ref="AB168" si="722">IF(AA168="","",IF(AA168="Muy Baja",0.2,IF(AA168="Baja",0.4,IF(AA168="Media",0.6,IF(AA168="Alta",0.8,IF(AA168="Muy Alta",1,))))))</f>
        <v/>
      </c>
      <c r="AC168" s="168">
        <f>+O168</f>
        <v>0</v>
      </c>
      <c r="AD168" s="168" t="e" cm="1">
        <f t="array" ref="AD168">_xlfn.IFS(AC168=Datos!$C$6,"Leve",AC168=Datos!$C$7,"Menor",AC168=Datos!$C$8,"Moderado",AC168=Datos!$C$9,"Mayor",AC168=Datos!$C$10,"Catastrófico")</f>
        <v>#N/A</v>
      </c>
      <c r="AE168" s="167" t="e">
        <f t="shared" ref="AE168" si="723">IF(AD168="","",IF(AD168="Leve",0.2,IF(AD168="Menor",0.4,IF(AD168="Moderado",0.6,IF(AD168="Mayor",0.8,IF(AD168="Catastrófico",1,))))))</f>
        <v>#N/A</v>
      </c>
      <c r="AF168" s="168" t="e">
        <f t="shared" ref="AF168" si="724">IF(OR(AND(AA168="Muy Baja",AD168="Leve"),AND(AA168="Muy Baja",AD168="Menor"),AND(AA168="Baja",AD168="Leve")),"Bajo",IF(OR(AND(AA168="Muy baja",AD168="Moderado"),AND(AA168="Baja",AD168="Menor"),AND(AA168="Baja",AD168="Moderado"),AND(AA168="Media",AD168="Leve"),AND(AA168="Media",AD168="Menor"),AND(AA168="Media",AD168="Moderado"),AND(AA168="Alta",AD168="Leve"),AND(AA168="Alta",AD168="Menor")),"Moderado",IF(OR(AND(AA168="Muy Baja",AD168="Mayor"),AND(AA168="Baja",AD168="Mayor"),AND(AA168="Media",AD168="Mayor"),AND(AA168="Alta",AD168="Moderado"),AND(AA168="Alta",AD168="Mayor"),AND(AA168="Muy Alta",AD168="Leve"),AND(AA168="Muy Alta",AD168="Menor"),AND(AA168="Muy Alta",AD168="Moderado"),AND(AA168="Muy Alta",AD168="Mayor")),"Alto",IF(OR(AND(AA168="Muy Baja",AD168="Catastrófico"),AND(AA168="Baja",AD168="Catastrófico"),AND(AA168="Media",AD168="Catastrófico"),AND(AA168="Alta",AD168="Catastrófico"),AND(AA168="Muy Alta",AD168="Catastrófico")),"Extremo",""))))</f>
        <v>#N/A</v>
      </c>
      <c r="AG168" s="169" t="e" cm="1">
        <f t="array" ref="AG168">_xlfn.IFS(AF168="Bajo","Aceptar",AF168="Moderado","Reducir",AF168="Alto","Reducir",AF168="Extremo","Reducir")</f>
        <v>#N/A</v>
      </c>
      <c r="AH168" s="20" t="str">
        <f>CONCATENATE(J168," Control"," 1")</f>
        <v>ACCTI  Control 1</v>
      </c>
      <c r="AI168" s="22"/>
      <c r="AJ168" s="22"/>
      <c r="AK168" s="22"/>
      <c r="AL168" s="22" t="str">
        <f t="shared" si="705"/>
        <v xml:space="preserve">  a través de </v>
      </c>
      <c r="AM168" s="20"/>
      <c r="AN168" s="20" t="str">
        <f t="shared" si="706"/>
        <v/>
      </c>
      <c r="AO168" s="20"/>
      <c r="AP168" s="20" t="str">
        <f t="shared" si="707"/>
        <v/>
      </c>
      <c r="AQ168" s="20"/>
      <c r="AR168" s="20"/>
      <c r="AS168" s="20"/>
      <c r="AT168" s="21" t="str">
        <f>+IF(AN168="Probabilidad",AB168-(AB168*AP168),AB168)</f>
        <v/>
      </c>
      <c r="AU168" s="20" t="str">
        <f t="shared" si="708"/>
        <v/>
      </c>
      <c r="AV168" s="21" t="e">
        <f>+IF(AN168="Impacto",AE168-(AE168*AP168),AE168)</f>
        <v>#N/A</v>
      </c>
      <c r="AW168" s="20" t="str">
        <f t="shared" si="709"/>
        <v/>
      </c>
      <c r="AX168" s="170" t="str">
        <f t="shared" ref="AX168" si="725">IF(OR(AND(AU171="Muy Baja",AW171="Leve"),AND(AU171="Muy Baja",AW171="Menor"),AND(AU171="Baja",AW171="Leve")),"Bajo",IF(OR(AND(AU171="Muy baja",AW171="Moderado"),AND(AU171="Baja",AW171="Menor"),AND(AU171="Baja",AW171="Moderado"),AND(AU171="Media",AW171="Leve"),AND(AU171="Media",AW171="Menor"),AND(AU171="Media",AW171="Moderado"),AND(AU171="Alta",AW171="Leve"),AND(AU171="Alta",AW171="Menor")),"Moderado",IF(OR(AND(AU171="Muy Baja",AW171="Mayor"),AND(AU171="Baja",AW171="Mayor"),AND(AU171="Media",AW171="Mayor"),AND(AU171="Alta",AW171="Moderado"),AND(AU171="Alta",AW171="Mayor"),AND(AU171="Muy Alta",AW171="Leve"),AND(AU171="Muy Alta",AW171="Menor"),AND(AU171="Muy Alta",AW171="Moderado"),AND(AU171="Muy Alta",AW171="Mayor")),"Alto",IF(OR(AND(AU171="Muy Baja",AW171="Catastrófico"),AND(AU171="Baja",AW171="Catastrófico"),AND(AU171="Media",AW171="Catastrófico"),AND(AU171="Alta",AW171="Catastrófico"),AND(AU171="Muy Alta",AW171="Catastrófico")),"Extremo",""))))</f>
        <v/>
      </c>
      <c r="AY168" s="170" t="e" cm="1">
        <f t="array" ref="AY168">_xlfn.IFS(AX168="Bajo","Aceptar",AX168="Moderado","Reducir",AX168="Alto","Reducir",AX168="Extremo","Reducir")</f>
        <v>#N/A</v>
      </c>
      <c r="AZ168" s="173" t="e" cm="1">
        <f t="array" ref="AZ168">_xlfn.IFS(AY168="Aceptar","No",AY168="Reducir","Si")</f>
        <v>#N/A</v>
      </c>
      <c r="BA168" s="20" t="str">
        <f>CONCATENATE(J168," Acción preventiva"," 1")</f>
        <v>ACCTI  Acción preventiva 1</v>
      </c>
      <c r="BB168" s="22"/>
      <c r="BC168" s="22"/>
      <c r="BD168" s="22"/>
      <c r="BE168" s="20">
        <f t="shared" si="711"/>
        <v>0</v>
      </c>
      <c r="BF168" s="20"/>
      <c r="BG168" s="20"/>
      <c r="BH168" s="20"/>
      <c r="BI168" s="20"/>
      <c r="BJ168" s="20"/>
      <c r="BK168" s="20"/>
      <c r="BL168" s="20"/>
      <c r="BM168" s="20"/>
      <c r="BN168" s="20"/>
      <c r="BO168" s="20"/>
      <c r="BP168" s="20"/>
      <c r="BQ168" s="20"/>
      <c r="BR168" s="176"/>
      <c r="BS168" s="37"/>
      <c r="BT168" s="37"/>
      <c r="BU168" s="37"/>
      <c r="BV168" s="37"/>
      <c r="BW168" s="37"/>
      <c r="BX168" s="37"/>
      <c r="BY168" s="37"/>
      <c r="BZ168" s="37"/>
      <c r="CA168" s="37"/>
      <c r="CB168" s="37"/>
      <c r="CC168" s="37"/>
      <c r="CD168" s="37"/>
      <c r="CE168" s="37">
        <f t="shared" si="601"/>
        <v>0</v>
      </c>
      <c r="CF168" s="38"/>
      <c r="CG168" s="23"/>
      <c r="CH168" s="24"/>
      <c r="CI168" s="179">
        <f t="shared" ref="CI168" si="726">+Z168</f>
        <v>0</v>
      </c>
      <c r="CJ168" s="25" t="e">
        <f t="shared" ref="CJ168" si="727">1-(CH168/CI168)</f>
        <v>#DIV/0!</v>
      </c>
      <c r="CK168" s="23" t="e" cm="1">
        <f t="array" ref="CK168">+_xlfn.IFS(CJ168&lt;0.8,"Cambio",CJ168&lt;0.9,"Revisión de control",CJ168&gt;0.89,"Se mantiene")</f>
        <v>#DIV/0!</v>
      </c>
      <c r="CL168" s="148"/>
      <c r="CM168" s="148"/>
      <c r="CN168" s="148"/>
      <c r="CO168" s="148"/>
      <c r="CP168" s="25">
        <f t="shared" si="714"/>
        <v>1</v>
      </c>
    </row>
    <row r="169" spans="1:94" ht="60" hidden="1" customHeight="1" x14ac:dyDescent="0.35">
      <c r="A169" s="151"/>
      <c r="B169" s="215"/>
      <c r="C169" s="153" t="s">
        <v>142</v>
      </c>
      <c r="D169" s="192"/>
      <c r="E169" s="195"/>
      <c r="F169" s="192"/>
      <c r="G169" s="197"/>
      <c r="H169" s="168"/>
      <c r="I169" s="167"/>
      <c r="J169" s="171"/>
      <c r="K169" s="171"/>
      <c r="L169" s="198"/>
      <c r="M169" s="200"/>
      <c r="N169" s="203"/>
      <c r="O169" s="206"/>
      <c r="P169" s="209"/>
      <c r="Q169" s="168"/>
      <c r="R169" s="182"/>
      <c r="S169" s="182"/>
      <c r="T169" s="183"/>
      <c r="U169" s="171"/>
      <c r="V169" s="171"/>
      <c r="W169" s="185"/>
      <c r="X169" s="185"/>
      <c r="Y169" s="185"/>
      <c r="Z169" s="187"/>
      <c r="AA169" s="168"/>
      <c r="AB169" s="167"/>
      <c r="AC169" s="168"/>
      <c r="AD169" s="168"/>
      <c r="AE169" s="167"/>
      <c r="AF169" s="168"/>
      <c r="AG169" s="169"/>
      <c r="AH169" s="20" t="str">
        <f>CONCATENATE(J168," Control"," 2")</f>
        <v>ACCTI  Control 2</v>
      </c>
      <c r="AI169" s="22"/>
      <c r="AJ169" s="22"/>
      <c r="AK169" s="22"/>
      <c r="AL169" s="22" t="str">
        <f t="shared" si="705"/>
        <v xml:space="preserve">  a través de </v>
      </c>
      <c r="AM169" s="20"/>
      <c r="AN169" s="20" t="str">
        <f t="shared" si="706"/>
        <v/>
      </c>
      <c r="AO169" s="20"/>
      <c r="AP169" s="20" t="str">
        <f t="shared" si="707"/>
        <v/>
      </c>
      <c r="AQ169" s="20"/>
      <c r="AR169" s="20"/>
      <c r="AS169" s="20"/>
      <c r="AT169" s="21" t="str">
        <f>+IF(AN169="Probabilidad",AT168-(AT168*AP169),AT168)</f>
        <v/>
      </c>
      <c r="AU169" s="20" t="str">
        <f t="shared" si="708"/>
        <v/>
      </c>
      <c r="AV169" s="21" t="e">
        <f>+IF(AN169="Impacto",AV168-(AV168*AP169),AV168)</f>
        <v>#N/A</v>
      </c>
      <c r="AW169" s="20" t="str">
        <f t="shared" si="709"/>
        <v/>
      </c>
      <c r="AX169" s="171"/>
      <c r="AY169" s="171"/>
      <c r="AZ169" s="174"/>
      <c r="BA169" s="20" t="str">
        <f>CONCATENATE(J168," Acción preventiva"," 2")</f>
        <v>ACCTI  Acción preventiva 2</v>
      </c>
      <c r="BB169" s="22"/>
      <c r="BC169" s="22"/>
      <c r="BD169" s="22"/>
      <c r="BE169" s="20">
        <f t="shared" si="711"/>
        <v>0</v>
      </c>
      <c r="BF169" s="20"/>
      <c r="BG169" s="20"/>
      <c r="BH169" s="20"/>
      <c r="BI169" s="20"/>
      <c r="BJ169" s="20"/>
      <c r="BK169" s="20"/>
      <c r="BL169" s="20"/>
      <c r="BM169" s="20"/>
      <c r="BN169" s="20"/>
      <c r="BO169" s="20"/>
      <c r="BP169" s="20"/>
      <c r="BQ169" s="20"/>
      <c r="BR169" s="177"/>
      <c r="BS169" s="37"/>
      <c r="BT169" s="37"/>
      <c r="BU169" s="37"/>
      <c r="BV169" s="37"/>
      <c r="BW169" s="37"/>
      <c r="BX169" s="37"/>
      <c r="BY169" s="37"/>
      <c r="BZ169" s="37"/>
      <c r="CA169" s="37"/>
      <c r="CB169" s="37"/>
      <c r="CC169" s="37"/>
      <c r="CD169" s="37"/>
      <c r="CE169" s="37">
        <f t="shared" si="601"/>
        <v>0</v>
      </c>
      <c r="CF169" s="38"/>
      <c r="CG169" s="23"/>
      <c r="CH169" s="24"/>
      <c r="CI169" s="180"/>
      <c r="CJ169" s="25" t="e">
        <f t="shared" ref="CJ169" si="728">1-(CH169/CI168)</f>
        <v>#DIV/0!</v>
      </c>
      <c r="CK169" s="23" t="e" cm="1">
        <f t="array" ref="CK169">+_xlfn.IFS(CJ169&lt;0.8,"Cambio",CJ169&lt;0.9,"Revisión de control",CJ169&gt;0.89,"Se mantiene")</f>
        <v>#DIV/0!</v>
      </c>
      <c r="CL169" s="148"/>
      <c r="CM169" s="148"/>
      <c r="CN169" s="148"/>
      <c r="CO169" s="148"/>
      <c r="CP169" s="25">
        <f t="shared" si="714"/>
        <v>1</v>
      </c>
    </row>
    <row r="170" spans="1:94" ht="60" hidden="1" customHeight="1" x14ac:dyDescent="0.35">
      <c r="A170" s="151"/>
      <c r="B170" s="215"/>
      <c r="C170" s="153" t="s">
        <v>142</v>
      </c>
      <c r="D170" s="192"/>
      <c r="E170" s="195"/>
      <c r="F170" s="192"/>
      <c r="G170" s="197"/>
      <c r="H170" s="168"/>
      <c r="I170" s="167"/>
      <c r="J170" s="171"/>
      <c r="K170" s="171"/>
      <c r="L170" s="198"/>
      <c r="M170" s="200"/>
      <c r="N170" s="203"/>
      <c r="O170" s="206"/>
      <c r="P170" s="209"/>
      <c r="Q170" s="168"/>
      <c r="R170" s="182"/>
      <c r="S170" s="182"/>
      <c r="T170" s="183"/>
      <c r="U170" s="171"/>
      <c r="V170" s="171"/>
      <c r="W170" s="185"/>
      <c r="X170" s="185"/>
      <c r="Y170" s="185"/>
      <c r="Z170" s="187"/>
      <c r="AA170" s="168"/>
      <c r="AB170" s="167"/>
      <c r="AC170" s="168"/>
      <c r="AD170" s="168"/>
      <c r="AE170" s="167"/>
      <c r="AF170" s="168"/>
      <c r="AG170" s="169"/>
      <c r="AH170" s="20" t="str">
        <f>CONCATENATE(J168," Control"," 3")</f>
        <v>ACCTI  Control 3</v>
      </c>
      <c r="AI170" s="22"/>
      <c r="AJ170" s="22"/>
      <c r="AK170" s="22"/>
      <c r="AL170" s="22" t="str">
        <f t="shared" si="705"/>
        <v xml:space="preserve">  a través de </v>
      </c>
      <c r="AM170" s="20"/>
      <c r="AN170" s="20" t="str">
        <f t="shared" si="706"/>
        <v/>
      </c>
      <c r="AO170" s="20"/>
      <c r="AP170" s="20" t="str">
        <f t="shared" si="707"/>
        <v/>
      </c>
      <c r="AQ170" s="20"/>
      <c r="AR170" s="20"/>
      <c r="AS170" s="20"/>
      <c r="AT170" s="21" t="str">
        <f>+IF(AN170="Probabilidad",AT169-(AT169*AP170),AT169)</f>
        <v/>
      </c>
      <c r="AU170" s="20" t="str">
        <f t="shared" si="708"/>
        <v/>
      </c>
      <c r="AV170" s="21" t="e">
        <f>+IF(AN170="Impacto",AV169-(AV169*AP170),AV169)</f>
        <v>#N/A</v>
      </c>
      <c r="AW170" s="20" t="str">
        <f t="shared" si="709"/>
        <v/>
      </c>
      <c r="AX170" s="171"/>
      <c r="AY170" s="171"/>
      <c r="AZ170" s="174"/>
      <c r="BA170" s="20" t="str">
        <f>CONCATENATE(J168," Acción preventiva"," 3")</f>
        <v>ACCTI  Acción preventiva 3</v>
      </c>
      <c r="BB170" s="22"/>
      <c r="BC170" s="22"/>
      <c r="BD170" s="22"/>
      <c r="BE170" s="20">
        <f t="shared" si="711"/>
        <v>0</v>
      </c>
      <c r="BF170" s="20"/>
      <c r="BG170" s="20"/>
      <c r="BH170" s="20"/>
      <c r="BI170" s="20"/>
      <c r="BJ170" s="20"/>
      <c r="BK170" s="20"/>
      <c r="BL170" s="20"/>
      <c r="BM170" s="20"/>
      <c r="BN170" s="20"/>
      <c r="BO170" s="20"/>
      <c r="BP170" s="20"/>
      <c r="BQ170" s="20"/>
      <c r="BR170" s="177"/>
      <c r="BS170" s="37"/>
      <c r="BT170" s="37"/>
      <c r="BU170" s="37"/>
      <c r="BV170" s="37"/>
      <c r="BW170" s="37"/>
      <c r="BX170" s="37"/>
      <c r="BY170" s="37"/>
      <c r="BZ170" s="37"/>
      <c r="CA170" s="37"/>
      <c r="CB170" s="37"/>
      <c r="CC170" s="37"/>
      <c r="CD170" s="37"/>
      <c r="CE170" s="37">
        <f t="shared" si="601"/>
        <v>0</v>
      </c>
      <c r="CF170" s="38"/>
      <c r="CG170" s="23"/>
      <c r="CH170" s="24"/>
      <c r="CI170" s="180"/>
      <c r="CJ170" s="25" t="e">
        <f t="shared" ref="CJ170" si="729">1-(CH170/CI168)</f>
        <v>#DIV/0!</v>
      </c>
      <c r="CK170" s="23" t="e" cm="1">
        <f t="array" ref="CK170">+_xlfn.IFS(CJ170&lt;0.8,"Cambio",CJ170&lt;0.9,"Revisión de control",CJ170&gt;0.89,"Se mantiene")</f>
        <v>#DIV/0!</v>
      </c>
      <c r="CL170" s="148"/>
      <c r="CM170" s="148"/>
      <c r="CN170" s="148"/>
      <c r="CO170" s="148"/>
      <c r="CP170" s="25">
        <f t="shared" si="714"/>
        <v>1</v>
      </c>
    </row>
    <row r="171" spans="1:94" ht="60" hidden="1" customHeight="1" x14ac:dyDescent="0.35">
      <c r="A171" s="151"/>
      <c r="B171" s="216"/>
      <c r="C171" s="153" t="s">
        <v>142</v>
      </c>
      <c r="D171" s="193"/>
      <c r="E171" s="196"/>
      <c r="F171" s="193"/>
      <c r="G171" s="197"/>
      <c r="H171" s="168"/>
      <c r="I171" s="167"/>
      <c r="J171" s="172"/>
      <c r="K171" s="172"/>
      <c r="L171" s="198"/>
      <c r="M171" s="201"/>
      <c r="N171" s="204"/>
      <c r="O171" s="207"/>
      <c r="P171" s="210"/>
      <c r="Q171" s="168"/>
      <c r="R171" s="182"/>
      <c r="S171" s="182"/>
      <c r="T171" s="183"/>
      <c r="U171" s="172"/>
      <c r="V171" s="172"/>
      <c r="W171" s="186"/>
      <c r="X171" s="186"/>
      <c r="Y171" s="186"/>
      <c r="Z171" s="187"/>
      <c r="AA171" s="168"/>
      <c r="AB171" s="167"/>
      <c r="AC171" s="168"/>
      <c r="AD171" s="168"/>
      <c r="AE171" s="167"/>
      <c r="AF171" s="168"/>
      <c r="AG171" s="169"/>
      <c r="AH171" s="20" t="str">
        <f>CONCATENATE(J168," Control"," 4")</f>
        <v>ACCTI  Control 4</v>
      </c>
      <c r="AI171" s="22"/>
      <c r="AJ171" s="22"/>
      <c r="AK171" s="22"/>
      <c r="AL171" s="22" t="str">
        <f t="shared" si="705"/>
        <v xml:space="preserve">  a través de </v>
      </c>
      <c r="AM171" s="20"/>
      <c r="AN171" s="20" t="str">
        <f t="shared" si="706"/>
        <v/>
      </c>
      <c r="AO171" s="20"/>
      <c r="AP171" s="20" t="str">
        <f t="shared" si="707"/>
        <v/>
      </c>
      <c r="AQ171" s="20"/>
      <c r="AR171" s="20"/>
      <c r="AS171" s="20"/>
      <c r="AT171" s="21" t="str">
        <f>+IF(AN171="Probabilidad",AT170-(AT170*AP171),AT170)</f>
        <v/>
      </c>
      <c r="AU171" s="20" t="str">
        <f t="shared" si="708"/>
        <v/>
      </c>
      <c r="AV171" s="21" t="e">
        <f>+IF(AN171="Impacto",AV170-(AV170*AP171),AV170)</f>
        <v>#N/A</v>
      </c>
      <c r="AW171" s="20" t="str">
        <f t="shared" si="709"/>
        <v/>
      </c>
      <c r="AX171" s="172"/>
      <c r="AY171" s="172"/>
      <c r="AZ171" s="175"/>
      <c r="BA171" s="20" t="str">
        <f>CONCATENATE(J168," Acción preventiva"," 4")</f>
        <v>ACCTI  Acción preventiva 4</v>
      </c>
      <c r="BB171" s="22"/>
      <c r="BC171" s="22"/>
      <c r="BD171" s="22"/>
      <c r="BE171" s="20">
        <f t="shared" si="711"/>
        <v>0</v>
      </c>
      <c r="BF171" s="20"/>
      <c r="BG171" s="20"/>
      <c r="BH171" s="20"/>
      <c r="BI171" s="20"/>
      <c r="BJ171" s="20"/>
      <c r="BK171" s="20"/>
      <c r="BL171" s="20"/>
      <c r="BM171" s="20"/>
      <c r="BN171" s="20"/>
      <c r="BO171" s="20"/>
      <c r="BP171" s="20"/>
      <c r="BQ171" s="20"/>
      <c r="BR171" s="178"/>
      <c r="BS171" s="37"/>
      <c r="BT171" s="37"/>
      <c r="BU171" s="37"/>
      <c r="BV171" s="37"/>
      <c r="BW171" s="37"/>
      <c r="BX171" s="37"/>
      <c r="BY171" s="37"/>
      <c r="BZ171" s="37"/>
      <c r="CA171" s="37"/>
      <c r="CB171" s="37"/>
      <c r="CC171" s="37"/>
      <c r="CD171" s="37"/>
      <c r="CE171" s="37">
        <f t="shared" si="601"/>
        <v>0</v>
      </c>
      <c r="CF171" s="38"/>
      <c r="CG171" s="23"/>
      <c r="CH171" s="24"/>
      <c r="CI171" s="181"/>
      <c r="CJ171" s="25" t="e">
        <f t="shared" ref="CJ171" si="730">1-(CH171/CI168)</f>
        <v>#DIV/0!</v>
      </c>
      <c r="CK171" s="23" t="e" cm="1">
        <f t="array" ref="CK171">+_xlfn.IFS(CJ171&lt;0.8,"Cambio",CJ171&lt;0.9,"Revisión de control",CJ171&gt;0.89,"Se mantiene")</f>
        <v>#DIV/0!</v>
      </c>
      <c r="CL171" s="148"/>
      <c r="CM171" s="148"/>
      <c r="CN171" s="148"/>
      <c r="CO171" s="148"/>
      <c r="CP171" s="25">
        <f t="shared" si="714"/>
        <v>1</v>
      </c>
    </row>
    <row r="172" spans="1:94" ht="60" customHeight="1" x14ac:dyDescent="0.35">
      <c r="A172" s="151" t="s">
        <v>581</v>
      </c>
      <c r="B172" s="223" t="s">
        <v>141</v>
      </c>
      <c r="C172" s="153" t="s">
        <v>142</v>
      </c>
      <c r="D172" s="191" t="str">
        <f>VLOOKUP(B172,Datos!$B$65:$F$80,3,FALSE)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72" s="194" t="str">
        <f>VLOOKUP(B172,Datos!$B$65:$F$80,5,FALSE)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72" s="191" t="str">
        <f>VLOOKUP(B172,Datos!$B$65:$F$80,4,FALSE)</f>
        <v>Inicia con el análisis de la ruta jurídica y termina con la decisión final del expediente</v>
      </c>
      <c r="G172" s="197" t="s">
        <v>597</v>
      </c>
      <c r="H172" s="168" t="s">
        <v>1159</v>
      </c>
      <c r="I172" s="167">
        <f t="shared" ref="I172" si="731">IF(K172="",0,1)</f>
        <v>1</v>
      </c>
      <c r="J172" s="170" t="str">
        <f t="shared" ref="J172" si="732">CONCATENATE(C172," ",K172)</f>
        <v>ACCTI 1</v>
      </c>
      <c r="K172" s="170">
        <v>1</v>
      </c>
      <c r="L172" s="198">
        <v>46147</v>
      </c>
      <c r="M172" s="199">
        <f ca="1">+TODAY()-L172</f>
        <v>4</v>
      </c>
      <c r="N172" s="202" t="s">
        <v>1160</v>
      </c>
      <c r="O172" s="205" t="s">
        <v>28</v>
      </c>
      <c r="P172" s="208">
        <f>VLOOKUP(O172,Datos!$B$20:$D$25,2,FALSE)</f>
        <v>1</v>
      </c>
      <c r="Q172" s="168" t="s">
        <v>1131</v>
      </c>
      <c r="R172" s="182" t="s">
        <v>1033</v>
      </c>
      <c r="S172" s="182" t="s">
        <v>1161</v>
      </c>
      <c r="T172" s="183" t="str">
        <f t="shared" ref="T172" si="733">CONCATENATE("Posibilidad de efecto dañoso sobre los"," ",Q172," ",R172," debido ",S172)</f>
        <v>Posibilidad de efecto dañoso sobre los recursos públicos por pago de subsidios u otros beneficios a personas que no tienen derecho a los mismos a la luz de requisitos de ley debido a la no aplicación de los procedimientos e instructivos relacionados con Subsidios que se encuentren vigentes en el Sistema Integrado de Gestión institucional, incluyendo la normativa que debe estar relacionada en ellos</v>
      </c>
      <c r="U172" s="170" t="s">
        <v>199</v>
      </c>
      <c r="V172" s="170" t="s">
        <v>204</v>
      </c>
      <c r="W172" s="184" t="s">
        <v>247</v>
      </c>
      <c r="X172" s="184" t="s">
        <v>1136</v>
      </c>
      <c r="Y172" s="184" t="s">
        <v>1162</v>
      </c>
      <c r="Z172" s="187">
        <v>15</v>
      </c>
      <c r="AA172" s="168" t="str">
        <f t="shared" ref="AA172" si="734">IF(Z172&lt;=0,"",IF(Z172&lt;=2,"Muy Baja",IF(Z172&lt;=24,"Baja",IF(Z172&lt;=500,"Media",IF(Z172&lt;=5000,"Alta","Muy Alta")))))</f>
        <v>Baja</v>
      </c>
      <c r="AB172" s="167">
        <f t="shared" ref="AB172" si="735">IF(AA172="","",IF(AA172="Muy Baja",0.2,IF(AA172="Baja",0.4,IF(AA172="Media",0.6,IF(AA172="Alta",0.8,IF(AA172="Muy Alta",1,))))))</f>
        <v>0.4</v>
      </c>
      <c r="AC172" s="168" t="str">
        <f>+O172</f>
        <v>Desde los 500 SMLMV</v>
      </c>
      <c r="AD172" s="168" t="str" cm="1">
        <f t="array" ref="AD172">_xlfn.IFS(AC172=Datos!$C$6,"Leve",AC172=Datos!$C$7,"Menor",AC172=Datos!$C$8,"Moderado",AC172=Datos!$C$9,"Mayor",AC172=Datos!$C$10,"Catastrófico")</f>
        <v>Catastrófico</v>
      </c>
      <c r="AE172" s="167">
        <f t="shared" ref="AE172" si="736">IF(AD172="","",IF(AD172="Leve",0.2,IF(AD172="Menor",0.4,IF(AD172="Moderado",0.6,IF(AD172="Mayor",0.8,IF(AD172="Catastrófico",1,))))))</f>
        <v>1</v>
      </c>
      <c r="AF172" s="168" t="str">
        <f t="shared" ref="AF172" si="737">IF(OR(AND(AA172="Muy Baja",AD172="Leve"),AND(AA172="Muy Baja",AD172="Menor"),AND(AA172="Baja",AD172="Leve")),"Bajo",IF(OR(AND(AA172="Muy baja",AD172="Moderado"),AND(AA172="Baja",AD172="Menor"),AND(AA172="Baja",AD172="Moderado"),AND(AA172="Media",AD172="Leve"),AND(AA172="Media",AD172="Menor"),AND(AA172="Media",AD172="Moderado"),AND(AA172="Alta",AD172="Leve"),AND(AA172="Alta",AD172="Menor")),"Moderado",IF(OR(AND(AA172="Muy Baja",AD172="Mayor"),AND(AA172="Baja",AD172="Mayor"),AND(AA172="Media",AD172="Mayor"),AND(AA172="Alta",AD172="Moderado"),AND(AA172="Alta",AD172="Mayor"),AND(AA172="Muy Alta",AD172="Leve"),AND(AA172="Muy Alta",AD172="Menor"),AND(AA172="Muy Alta",AD172="Moderado"),AND(AA172="Muy Alta",AD172="Mayor")),"Alto",IF(OR(AND(AA172="Muy Baja",AD172="Catastrófico"),AND(AA172="Baja",AD172="Catastrófico"),AND(AA172="Media",AD172="Catastrófico"),AND(AA172="Alta",AD172="Catastrófico"),AND(AA172="Muy Alta",AD172="Catastrófico")),"Extremo",""))))</f>
        <v>Extremo</v>
      </c>
      <c r="AG172" s="169" t="str" cm="1">
        <f t="array" ref="AG172">_xlfn.IFS(AF172="Bajo","Aceptar",AF172="Moderado","Reducir",AF172="Alto","Reducir",AF172="Extremo","Reducir")</f>
        <v>Reducir</v>
      </c>
      <c r="AH172" s="20" t="str">
        <f>CONCATENATE(J172," Control"," 1")</f>
        <v>ACCTI 1 Control 1</v>
      </c>
      <c r="AI172" s="22" t="s">
        <v>1163</v>
      </c>
      <c r="AJ172" s="22" t="s">
        <v>1164</v>
      </c>
      <c r="AK172" s="22" t="s">
        <v>1165</v>
      </c>
      <c r="AL172" s="22" t="str">
        <f t="shared" si="705"/>
        <v>La SUBDIRECCIÓN DE ACCESO A TIERRAS EN ZONAS FOCALIZADAS verifica que el aspirante se encuentre incluido en el Registro de Sujeto de Ordenamiento Social - RESO a través de la resolución de inclusión al RESO para otorgar un nuevo subsidio SIAT, conforme al Decreto Ley 902/2017 por cada solicitud</v>
      </c>
      <c r="AM172" s="20" t="s">
        <v>46</v>
      </c>
      <c r="AN172" s="20" t="str">
        <f t="shared" si="706"/>
        <v>Probabilidad</v>
      </c>
      <c r="AO172" s="20" t="s">
        <v>49</v>
      </c>
      <c r="AP172" s="20" t="str">
        <f t="shared" si="707"/>
        <v>40%</v>
      </c>
      <c r="AQ172" s="20" t="s">
        <v>1</v>
      </c>
      <c r="AR172" s="20" t="s">
        <v>2</v>
      </c>
      <c r="AS172" s="20" t="s">
        <v>3</v>
      </c>
      <c r="AT172" s="21">
        <f>+IF(AN172="Probabilidad",AB172-(AB172*AP172),AB172)</f>
        <v>0.24</v>
      </c>
      <c r="AU172" s="20" t="str">
        <f t="shared" si="708"/>
        <v>Baja</v>
      </c>
      <c r="AV172" s="21">
        <f>+IF(AN172="Impacto",AE172-(AE172*AP172),AE172)</f>
        <v>1</v>
      </c>
      <c r="AW172" s="20" t="str">
        <f t="shared" si="709"/>
        <v>Catastrófico</v>
      </c>
      <c r="AX172" s="170" t="str">
        <f t="shared" ref="AX172" si="738">IF(OR(AND(AU175="Muy Baja",AW175="Leve"),AND(AU175="Muy Baja",AW175="Menor"),AND(AU175="Baja",AW175="Leve")),"Bajo",IF(OR(AND(AU175="Muy baja",AW175="Moderado"),AND(AU175="Baja",AW175="Menor"),AND(AU175="Baja",AW175="Moderado"),AND(AU175="Media",AW175="Leve"),AND(AU175="Media",AW175="Menor"),AND(AU175="Media",AW175="Moderado"),AND(AU175="Alta",AW175="Leve"),AND(AU175="Alta",AW175="Menor")),"Moderado",IF(OR(AND(AU175="Muy Baja",AW175="Mayor"),AND(AU175="Baja",AW175="Mayor"),AND(AU175="Media",AW175="Mayor"),AND(AU175="Alta",AW175="Moderado"),AND(AU175="Alta",AW175="Mayor"),AND(AU175="Muy Alta",AW175="Leve"),AND(AU175="Muy Alta",AW175="Menor"),AND(AU175="Muy Alta",AW175="Moderado"),AND(AU175="Muy Alta",AW175="Mayor")),"Alto",IF(OR(AND(AU175="Muy Baja",AW175="Catastrófico"),AND(AU175="Baja",AW175="Catastrófico"),AND(AU175="Media",AW175="Catastrófico"),AND(AU175="Alta",AW175="Catastrófico"),AND(AU175="Muy Alta",AW175="Catastrófico")),"Extremo",""))))</f>
        <v>Alto</v>
      </c>
      <c r="AY172" s="170" t="str" cm="1">
        <f t="array" ref="AY172">_xlfn.IFS(AX172="Bajo","Aceptar",AX172="Moderado","Reducir",AX172="Alto","Reducir",AX172="Extremo","Reducir")</f>
        <v>Reducir</v>
      </c>
      <c r="AZ172" s="173" t="str" cm="1">
        <f t="array" ref="AZ172">_xlfn.IFS(AY172="Aceptar","No",AY172="Reducir","Si")</f>
        <v>Si</v>
      </c>
      <c r="BA172" s="20" t="str">
        <f>CONCATENATE(J172," Acción preventiva"," 1")</f>
        <v>ACCTI 1 Acción preventiva 1</v>
      </c>
      <c r="BB172" s="22" t="s">
        <v>586</v>
      </c>
      <c r="BC172" s="22" t="s">
        <v>1174</v>
      </c>
      <c r="BD172" s="22" t="s">
        <v>1173</v>
      </c>
      <c r="BE172" s="20">
        <f t="shared" si="711"/>
        <v>1</v>
      </c>
      <c r="BF172" s="20"/>
      <c r="BG172" s="20"/>
      <c r="BH172" s="20"/>
      <c r="BI172" s="20"/>
      <c r="BJ172" s="20"/>
      <c r="BK172" s="20"/>
      <c r="BL172" s="20"/>
      <c r="BM172" s="20"/>
      <c r="BN172" s="20"/>
      <c r="BO172" s="20"/>
      <c r="BP172" s="20">
        <v>1</v>
      </c>
      <c r="BQ172" s="20"/>
      <c r="BR172" s="176">
        <f t="shared" ref="BR172" si="739">+AVERAGE(CE172:CE175)/AVERAGE(BE172:BE175)</f>
        <v>0</v>
      </c>
      <c r="BS172" s="37"/>
      <c r="BT172" s="37"/>
      <c r="BU172" s="37"/>
      <c r="BV172" s="37"/>
      <c r="BW172" s="37"/>
      <c r="BX172" s="37"/>
      <c r="BY172" s="37"/>
      <c r="BZ172" s="37"/>
      <c r="CA172" s="37"/>
      <c r="CB172" s="37"/>
      <c r="CC172" s="37"/>
      <c r="CD172" s="37"/>
      <c r="CE172" s="37">
        <f t="shared" si="601"/>
        <v>0</v>
      </c>
      <c r="CF172" s="38"/>
      <c r="CG172" s="23"/>
      <c r="CH172" s="24"/>
      <c r="CI172" s="179">
        <f t="shared" ref="CI172" si="740">+Z172</f>
        <v>15</v>
      </c>
      <c r="CJ172" s="25">
        <f t="shared" ref="CJ172" si="741">1-(CH172/CI172)</f>
        <v>1</v>
      </c>
      <c r="CK172" s="23" t="str" cm="1">
        <f t="array" ref="CK172">+_xlfn.IFS(CJ172&lt;0.8,"Cambio",CJ172&lt;0.9,"Revisión de control",CJ172&gt;0.89,"Se mantiene")</f>
        <v>Se mantiene</v>
      </c>
      <c r="CL172" s="148"/>
      <c r="CM172" s="148"/>
      <c r="CN172" s="148"/>
      <c r="CO172" s="148"/>
      <c r="CP172" s="25">
        <f t="shared" si="714"/>
        <v>1</v>
      </c>
    </row>
    <row r="173" spans="1:94" ht="60" customHeight="1" x14ac:dyDescent="0.35">
      <c r="A173" s="151" t="s">
        <v>581</v>
      </c>
      <c r="B173" s="224"/>
      <c r="C173" s="153" t="s">
        <v>142</v>
      </c>
      <c r="D173" s="192"/>
      <c r="E173" s="195"/>
      <c r="F173" s="192"/>
      <c r="G173" s="197"/>
      <c r="H173" s="168"/>
      <c r="I173" s="167"/>
      <c r="J173" s="171"/>
      <c r="K173" s="171"/>
      <c r="L173" s="198"/>
      <c r="M173" s="200"/>
      <c r="N173" s="203"/>
      <c r="O173" s="206"/>
      <c r="P173" s="209"/>
      <c r="Q173" s="168"/>
      <c r="R173" s="182"/>
      <c r="S173" s="182"/>
      <c r="T173" s="183"/>
      <c r="U173" s="171"/>
      <c r="V173" s="171"/>
      <c r="W173" s="185"/>
      <c r="X173" s="185"/>
      <c r="Y173" s="185"/>
      <c r="Z173" s="187"/>
      <c r="AA173" s="168"/>
      <c r="AB173" s="167"/>
      <c r="AC173" s="168"/>
      <c r="AD173" s="168"/>
      <c r="AE173" s="167"/>
      <c r="AF173" s="168"/>
      <c r="AG173" s="169"/>
      <c r="AH173" s="20" t="str">
        <f>CONCATENATE(J172," Control"," 2")</f>
        <v>ACCTI 1 Control 2</v>
      </c>
      <c r="AI173" s="22" t="s">
        <v>1163</v>
      </c>
      <c r="AJ173" s="22" t="s">
        <v>1166</v>
      </c>
      <c r="AK173" s="22" t="s">
        <v>1167</v>
      </c>
      <c r="AL173" s="22" t="str">
        <f t="shared" si="705"/>
        <v>La SUBDIRECCIÓN DE ACCESO A TIERRAS EN ZONAS FOCALIZADAS verifica trimestralmente los requisitos jurídicos, técnicos y ambientales para los predios con postulaciones activas a través de la forma ACCTI-F-010 VALORACIÓN INTEGRAL DEL PREDIO y sus anexos, de acuerdo con lo descrito en el procedimiento ACCTI-P-016-MATERIALIZACIÓN DEL SUBSIDIO – ADQUISICIÓN DEL PREDIO</v>
      </c>
      <c r="AM173" s="20" t="s">
        <v>47</v>
      </c>
      <c r="AN173" s="20" t="str">
        <f t="shared" si="706"/>
        <v>Probabilidad</v>
      </c>
      <c r="AO173" s="20" t="s">
        <v>49</v>
      </c>
      <c r="AP173" s="20" t="str">
        <f t="shared" si="707"/>
        <v>30%</v>
      </c>
      <c r="AQ173" s="20" t="s">
        <v>1</v>
      </c>
      <c r="AR173" s="20" t="s">
        <v>2</v>
      </c>
      <c r="AS173" s="20" t="s">
        <v>3</v>
      </c>
      <c r="AT173" s="21">
        <f>+IF(AN173="Probabilidad",AT172-(AT172*AP173),AT172)</f>
        <v>0.16799999999999998</v>
      </c>
      <c r="AU173" s="20" t="str">
        <f t="shared" si="708"/>
        <v>Muy Baja</v>
      </c>
      <c r="AV173" s="21">
        <f>+IF(AN173="Impacto",AV172-(AV172*AP173),AV172)</f>
        <v>1</v>
      </c>
      <c r="AW173" s="20" t="str">
        <f t="shared" si="709"/>
        <v>Catastrófico</v>
      </c>
      <c r="AX173" s="171"/>
      <c r="AY173" s="171"/>
      <c r="AZ173" s="174"/>
      <c r="BA173" s="20" t="str">
        <f>CONCATENATE(J172," Acción preventiva"," 2")</f>
        <v>ACCTI 1 Acción preventiva 2</v>
      </c>
      <c r="BB173" s="22" t="s">
        <v>586</v>
      </c>
      <c r="BC173" s="22" t="s">
        <v>1172</v>
      </c>
      <c r="BD173" s="22" t="s">
        <v>584</v>
      </c>
      <c r="BE173" s="20">
        <f t="shared" si="711"/>
        <v>1</v>
      </c>
      <c r="BF173" s="20"/>
      <c r="BG173" s="20"/>
      <c r="BH173" s="20"/>
      <c r="BI173" s="20"/>
      <c r="BJ173" s="20"/>
      <c r="BK173" s="20"/>
      <c r="BL173" s="20"/>
      <c r="BM173" s="20"/>
      <c r="BN173" s="20"/>
      <c r="BO173" s="20"/>
      <c r="BP173" s="20">
        <v>1</v>
      </c>
      <c r="BQ173" s="20"/>
      <c r="BR173" s="177"/>
      <c r="BS173" s="37"/>
      <c r="BT173" s="37"/>
      <c r="BU173" s="37"/>
      <c r="BV173" s="37"/>
      <c r="BW173" s="37"/>
      <c r="BX173" s="37"/>
      <c r="BY173" s="37"/>
      <c r="BZ173" s="37"/>
      <c r="CA173" s="37"/>
      <c r="CB173" s="37"/>
      <c r="CC173" s="37"/>
      <c r="CD173" s="37"/>
      <c r="CE173" s="37">
        <f t="shared" si="601"/>
        <v>0</v>
      </c>
      <c r="CF173" s="38"/>
      <c r="CG173" s="23"/>
      <c r="CH173" s="24"/>
      <c r="CI173" s="180"/>
      <c r="CJ173" s="25">
        <f t="shared" ref="CJ173" si="742">1-(CH173/CI172)</f>
        <v>1</v>
      </c>
      <c r="CK173" s="23" t="str" cm="1">
        <f t="array" ref="CK173">+_xlfn.IFS(CJ173&lt;0.8,"Cambio",CJ173&lt;0.9,"Revisión de control",CJ173&gt;0.89,"Se mantiene")</f>
        <v>Se mantiene</v>
      </c>
      <c r="CL173" s="148"/>
      <c r="CM173" s="148"/>
      <c r="CN173" s="148"/>
      <c r="CO173" s="148"/>
      <c r="CP173" s="25">
        <f t="shared" si="714"/>
        <v>1</v>
      </c>
    </row>
    <row r="174" spans="1:94" ht="60" customHeight="1" x14ac:dyDescent="0.35">
      <c r="A174" s="151" t="s">
        <v>581</v>
      </c>
      <c r="B174" s="224"/>
      <c r="C174" s="153" t="s">
        <v>142</v>
      </c>
      <c r="D174" s="192"/>
      <c r="E174" s="195"/>
      <c r="F174" s="192"/>
      <c r="G174" s="197"/>
      <c r="H174" s="168"/>
      <c r="I174" s="167"/>
      <c r="J174" s="171"/>
      <c r="K174" s="171"/>
      <c r="L174" s="198"/>
      <c r="M174" s="200"/>
      <c r="N174" s="203"/>
      <c r="O174" s="206"/>
      <c r="P174" s="209"/>
      <c r="Q174" s="168"/>
      <c r="R174" s="182"/>
      <c r="S174" s="182"/>
      <c r="T174" s="183"/>
      <c r="U174" s="171"/>
      <c r="V174" s="171"/>
      <c r="W174" s="185"/>
      <c r="X174" s="185"/>
      <c r="Y174" s="185"/>
      <c r="Z174" s="187"/>
      <c r="AA174" s="168"/>
      <c r="AB174" s="167"/>
      <c r="AC174" s="168"/>
      <c r="AD174" s="168"/>
      <c r="AE174" s="167"/>
      <c r="AF174" s="168"/>
      <c r="AG174" s="169"/>
      <c r="AH174" s="20" t="str">
        <f>CONCATENATE(J172," Control"," 3")</f>
        <v>ACCTI 1 Control 3</v>
      </c>
      <c r="AI174" s="22" t="s">
        <v>1163</v>
      </c>
      <c r="AJ174" s="22" t="s">
        <v>1168</v>
      </c>
      <c r="AK174" s="22" t="s">
        <v>1169</v>
      </c>
      <c r="AL174" s="22" t="str">
        <f t="shared" si="705"/>
        <v>La SUBDIRECCIÓN DE ACCESO A TIERRAS EN ZONAS FOCALIZADAS valida trimestralmente la implementación de los proyectos productivos a través de la forma ACCTI-F-018 VALORACIÓN DE LA ESTRUCTURA DEL PROYECTO PRODUCTIVO, de acuerdo con las condiciones del predio con lo descrito en el procedimiento ACCTI-P-017 MATERIALIZACIÓN DEL SUBSIDIO – PROYECTOS PRODUCTIVOS</v>
      </c>
      <c r="AM174" s="20" t="s">
        <v>47</v>
      </c>
      <c r="AN174" s="20" t="str">
        <f t="shared" si="706"/>
        <v>Probabilidad</v>
      </c>
      <c r="AO174" s="20" t="s">
        <v>49</v>
      </c>
      <c r="AP174" s="20" t="str">
        <f t="shared" si="707"/>
        <v>30%</v>
      </c>
      <c r="AQ174" s="20" t="s">
        <v>1</v>
      </c>
      <c r="AR174" s="20" t="s">
        <v>2</v>
      </c>
      <c r="AS174" s="20" t="s">
        <v>3</v>
      </c>
      <c r="AT174" s="21">
        <f>+IF(AN174="Probabilidad",AT173-(AT173*AP174),AT173)</f>
        <v>0.11759999999999998</v>
      </c>
      <c r="AU174" s="20" t="str">
        <f t="shared" si="708"/>
        <v>Muy Baja</v>
      </c>
      <c r="AV174" s="21">
        <f>+IF(AN174="Impacto",AV173-(AV173*AP174),AV173)</f>
        <v>1</v>
      </c>
      <c r="AW174" s="20" t="str">
        <f t="shared" si="709"/>
        <v>Catastrófico</v>
      </c>
      <c r="AX174" s="171"/>
      <c r="AY174" s="171"/>
      <c r="AZ174" s="174"/>
      <c r="BA174" s="20" t="str">
        <f>CONCATENATE(J172," Acción preventiva"," 3")</f>
        <v>ACCTI 1 Acción preventiva 3</v>
      </c>
      <c r="BB174" s="22"/>
      <c r="BC174" s="22"/>
      <c r="BD174" s="22"/>
      <c r="BE174" s="20">
        <f t="shared" si="711"/>
        <v>0</v>
      </c>
      <c r="BF174" s="20"/>
      <c r="BG174" s="20"/>
      <c r="BH174" s="20"/>
      <c r="BI174" s="20"/>
      <c r="BJ174" s="20"/>
      <c r="BK174" s="20"/>
      <c r="BL174" s="20"/>
      <c r="BM174" s="20"/>
      <c r="BN174" s="20"/>
      <c r="BO174" s="20"/>
      <c r="BP174" s="20"/>
      <c r="BQ174" s="20"/>
      <c r="BR174" s="177"/>
      <c r="BS174" s="37"/>
      <c r="BT174" s="37"/>
      <c r="BU174" s="37"/>
      <c r="BV174" s="37"/>
      <c r="BW174" s="37"/>
      <c r="BX174" s="37"/>
      <c r="BY174" s="37"/>
      <c r="BZ174" s="37"/>
      <c r="CA174" s="37"/>
      <c r="CB174" s="37"/>
      <c r="CC174" s="37"/>
      <c r="CD174" s="37"/>
      <c r="CE174" s="37">
        <f t="shared" si="601"/>
        <v>0</v>
      </c>
      <c r="CF174" s="38"/>
      <c r="CG174" s="23"/>
      <c r="CH174" s="24"/>
      <c r="CI174" s="180"/>
      <c r="CJ174" s="25">
        <f t="shared" ref="CJ174" si="743">1-(CH174/CI172)</f>
        <v>1</v>
      </c>
      <c r="CK174" s="23" t="str" cm="1">
        <f t="array" ref="CK174">+_xlfn.IFS(CJ174&lt;0.8,"Cambio",CJ174&lt;0.9,"Revisión de control",CJ174&gt;0.89,"Se mantiene")</f>
        <v>Se mantiene</v>
      </c>
      <c r="CL174" s="148"/>
      <c r="CM174" s="148"/>
      <c r="CN174" s="148"/>
      <c r="CO174" s="148"/>
      <c r="CP174" s="25">
        <f t="shared" si="714"/>
        <v>1</v>
      </c>
    </row>
    <row r="175" spans="1:94" ht="60" customHeight="1" x14ac:dyDescent="0.35">
      <c r="A175" s="151" t="s">
        <v>581</v>
      </c>
      <c r="B175" s="225"/>
      <c r="C175" s="153" t="s">
        <v>142</v>
      </c>
      <c r="D175" s="193"/>
      <c r="E175" s="196"/>
      <c r="F175" s="193"/>
      <c r="G175" s="197"/>
      <c r="H175" s="168"/>
      <c r="I175" s="167"/>
      <c r="J175" s="172"/>
      <c r="K175" s="172"/>
      <c r="L175" s="198"/>
      <c r="M175" s="201"/>
      <c r="N175" s="204"/>
      <c r="O175" s="207"/>
      <c r="P175" s="210"/>
      <c r="Q175" s="168"/>
      <c r="R175" s="182"/>
      <c r="S175" s="182"/>
      <c r="T175" s="183"/>
      <c r="U175" s="172"/>
      <c r="V175" s="172"/>
      <c r="W175" s="186"/>
      <c r="X175" s="186"/>
      <c r="Y175" s="186"/>
      <c r="Z175" s="187"/>
      <c r="AA175" s="168"/>
      <c r="AB175" s="167"/>
      <c r="AC175" s="168"/>
      <c r="AD175" s="168"/>
      <c r="AE175" s="167"/>
      <c r="AF175" s="168"/>
      <c r="AG175" s="169"/>
      <c r="AH175" s="20" t="str">
        <f>CONCATENATE(J172," Control"," 4")</f>
        <v>ACCTI 1 Control 4</v>
      </c>
      <c r="AI175" s="22" t="s">
        <v>1163</v>
      </c>
      <c r="AJ175" s="22" t="s">
        <v>1170</v>
      </c>
      <c r="AK175" s="22" t="s">
        <v>1171</v>
      </c>
      <c r="AL175" s="22" t="str">
        <f t="shared" si="705"/>
        <v>La SUBDIRECCIÓN DE ACCESO A TIERRAS EN ZONAS FOCALIZADAS revoca el acto administrativo a través de una resolución de revocatoria o de pérdida de fuerza ejecutoria total del acto administrativo que materializó el subsidio en un predio que no cumplía con los requisitos de la materialización y se solicita el reintegro de los valores al tesoro nacional</v>
      </c>
      <c r="AM175" s="20" t="s">
        <v>48</v>
      </c>
      <c r="AN175" s="20" t="str">
        <f t="shared" si="706"/>
        <v>Impacto</v>
      </c>
      <c r="AO175" s="20" t="s">
        <v>49</v>
      </c>
      <c r="AP175" s="20" t="str">
        <f t="shared" si="707"/>
        <v>25%</v>
      </c>
      <c r="AQ175" s="20" t="s">
        <v>1</v>
      </c>
      <c r="AR175" s="20" t="s">
        <v>2</v>
      </c>
      <c r="AS175" s="20" t="s">
        <v>3</v>
      </c>
      <c r="AT175" s="21">
        <f>+IF(AN175="Probabilidad",AT174-(AT174*AP175),AT174)</f>
        <v>0.11759999999999998</v>
      </c>
      <c r="AU175" s="20" t="str">
        <f t="shared" si="708"/>
        <v>Muy Baja</v>
      </c>
      <c r="AV175" s="21">
        <f>+IF(AN175="Impacto",AV174-(AV174*AP175),AV174)</f>
        <v>0.75</v>
      </c>
      <c r="AW175" s="20" t="str">
        <f t="shared" si="709"/>
        <v>Mayor</v>
      </c>
      <c r="AX175" s="172"/>
      <c r="AY175" s="172"/>
      <c r="AZ175" s="175"/>
      <c r="BA175" s="20" t="str">
        <f>CONCATENATE(J172," Acción preventiva"," 4")</f>
        <v>ACCTI 1 Acción preventiva 4</v>
      </c>
      <c r="BB175" s="22"/>
      <c r="BC175" s="22"/>
      <c r="BD175" s="22"/>
      <c r="BE175" s="20">
        <f t="shared" si="711"/>
        <v>0</v>
      </c>
      <c r="BF175" s="20"/>
      <c r="BG175" s="20"/>
      <c r="BH175" s="20"/>
      <c r="BI175" s="20"/>
      <c r="BJ175" s="20"/>
      <c r="BK175" s="20"/>
      <c r="BL175" s="20"/>
      <c r="BM175" s="20"/>
      <c r="BN175" s="20"/>
      <c r="BO175" s="20"/>
      <c r="BP175" s="20"/>
      <c r="BQ175" s="20"/>
      <c r="BR175" s="178"/>
      <c r="BS175" s="37"/>
      <c r="BT175" s="37"/>
      <c r="BU175" s="37"/>
      <c r="BV175" s="37"/>
      <c r="BW175" s="37"/>
      <c r="BX175" s="37"/>
      <c r="BY175" s="37"/>
      <c r="BZ175" s="37"/>
      <c r="CA175" s="37"/>
      <c r="CB175" s="37"/>
      <c r="CC175" s="37"/>
      <c r="CD175" s="37"/>
      <c r="CE175" s="37">
        <f t="shared" si="601"/>
        <v>0</v>
      </c>
      <c r="CF175" s="38"/>
      <c r="CG175" s="23"/>
      <c r="CH175" s="24"/>
      <c r="CI175" s="181"/>
      <c r="CJ175" s="25">
        <f t="shared" ref="CJ175" si="744">1-(CH175/CI172)</f>
        <v>1</v>
      </c>
      <c r="CK175" s="23" t="str" cm="1">
        <f t="array" ref="CK175">+_xlfn.IFS(CJ175&lt;0.8,"Cambio",CJ175&lt;0.9,"Revisión de control",CJ175&gt;0.89,"Se mantiene")</f>
        <v>Se mantiene</v>
      </c>
      <c r="CL175" s="148"/>
      <c r="CM175" s="148"/>
      <c r="CN175" s="148"/>
      <c r="CO175" s="148"/>
      <c r="CP175" s="25">
        <f t="shared" si="714"/>
        <v>1</v>
      </c>
    </row>
    <row r="176" spans="1:94" ht="60" customHeight="1" x14ac:dyDescent="0.35">
      <c r="A176" s="151" t="s">
        <v>581</v>
      </c>
      <c r="B176" s="223" t="s">
        <v>141</v>
      </c>
      <c r="C176" s="153" t="s">
        <v>142</v>
      </c>
      <c r="D176" s="191" t="str">
        <f>VLOOKUP(B176,Datos!$B$65:$F$80,3,FALSE)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76" s="194" t="str">
        <f>VLOOKUP(B176,Datos!$B$65:$F$80,5,FALSE)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76" s="191" t="str">
        <f>VLOOKUP(B176,Datos!$B$65:$F$80,4,FALSE)</f>
        <v>Inicia con el análisis de la ruta jurídica y termina con la decisión final del expediente</v>
      </c>
      <c r="G176" s="197" t="s">
        <v>551</v>
      </c>
      <c r="H176" s="168" t="s">
        <v>1159</v>
      </c>
      <c r="I176" s="167">
        <f t="shared" ref="I176" si="745">IF(K176="",0,1)</f>
        <v>1</v>
      </c>
      <c r="J176" s="170" t="str">
        <f t="shared" ref="J176" si="746">CONCATENATE(C176," ",K176)</f>
        <v>ACCTI 2</v>
      </c>
      <c r="K176" s="170">
        <v>2</v>
      </c>
      <c r="L176" s="198">
        <v>46147</v>
      </c>
      <c r="M176" s="199">
        <f ca="1">+TODAY()-L176</f>
        <v>4</v>
      </c>
      <c r="N176" s="202" t="s">
        <v>1175</v>
      </c>
      <c r="O176" s="205" t="s">
        <v>28</v>
      </c>
      <c r="P176" s="208">
        <f>VLOOKUP(O176,Datos!$B$20:$D$25,2,FALSE)</f>
        <v>1</v>
      </c>
      <c r="Q176" s="168" t="s">
        <v>1131</v>
      </c>
      <c r="R176" s="182" t="s">
        <v>1039</v>
      </c>
      <c r="S176" s="182" t="s">
        <v>1176</v>
      </c>
      <c r="T176" s="183" t="str">
        <f t="shared" ref="T176" si="747">CONCATENATE("Posibilidad de efecto dañoso sobre los"," ",Q176," ",R176," debido ",S176)</f>
        <v>Posibilidad de efecto dañoso sobre los recursos públicos por adquisición de predios sin las especificaciones técnicas requeridas debido a la falta del seguimiento y aplicación de los controles y normativa establecidos en el procedimiento y sin la disponibilidad presupuestal para adelantar la compra de predios</v>
      </c>
      <c r="U176" s="170" t="s">
        <v>199</v>
      </c>
      <c r="V176" s="170" t="s">
        <v>204</v>
      </c>
      <c r="W176" s="184" t="s">
        <v>247</v>
      </c>
      <c r="X176" s="184" t="s">
        <v>1136</v>
      </c>
      <c r="Y176" s="184" t="s">
        <v>1162</v>
      </c>
      <c r="Z176" s="187">
        <v>300</v>
      </c>
      <c r="AA176" s="168" t="str">
        <f t="shared" ref="AA176" si="748">IF(Z176&lt;=0,"",IF(Z176&lt;=2,"Muy Baja",IF(Z176&lt;=24,"Baja",IF(Z176&lt;=500,"Media",IF(Z176&lt;=5000,"Alta","Muy Alta")))))</f>
        <v>Media</v>
      </c>
      <c r="AB176" s="167">
        <f t="shared" ref="AB176" si="749">IF(AA176="","",IF(AA176="Muy Baja",0.2,IF(AA176="Baja",0.4,IF(AA176="Media",0.6,IF(AA176="Alta",0.8,IF(AA176="Muy Alta",1,))))))</f>
        <v>0.6</v>
      </c>
      <c r="AC176" s="168" t="str">
        <f>+O176</f>
        <v>Desde los 500 SMLMV</v>
      </c>
      <c r="AD176" s="168" t="str" cm="1">
        <f t="array" ref="AD176">_xlfn.IFS(AC176=Datos!$C$6,"Leve",AC176=Datos!$C$7,"Menor",AC176=Datos!$C$8,"Moderado",AC176=Datos!$C$9,"Mayor",AC176=Datos!$C$10,"Catastrófico")</f>
        <v>Catastrófico</v>
      </c>
      <c r="AE176" s="167">
        <f t="shared" ref="AE176" si="750">IF(AD176="","",IF(AD176="Leve",0.2,IF(AD176="Menor",0.4,IF(AD176="Moderado",0.6,IF(AD176="Mayor",0.8,IF(AD176="Catastrófico",1,))))))</f>
        <v>1</v>
      </c>
      <c r="AF176" s="168" t="str">
        <f t="shared" ref="AF176" si="751">IF(OR(AND(AA176="Muy Baja",AD176="Leve"),AND(AA176="Muy Baja",AD176="Menor"),AND(AA176="Baja",AD176="Leve")),"Bajo",IF(OR(AND(AA176="Muy baja",AD176="Moderado"),AND(AA176="Baja",AD176="Menor"),AND(AA176="Baja",AD176="Moderado"),AND(AA176="Media",AD176="Leve"),AND(AA176="Media",AD176="Menor"),AND(AA176="Media",AD176="Moderado"),AND(AA176="Alta",AD176="Leve"),AND(AA176="Alta",AD176="Menor")),"Moderado",IF(OR(AND(AA176="Muy Baja",AD176="Mayor"),AND(AA176="Baja",AD176="Mayor"),AND(AA176="Media",AD176="Mayor"),AND(AA176="Alta",AD176="Moderado"),AND(AA176="Alta",AD176="Mayor"),AND(AA176="Muy Alta",AD176="Leve"),AND(AA176="Muy Alta",AD176="Menor"),AND(AA176="Muy Alta",AD176="Moderado"),AND(AA176="Muy Alta",AD176="Mayor")),"Alto",IF(OR(AND(AA176="Muy Baja",AD176="Catastrófico"),AND(AA176="Baja",AD176="Catastrófico"),AND(AA176="Media",AD176="Catastrófico"),AND(AA176="Alta",AD176="Catastrófico"),AND(AA176="Muy Alta",AD176="Catastrófico")),"Extremo",""))))</f>
        <v>Extremo</v>
      </c>
      <c r="AG176" s="169" t="str" cm="1">
        <f t="array" ref="AG176">_xlfn.IFS(AF176="Bajo","Aceptar",AF176="Moderado","Reducir",AF176="Alto","Reducir",AF176="Extremo","Reducir")</f>
        <v>Reducir</v>
      </c>
      <c r="AH176" s="20" t="str">
        <f>CONCATENATE(J176," Control"," 1")</f>
        <v>ACCTI 2 Control 1</v>
      </c>
      <c r="AI176" s="22" t="s">
        <v>1177</v>
      </c>
      <c r="AJ176" s="22" t="s">
        <v>1178</v>
      </c>
      <c r="AK176" s="22" t="s">
        <v>1179</v>
      </c>
      <c r="AL176" s="22" t="str">
        <f t="shared" si="705"/>
        <v>La DIRECCIÓN DE ACCESO A TIERRAS decide si la oferta que se presenta a la entidad para la adquisición del predio es viable a través de diligenciamiento de la forma ACCTI-F-144 CONTROL DE CALIDAD DEL AVALÚO reduciendo la posibilidad de avanzar en procesos de compra dirigidos a predios cuyas ofertas no sean favorables para la entidad, revisando permanentemente que los avalúos hechos a los predios destinados para la compra cumple con los requisitos</v>
      </c>
      <c r="AM176" s="20" t="s">
        <v>46</v>
      </c>
      <c r="AN176" s="20" t="str">
        <f t="shared" si="706"/>
        <v>Probabilidad</v>
      </c>
      <c r="AO176" s="20" t="s">
        <v>49</v>
      </c>
      <c r="AP176" s="20" t="str">
        <f t="shared" si="707"/>
        <v>40%</v>
      </c>
      <c r="AQ176" s="20" t="s">
        <v>1</v>
      </c>
      <c r="AR176" s="20" t="s">
        <v>2</v>
      </c>
      <c r="AS176" s="20" t="s">
        <v>3</v>
      </c>
      <c r="AT176" s="21">
        <f>+IF(AN176="Probabilidad",AB176-(AB176*AP176),AB176)</f>
        <v>0.36</v>
      </c>
      <c r="AU176" s="20" t="str">
        <f t="shared" si="708"/>
        <v>Baja</v>
      </c>
      <c r="AV176" s="21">
        <f>+IF(AN176="Impacto",AE176-(AE176*AP176),AE176)</f>
        <v>1</v>
      </c>
      <c r="AW176" s="20" t="str">
        <f t="shared" si="709"/>
        <v>Catastrófico</v>
      </c>
      <c r="AX176" s="170" t="str">
        <f t="shared" ref="AX176" si="752">IF(OR(AND(AU179="Muy Baja",AW179="Leve"),AND(AU179="Muy Baja",AW179="Menor"),AND(AU179="Baja",AW179="Leve")),"Bajo",IF(OR(AND(AU179="Muy baja",AW179="Moderado"),AND(AU179="Baja",AW179="Menor"),AND(AU179="Baja",AW179="Moderado"),AND(AU179="Media",AW179="Leve"),AND(AU179="Media",AW179="Menor"),AND(AU179="Media",AW179="Moderado"),AND(AU179="Alta",AW179="Leve"),AND(AU179="Alta",AW179="Menor")),"Moderado",IF(OR(AND(AU179="Muy Baja",AW179="Mayor"),AND(AU179="Baja",AW179="Mayor"),AND(AU179="Media",AW179="Mayor"),AND(AU179="Alta",AW179="Moderado"),AND(AU179="Alta",AW179="Mayor"),AND(AU179="Muy Alta",AW179="Leve"),AND(AU179="Muy Alta",AW179="Menor"),AND(AU179="Muy Alta",AW179="Moderado"),AND(AU179="Muy Alta",AW179="Mayor")),"Alto",IF(OR(AND(AU179="Muy Baja",AW179="Catastrófico"),AND(AU179="Baja",AW179="Catastrófico"),AND(AU179="Media",AW179="Catastrófico"),AND(AU179="Alta",AW179="Catastrófico"),AND(AU179="Muy Alta",AW179="Catastrófico")),"Extremo",""))))</f>
        <v>Alto</v>
      </c>
      <c r="AY176" s="170" t="str" cm="1">
        <f t="array" ref="AY176">_xlfn.IFS(AX176="Bajo","Aceptar",AX176="Moderado","Reducir",AX176="Alto","Reducir",AX176="Extremo","Reducir")</f>
        <v>Reducir</v>
      </c>
      <c r="AZ176" s="173" t="str" cm="1">
        <f t="array" ref="AZ176">_xlfn.IFS(AY176="Aceptar","No",AY176="Reducir","Si")</f>
        <v>Si</v>
      </c>
      <c r="BA176" s="20" t="str">
        <f>CONCATENATE(J176," Acción preventiva"," 1")</f>
        <v>ACCTI 2 Acción preventiva 1</v>
      </c>
      <c r="BB176" s="22" t="s">
        <v>582</v>
      </c>
      <c r="BC176" s="22" t="s">
        <v>1182</v>
      </c>
      <c r="BD176" s="22" t="s">
        <v>602</v>
      </c>
      <c r="BE176" s="20">
        <f t="shared" si="711"/>
        <v>1</v>
      </c>
      <c r="BF176" s="20"/>
      <c r="BG176" s="20"/>
      <c r="BH176" s="20"/>
      <c r="BI176" s="20"/>
      <c r="BJ176" s="20"/>
      <c r="BK176" s="20"/>
      <c r="BL176" s="20">
        <v>1</v>
      </c>
      <c r="BM176" s="20"/>
      <c r="BN176" s="20"/>
      <c r="BO176" s="20"/>
      <c r="BP176" s="20"/>
      <c r="BQ176" s="20"/>
      <c r="BR176" s="176">
        <f t="shared" ref="BR176" si="753">+AVERAGE(CE176:CE179)/AVERAGE(BE176:BE179)</f>
        <v>0</v>
      </c>
      <c r="BS176" s="37"/>
      <c r="BT176" s="37"/>
      <c r="BU176" s="37"/>
      <c r="BV176" s="37"/>
      <c r="BW176" s="37"/>
      <c r="BX176" s="37"/>
      <c r="BY176" s="37"/>
      <c r="BZ176" s="37"/>
      <c r="CA176" s="37"/>
      <c r="CB176" s="37"/>
      <c r="CC176" s="37"/>
      <c r="CD176" s="37"/>
      <c r="CE176" s="37">
        <f t="shared" si="601"/>
        <v>0</v>
      </c>
      <c r="CF176" s="38"/>
      <c r="CG176" s="23"/>
      <c r="CH176" s="24"/>
      <c r="CI176" s="179">
        <f t="shared" ref="CI176" si="754">+Z176</f>
        <v>300</v>
      </c>
      <c r="CJ176" s="25">
        <f t="shared" ref="CJ176" si="755">1-(CH176/CI176)</f>
        <v>1</v>
      </c>
      <c r="CK176" s="23" t="str" cm="1">
        <f t="array" ref="CK176">+_xlfn.IFS(CJ176&lt;0.8,"Cambio",CJ176&lt;0.9,"Revisión de control",CJ176&gt;0.89,"Se mantiene")</f>
        <v>Se mantiene</v>
      </c>
      <c r="CL176" s="148"/>
      <c r="CM176" s="148"/>
      <c r="CN176" s="148"/>
      <c r="CO176" s="148"/>
      <c r="CP176" s="25">
        <f t="shared" si="714"/>
        <v>1</v>
      </c>
    </row>
    <row r="177" spans="1:94" ht="60" customHeight="1" x14ac:dyDescent="0.35">
      <c r="A177" s="151" t="s">
        <v>581</v>
      </c>
      <c r="B177" s="224"/>
      <c r="C177" s="153" t="s">
        <v>142</v>
      </c>
      <c r="D177" s="192"/>
      <c r="E177" s="195"/>
      <c r="F177" s="192"/>
      <c r="G177" s="197"/>
      <c r="H177" s="168"/>
      <c r="I177" s="167"/>
      <c r="J177" s="171"/>
      <c r="K177" s="171"/>
      <c r="L177" s="198"/>
      <c r="M177" s="200"/>
      <c r="N177" s="203"/>
      <c r="O177" s="206"/>
      <c r="P177" s="209"/>
      <c r="Q177" s="168"/>
      <c r="R177" s="182"/>
      <c r="S177" s="182"/>
      <c r="T177" s="183"/>
      <c r="U177" s="171"/>
      <c r="V177" s="171"/>
      <c r="W177" s="185"/>
      <c r="X177" s="185"/>
      <c r="Y177" s="185"/>
      <c r="Z177" s="187"/>
      <c r="AA177" s="168"/>
      <c r="AB177" s="167"/>
      <c r="AC177" s="168"/>
      <c r="AD177" s="168"/>
      <c r="AE177" s="167"/>
      <c r="AF177" s="168"/>
      <c r="AG177" s="169"/>
      <c r="AH177" s="20" t="str">
        <f>CONCATENATE(J176," Control"," 2")</f>
        <v>ACCTI 2 Control 2</v>
      </c>
      <c r="AI177" s="22" t="s">
        <v>1177</v>
      </c>
      <c r="AJ177" s="22" t="s">
        <v>1180</v>
      </c>
      <c r="AK177" s="22" t="s">
        <v>1181</v>
      </c>
      <c r="AL177" s="22" t="str">
        <f t="shared" si="705"/>
        <v>La DIRECCIÓN DE ACCESO A TIERRAS se realiza la reversión del negocio de compra venta a través de la anulación de la escritura publica de compraventa y registro de instrumentos públicos - ORIP</v>
      </c>
      <c r="AM177" s="20" t="s">
        <v>48</v>
      </c>
      <c r="AN177" s="20" t="str">
        <f t="shared" si="706"/>
        <v>Impacto</v>
      </c>
      <c r="AO177" s="20" t="s">
        <v>49</v>
      </c>
      <c r="AP177" s="20" t="str">
        <f t="shared" si="707"/>
        <v>25%</v>
      </c>
      <c r="AQ177" s="20" t="s">
        <v>1</v>
      </c>
      <c r="AR177" s="20" t="s">
        <v>2</v>
      </c>
      <c r="AS177" s="20" t="s">
        <v>3</v>
      </c>
      <c r="AT177" s="21">
        <f>+IF(AN177="Probabilidad",AT176-(AT176*AP177),AT176)</f>
        <v>0.36</v>
      </c>
      <c r="AU177" s="20" t="str">
        <f t="shared" si="708"/>
        <v>Baja</v>
      </c>
      <c r="AV177" s="21">
        <f>+IF(AN177="Impacto",AV176-(AV176*AP177),AV176)</f>
        <v>0.75</v>
      </c>
      <c r="AW177" s="20" t="str">
        <f t="shared" si="709"/>
        <v>Mayor</v>
      </c>
      <c r="AX177" s="171"/>
      <c r="AY177" s="171"/>
      <c r="AZ177" s="174"/>
      <c r="BA177" s="20" t="str">
        <f>CONCATENATE(J176," Acción preventiva"," 2")</f>
        <v>ACCTI 2 Acción preventiva 2</v>
      </c>
      <c r="BB177" s="22"/>
      <c r="BC177" s="22"/>
      <c r="BD177" s="22"/>
      <c r="BE177" s="20">
        <f t="shared" si="711"/>
        <v>0</v>
      </c>
      <c r="BF177" s="20"/>
      <c r="BG177" s="20"/>
      <c r="BH177" s="20"/>
      <c r="BI177" s="20"/>
      <c r="BJ177" s="20"/>
      <c r="BK177" s="20"/>
      <c r="BL177" s="20"/>
      <c r="BM177" s="20"/>
      <c r="BN177" s="20"/>
      <c r="BO177" s="20"/>
      <c r="BP177" s="20"/>
      <c r="BQ177" s="20"/>
      <c r="BR177" s="177"/>
      <c r="BS177" s="37"/>
      <c r="BT177" s="37"/>
      <c r="BU177" s="37"/>
      <c r="BV177" s="37"/>
      <c r="BW177" s="37"/>
      <c r="BX177" s="37"/>
      <c r="BY177" s="37"/>
      <c r="BZ177" s="37"/>
      <c r="CA177" s="37"/>
      <c r="CB177" s="37"/>
      <c r="CC177" s="37"/>
      <c r="CD177" s="37"/>
      <c r="CE177" s="37">
        <f t="shared" si="601"/>
        <v>0</v>
      </c>
      <c r="CF177" s="38"/>
      <c r="CG177" s="23"/>
      <c r="CH177" s="24"/>
      <c r="CI177" s="180"/>
      <c r="CJ177" s="25">
        <f t="shared" ref="CJ177" si="756">1-(CH177/CI176)</f>
        <v>1</v>
      </c>
      <c r="CK177" s="23" t="str" cm="1">
        <f t="array" ref="CK177">+_xlfn.IFS(CJ177&lt;0.8,"Cambio",CJ177&lt;0.9,"Revisión de control",CJ177&gt;0.89,"Se mantiene")</f>
        <v>Se mantiene</v>
      </c>
      <c r="CL177" s="148"/>
      <c r="CM177" s="148"/>
      <c r="CN177" s="148"/>
      <c r="CO177" s="148"/>
      <c r="CP177" s="25">
        <f t="shared" si="714"/>
        <v>1</v>
      </c>
    </row>
    <row r="178" spans="1:94" ht="60" customHeight="1" x14ac:dyDescent="0.35">
      <c r="A178" s="151" t="s">
        <v>581</v>
      </c>
      <c r="B178" s="224"/>
      <c r="C178" s="153" t="s">
        <v>142</v>
      </c>
      <c r="D178" s="192"/>
      <c r="E178" s="195"/>
      <c r="F178" s="192"/>
      <c r="G178" s="197"/>
      <c r="H178" s="168"/>
      <c r="I178" s="167"/>
      <c r="J178" s="171"/>
      <c r="K178" s="171"/>
      <c r="L178" s="198"/>
      <c r="M178" s="200"/>
      <c r="N178" s="203"/>
      <c r="O178" s="206"/>
      <c r="P178" s="209"/>
      <c r="Q178" s="168"/>
      <c r="R178" s="182"/>
      <c r="S178" s="182"/>
      <c r="T178" s="183"/>
      <c r="U178" s="171"/>
      <c r="V178" s="171"/>
      <c r="W178" s="185"/>
      <c r="X178" s="185"/>
      <c r="Y178" s="185"/>
      <c r="Z178" s="187"/>
      <c r="AA178" s="168"/>
      <c r="AB178" s="167"/>
      <c r="AC178" s="168"/>
      <c r="AD178" s="168"/>
      <c r="AE178" s="167"/>
      <c r="AF178" s="168"/>
      <c r="AG178" s="169"/>
      <c r="AH178" s="20" t="str">
        <f>CONCATENATE(J176," Control"," 3")</f>
        <v>ACCTI 2 Control 3</v>
      </c>
      <c r="AI178" s="22"/>
      <c r="AJ178" s="22"/>
      <c r="AK178" s="22"/>
      <c r="AL178" s="22" t="str">
        <f t="shared" si="705"/>
        <v xml:space="preserve">  a través de </v>
      </c>
      <c r="AM178" s="20"/>
      <c r="AN178" s="20" t="str">
        <f t="shared" si="706"/>
        <v/>
      </c>
      <c r="AO178" s="20"/>
      <c r="AP178" s="20" t="str">
        <f t="shared" si="707"/>
        <v/>
      </c>
      <c r="AQ178" s="20"/>
      <c r="AR178" s="20"/>
      <c r="AS178" s="20"/>
      <c r="AT178" s="21">
        <f>+IF(AN178="Probabilidad",AT177-(AT177*AP178),AT177)</f>
        <v>0.36</v>
      </c>
      <c r="AU178" s="20" t="str">
        <f t="shared" si="708"/>
        <v>Baja</v>
      </c>
      <c r="AV178" s="21">
        <f>+IF(AN178="Impacto",AV177-(AV177*AP178),AV177)</f>
        <v>0.75</v>
      </c>
      <c r="AW178" s="20" t="str">
        <f t="shared" si="709"/>
        <v>Mayor</v>
      </c>
      <c r="AX178" s="171"/>
      <c r="AY178" s="171"/>
      <c r="AZ178" s="174"/>
      <c r="BA178" s="20" t="str">
        <f>CONCATENATE(J176," Acción preventiva"," 3")</f>
        <v>ACCTI 2 Acción preventiva 3</v>
      </c>
      <c r="BB178" s="22"/>
      <c r="BC178" s="22"/>
      <c r="BD178" s="22"/>
      <c r="BE178" s="20">
        <f t="shared" si="711"/>
        <v>0</v>
      </c>
      <c r="BF178" s="20"/>
      <c r="BG178" s="20"/>
      <c r="BH178" s="20"/>
      <c r="BI178" s="20"/>
      <c r="BJ178" s="20"/>
      <c r="BK178" s="20"/>
      <c r="BL178" s="20"/>
      <c r="BM178" s="20"/>
      <c r="BN178" s="20"/>
      <c r="BO178" s="20"/>
      <c r="BP178" s="20"/>
      <c r="BQ178" s="20"/>
      <c r="BR178" s="177"/>
      <c r="BS178" s="37"/>
      <c r="BT178" s="37"/>
      <c r="BU178" s="37"/>
      <c r="BV178" s="37"/>
      <c r="BW178" s="37"/>
      <c r="BX178" s="37"/>
      <c r="BY178" s="37"/>
      <c r="BZ178" s="37"/>
      <c r="CA178" s="37"/>
      <c r="CB178" s="37"/>
      <c r="CC178" s="37"/>
      <c r="CD178" s="37"/>
      <c r="CE178" s="37">
        <f t="shared" si="601"/>
        <v>0</v>
      </c>
      <c r="CF178" s="38"/>
      <c r="CG178" s="23"/>
      <c r="CH178" s="24"/>
      <c r="CI178" s="180"/>
      <c r="CJ178" s="25">
        <f t="shared" ref="CJ178" si="757">1-(CH178/CI176)</f>
        <v>1</v>
      </c>
      <c r="CK178" s="23" t="str" cm="1">
        <f t="array" ref="CK178">+_xlfn.IFS(CJ178&lt;0.8,"Cambio",CJ178&lt;0.9,"Revisión de control",CJ178&gt;0.89,"Se mantiene")</f>
        <v>Se mantiene</v>
      </c>
      <c r="CL178" s="148"/>
      <c r="CM178" s="148"/>
      <c r="CN178" s="148"/>
      <c r="CO178" s="148"/>
      <c r="CP178" s="25">
        <f t="shared" si="714"/>
        <v>1</v>
      </c>
    </row>
    <row r="179" spans="1:94" ht="60" customHeight="1" x14ac:dyDescent="0.35">
      <c r="A179" s="151" t="s">
        <v>581</v>
      </c>
      <c r="B179" s="225"/>
      <c r="C179" s="153" t="s">
        <v>142</v>
      </c>
      <c r="D179" s="193"/>
      <c r="E179" s="196"/>
      <c r="F179" s="193"/>
      <c r="G179" s="197"/>
      <c r="H179" s="168"/>
      <c r="I179" s="167"/>
      <c r="J179" s="172"/>
      <c r="K179" s="172"/>
      <c r="L179" s="198"/>
      <c r="M179" s="201"/>
      <c r="N179" s="204"/>
      <c r="O179" s="207"/>
      <c r="P179" s="210"/>
      <c r="Q179" s="168"/>
      <c r="R179" s="182"/>
      <c r="S179" s="182"/>
      <c r="T179" s="183"/>
      <c r="U179" s="172"/>
      <c r="V179" s="172"/>
      <c r="W179" s="186"/>
      <c r="X179" s="186"/>
      <c r="Y179" s="186"/>
      <c r="Z179" s="187"/>
      <c r="AA179" s="168"/>
      <c r="AB179" s="167"/>
      <c r="AC179" s="168"/>
      <c r="AD179" s="168"/>
      <c r="AE179" s="167"/>
      <c r="AF179" s="168"/>
      <c r="AG179" s="169"/>
      <c r="AH179" s="20" t="str">
        <f>CONCATENATE(J176," Control"," 4")</f>
        <v>ACCTI 2 Control 4</v>
      </c>
      <c r="AI179" s="22"/>
      <c r="AJ179" s="22"/>
      <c r="AK179" s="22"/>
      <c r="AL179" s="22" t="str">
        <f t="shared" si="705"/>
        <v xml:space="preserve">  a través de </v>
      </c>
      <c r="AM179" s="20"/>
      <c r="AN179" s="20" t="str">
        <f t="shared" si="706"/>
        <v/>
      </c>
      <c r="AO179" s="20"/>
      <c r="AP179" s="20" t="str">
        <f t="shared" si="707"/>
        <v/>
      </c>
      <c r="AQ179" s="20"/>
      <c r="AR179" s="20"/>
      <c r="AS179" s="20"/>
      <c r="AT179" s="21">
        <f>+IF(AN179="Probabilidad",AT178-(AT178*AP179),AT178)</f>
        <v>0.36</v>
      </c>
      <c r="AU179" s="20" t="str">
        <f t="shared" si="708"/>
        <v>Baja</v>
      </c>
      <c r="AV179" s="21">
        <f>+IF(AN179="Impacto",AV178-(AV178*AP179),AV178)</f>
        <v>0.75</v>
      </c>
      <c r="AW179" s="20" t="str">
        <f t="shared" si="709"/>
        <v>Mayor</v>
      </c>
      <c r="AX179" s="172"/>
      <c r="AY179" s="172"/>
      <c r="AZ179" s="175"/>
      <c r="BA179" s="20" t="str">
        <f>CONCATENATE(J176," Acción preventiva"," 4")</f>
        <v>ACCTI 2 Acción preventiva 4</v>
      </c>
      <c r="BB179" s="22"/>
      <c r="BC179" s="22"/>
      <c r="BD179" s="22"/>
      <c r="BE179" s="20">
        <f t="shared" si="711"/>
        <v>0</v>
      </c>
      <c r="BF179" s="20"/>
      <c r="BG179" s="20"/>
      <c r="BH179" s="20"/>
      <c r="BI179" s="20"/>
      <c r="BJ179" s="20"/>
      <c r="BK179" s="20"/>
      <c r="BL179" s="20"/>
      <c r="BM179" s="20"/>
      <c r="BN179" s="20"/>
      <c r="BO179" s="20"/>
      <c r="BP179" s="20"/>
      <c r="BQ179" s="20"/>
      <c r="BR179" s="178"/>
      <c r="BS179" s="37"/>
      <c r="BT179" s="37"/>
      <c r="BU179" s="37"/>
      <c r="BV179" s="37"/>
      <c r="BW179" s="37"/>
      <c r="BX179" s="37"/>
      <c r="BY179" s="37"/>
      <c r="BZ179" s="37"/>
      <c r="CA179" s="37"/>
      <c r="CB179" s="37"/>
      <c r="CC179" s="37"/>
      <c r="CD179" s="37"/>
      <c r="CE179" s="37">
        <f t="shared" si="601"/>
        <v>0</v>
      </c>
      <c r="CF179" s="38"/>
      <c r="CG179" s="23"/>
      <c r="CH179" s="24"/>
      <c r="CI179" s="181"/>
      <c r="CJ179" s="25">
        <f t="shared" ref="CJ179" si="758">1-(CH179/CI176)</f>
        <v>1</v>
      </c>
      <c r="CK179" s="23" t="str" cm="1">
        <f t="array" ref="CK179">+_xlfn.IFS(CJ179&lt;0.8,"Cambio",CJ179&lt;0.9,"Revisión de control",CJ179&gt;0.89,"Se mantiene")</f>
        <v>Se mantiene</v>
      </c>
      <c r="CL179" s="148"/>
      <c r="CM179" s="148"/>
      <c r="CN179" s="148"/>
      <c r="CO179" s="148"/>
      <c r="CP179" s="25">
        <f t="shared" si="714"/>
        <v>1</v>
      </c>
    </row>
    <row r="180" spans="1:94" ht="60" customHeight="1" x14ac:dyDescent="0.35">
      <c r="A180" s="151" t="s">
        <v>539</v>
      </c>
      <c r="B180" s="223" t="s">
        <v>141</v>
      </c>
      <c r="C180" s="153" t="s">
        <v>142</v>
      </c>
      <c r="D180" s="191" t="str">
        <f>VLOOKUP(B180,Datos!$B$65:$F$80,3,FALSE)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80" s="194" t="str">
        <f>VLOOKUP(B180,Datos!$B$65:$F$80,5,FALSE)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80" s="191" t="str">
        <f>VLOOKUP(B180,Datos!$B$65:$F$80,4,FALSE)</f>
        <v>Inicia con el análisis de la ruta jurídica y termina con la decisión final del expediente</v>
      </c>
      <c r="G180" s="197" t="s">
        <v>551</v>
      </c>
      <c r="H180" s="168" t="s">
        <v>1133</v>
      </c>
      <c r="I180" s="167">
        <f t="shared" ref="I180" si="759">IF(K180="",0,1)</f>
        <v>1</v>
      </c>
      <c r="J180" s="170" t="str">
        <f t="shared" ref="J180" si="760">CONCATENATE(C180," ",K180)</f>
        <v>ACCTI 3</v>
      </c>
      <c r="K180" s="170">
        <v>3</v>
      </c>
      <c r="L180" s="198">
        <v>46147</v>
      </c>
      <c r="M180" s="199">
        <f ca="1">+TODAY()-L180</f>
        <v>4</v>
      </c>
      <c r="N180" s="202" t="s">
        <v>1134</v>
      </c>
      <c r="O180" s="205" t="s">
        <v>28</v>
      </c>
      <c r="P180" s="208">
        <f>VLOOKUP(O180,Datos!$B$20:$D$25,2,FALSE)</f>
        <v>1</v>
      </c>
      <c r="Q180" s="168" t="s">
        <v>1131</v>
      </c>
      <c r="R180" s="182" t="s">
        <v>1039</v>
      </c>
      <c r="S180" s="182" t="s">
        <v>1135</v>
      </c>
      <c r="T180" s="183" t="str">
        <f t="shared" ref="T180" si="761">CONCATENATE("Posibilidad de efecto dañoso sobre los"," ",Q180," ",R180," debido ",S180)</f>
        <v>Posibilidad de efecto dañoso sobre los recursos públicos por adquisición de predios sin las especificaciones técnicas requeridas debido a que se incumple con el procedimiento de compra de la DAE en temas de saneamiento jurídico, novedades técnicas y sobrecostos por falta de verificación en control de avalúos</v>
      </c>
      <c r="U180" s="170" t="s">
        <v>198</v>
      </c>
      <c r="V180" s="170" t="s">
        <v>204</v>
      </c>
      <c r="W180" s="184" t="s">
        <v>332</v>
      </c>
      <c r="X180" s="184" t="s">
        <v>1136</v>
      </c>
      <c r="Y180" s="184" t="s">
        <v>1137</v>
      </c>
      <c r="Z180" s="187">
        <v>15</v>
      </c>
      <c r="AA180" s="168" t="str">
        <f t="shared" ref="AA180" si="762">IF(Z180&lt;=0,"",IF(Z180&lt;=2,"Muy Baja",IF(Z180&lt;=24,"Baja",IF(Z180&lt;=500,"Media",IF(Z180&lt;=5000,"Alta","Muy Alta")))))</f>
        <v>Baja</v>
      </c>
      <c r="AB180" s="167">
        <f t="shared" ref="AB180" si="763">IF(AA180="","",IF(AA180="Muy Baja",0.2,IF(AA180="Baja",0.4,IF(AA180="Media",0.6,IF(AA180="Alta",0.8,IF(AA180="Muy Alta",1,))))))</f>
        <v>0.4</v>
      </c>
      <c r="AC180" s="168" t="str">
        <f>+O180</f>
        <v>Desde los 500 SMLMV</v>
      </c>
      <c r="AD180" s="168" t="str" cm="1">
        <f t="array" ref="AD180">_xlfn.IFS(AC180=Datos!$C$6,"Leve",AC180=Datos!$C$7,"Menor",AC180=Datos!$C$8,"Moderado",AC180=Datos!$C$9,"Mayor",AC180=Datos!$C$10,"Catastrófico")</f>
        <v>Catastrófico</v>
      </c>
      <c r="AE180" s="167">
        <f t="shared" ref="AE180" si="764">IF(AD180="","",IF(AD180="Leve",0.2,IF(AD180="Menor",0.4,IF(AD180="Moderado",0.6,IF(AD180="Mayor",0.8,IF(AD180="Catastrófico",1,))))))</f>
        <v>1</v>
      </c>
      <c r="AF180" s="168" t="str">
        <f t="shared" ref="AF180" si="765">IF(OR(AND(AA180="Muy Baja",AD180="Leve"),AND(AA180="Muy Baja",AD180="Menor"),AND(AA180="Baja",AD180="Leve")),"Bajo",IF(OR(AND(AA180="Muy baja",AD180="Moderado"),AND(AA180="Baja",AD180="Menor"),AND(AA180="Baja",AD180="Moderado"),AND(AA180="Media",AD180="Leve"),AND(AA180="Media",AD180="Menor"),AND(AA180="Media",AD180="Moderado"),AND(AA180="Alta",AD180="Leve"),AND(AA180="Alta",AD180="Menor")),"Moderado",IF(OR(AND(AA180="Muy Baja",AD180="Mayor"),AND(AA180="Baja",AD180="Mayor"),AND(AA180="Media",AD180="Mayor"),AND(AA180="Alta",AD180="Moderado"),AND(AA180="Alta",AD180="Mayor"),AND(AA180="Muy Alta",AD180="Leve"),AND(AA180="Muy Alta",AD180="Menor"),AND(AA180="Muy Alta",AD180="Moderado"),AND(AA180="Muy Alta",AD180="Mayor")),"Alto",IF(OR(AND(AA180="Muy Baja",AD180="Catastrófico"),AND(AA180="Baja",AD180="Catastrófico"),AND(AA180="Media",AD180="Catastrófico"),AND(AA180="Alta",AD180="Catastrófico"),AND(AA180="Muy Alta",AD180="Catastrófico")),"Extremo",""))))</f>
        <v>Extremo</v>
      </c>
      <c r="AG180" s="169" t="str" cm="1">
        <f t="array" ref="AG180">_xlfn.IFS(AF180="Bajo","Aceptar",AF180="Moderado","Reducir",AF180="Alto","Reducir",AF180="Extremo","Reducir")</f>
        <v>Reducir</v>
      </c>
      <c r="AH180" s="20" t="str">
        <f>CONCATENATE(J180," Control"," 1")</f>
        <v>ACCTI 3 Control 1</v>
      </c>
      <c r="AI180" s="22" t="s">
        <v>1138</v>
      </c>
      <c r="AJ180" s="22" t="s">
        <v>1139</v>
      </c>
      <c r="AK180" s="22" t="s">
        <v>1140</v>
      </c>
      <c r="AL180" s="22" t="str">
        <f t="shared" ref="AL180:AL188" si="766">CONCATENATE(AI180," ",AJ180," a través de ",AK180)</f>
        <v>La DIRECCIÓN DE ASUNTOS ÉTNICOS verifica en un análisis técnico, que no sea un predio urbano y que cumpla con las disposiciones ambientales, agrarias y ecológicas a través de diligenciamiento de la forma ACCTI-F-125 Forma de visita técnica para compra de predios destinado a comunidades étnicas ejecutandose cada vez que se va adquirir predios y/o mejoras</v>
      </c>
      <c r="AM180" s="20" t="s">
        <v>46</v>
      </c>
      <c r="AN180" s="20" t="str">
        <f t="shared" si="542"/>
        <v>Probabilidad</v>
      </c>
      <c r="AO180" s="20" t="s">
        <v>49</v>
      </c>
      <c r="AP180" s="20" t="str">
        <f t="shared" si="543"/>
        <v>40%</v>
      </c>
      <c r="AQ180" s="20" t="s">
        <v>1</v>
      </c>
      <c r="AR180" s="20" t="s">
        <v>2</v>
      </c>
      <c r="AS180" s="20" t="s">
        <v>3</v>
      </c>
      <c r="AT180" s="21">
        <f>+IF(AN180="Probabilidad",AB180-(AB180*AP180),AB180)</f>
        <v>0.24</v>
      </c>
      <c r="AU180" s="20" t="str">
        <f t="shared" ref="AU180:AU183" si="767">IFERROR(IF(AT180="","",IF(AT180&lt;=20%,"Muy Baja",IF(AT180&lt;=40%,"Baja",IF(AT180&lt;=60%,"Media",IF(AT180&lt;=80%,"Alta","Muy Alta"))))),"")</f>
        <v>Baja</v>
      </c>
      <c r="AV180" s="21">
        <f>+IF(AN180="Impacto",AE180-(AE180*AP180),AE180)</f>
        <v>1</v>
      </c>
      <c r="AW180" s="20" t="str">
        <f t="shared" ref="AW180:AW183" si="768">IFERROR(IF(AV180="","",IF(AV180&lt;=0.2,"Leve",IF(AV180&lt;=0.4,"Menor",IF(AV180&lt;=0.6,"Moderado",IF(AV180&lt;=0.8,"Mayor","Catastrófico"))))),"")</f>
        <v>Catastrófico</v>
      </c>
      <c r="AX180" s="170" t="str">
        <f t="shared" ref="AX180" si="769">IF(OR(AND(AU183="Muy Baja",AW183="Leve"),AND(AU183="Muy Baja",AW183="Menor"),AND(AU183="Baja",AW183="Leve")),"Bajo",IF(OR(AND(AU183="Muy baja",AW183="Moderado"),AND(AU183="Baja",AW183="Menor"),AND(AU183="Baja",AW183="Moderado"),AND(AU183="Media",AW183="Leve"),AND(AU183="Media",AW183="Menor"),AND(AU183="Media",AW183="Moderado"),AND(AU183="Alta",AW183="Leve"),AND(AU183="Alta",AW183="Menor")),"Moderado",IF(OR(AND(AU183="Muy Baja",AW183="Mayor"),AND(AU183="Baja",AW183="Mayor"),AND(AU183="Media",AW183="Mayor"),AND(AU183="Alta",AW183="Moderado"),AND(AU183="Alta",AW183="Mayor"),AND(AU183="Muy Alta",AW183="Leve"),AND(AU183="Muy Alta",AW183="Menor"),AND(AU183="Muy Alta",AW183="Moderado"),AND(AU183="Muy Alta",AW183="Mayor")),"Alto",IF(OR(AND(AU183="Muy Baja",AW183="Catastrófico"),AND(AU183="Baja",AW183="Catastrófico"),AND(AU183="Media",AW183="Catastrófico"),AND(AU183="Alta",AW183="Catastrófico"),AND(AU183="Muy Alta",AW183="Catastrófico")),"Extremo",""))))</f>
        <v>Alto</v>
      </c>
      <c r="AY180" s="170" t="str" cm="1">
        <f t="array" ref="AY180">_xlfn.IFS(AX180="Bajo","Aceptar",AX180="Moderado","Reducir",AX180="Alto","Reducir",AX180="Extremo","Reducir")</f>
        <v>Reducir</v>
      </c>
      <c r="AZ180" s="173" t="str" cm="1">
        <f t="array" ref="AZ180">_xlfn.IFS(AY180="Aceptar","No",AY180="Reducir","Si")</f>
        <v>Si</v>
      </c>
      <c r="BA180" s="20" t="str">
        <f>CONCATENATE(J180," Acción preventiva"," 1")</f>
        <v>ACCTI 3 Acción preventiva 1</v>
      </c>
      <c r="BB180" s="22" t="s">
        <v>1145</v>
      </c>
      <c r="BC180" s="22" t="s">
        <v>553</v>
      </c>
      <c r="BD180" s="22" t="s">
        <v>1146</v>
      </c>
      <c r="BE180" s="20">
        <f t="shared" ref="BE180:BE183" si="770">+SUM(BF180:BQ180)</f>
        <v>1</v>
      </c>
      <c r="BF180" s="20"/>
      <c r="BG180" s="20"/>
      <c r="BH180" s="20"/>
      <c r="BI180" s="20"/>
      <c r="BJ180" s="20"/>
      <c r="BK180" s="20"/>
      <c r="BL180" s="20"/>
      <c r="BM180" s="20"/>
      <c r="BN180" s="20"/>
      <c r="BO180" s="20"/>
      <c r="BP180" s="20"/>
      <c r="BQ180" s="20">
        <v>1</v>
      </c>
      <c r="BR180" s="176">
        <f t="shared" ref="BR180" si="771">+AVERAGE(CE180:CE183)/AVERAGE(BE180:BE183)</f>
        <v>0</v>
      </c>
      <c r="BS180" s="37"/>
      <c r="BT180" s="37"/>
      <c r="BU180" s="37"/>
      <c r="BV180" s="37"/>
      <c r="BW180" s="37"/>
      <c r="BX180" s="37"/>
      <c r="BY180" s="37"/>
      <c r="BZ180" s="37"/>
      <c r="CA180" s="37"/>
      <c r="CB180" s="37"/>
      <c r="CC180" s="37"/>
      <c r="CD180" s="37"/>
      <c r="CE180" s="37">
        <f t="shared" si="601"/>
        <v>0</v>
      </c>
      <c r="CF180" s="38"/>
      <c r="CG180" s="23"/>
      <c r="CH180" s="24"/>
      <c r="CI180" s="179">
        <f t="shared" ref="CI180" si="772">+Z180</f>
        <v>15</v>
      </c>
      <c r="CJ180" s="25">
        <f t="shared" ref="CJ180" si="773">1-(CH180/CI180)</f>
        <v>1</v>
      </c>
      <c r="CK180" s="23" t="str" cm="1">
        <f t="array" ref="CK180">+_xlfn.IFS(CJ180&lt;0.8,"Cambio",CJ180&lt;0.9,"Revisión de control",CJ180&gt;0.89,"Se mantiene")</f>
        <v>Se mantiene</v>
      </c>
      <c r="CL180" s="148"/>
      <c r="CM180" s="148"/>
      <c r="CN180" s="148"/>
      <c r="CO180" s="148"/>
      <c r="CP180" s="25">
        <f t="shared" si="586"/>
        <v>1</v>
      </c>
    </row>
    <row r="181" spans="1:94" ht="60" customHeight="1" x14ac:dyDescent="0.35">
      <c r="A181" s="151" t="s">
        <v>539</v>
      </c>
      <c r="B181" s="224"/>
      <c r="C181" s="153" t="s">
        <v>142</v>
      </c>
      <c r="D181" s="192"/>
      <c r="E181" s="195"/>
      <c r="F181" s="192"/>
      <c r="G181" s="197"/>
      <c r="H181" s="168"/>
      <c r="I181" s="167"/>
      <c r="J181" s="171"/>
      <c r="K181" s="171"/>
      <c r="L181" s="198"/>
      <c r="M181" s="200"/>
      <c r="N181" s="203"/>
      <c r="O181" s="206"/>
      <c r="P181" s="209"/>
      <c r="Q181" s="168"/>
      <c r="R181" s="182"/>
      <c r="S181" s="182"/>
      <c r="T181" s="183"/>
      <c r="U181" s="171"/>
      <c r="V181" s="171"/>
      <c r="W181" s="185"/>
      <c r="X181" s="185"/>
      <c r="Y181" s="185"/>
      <c r="Z181" s="187"/>
      <c r="AA181" s="168"/>
      <c r="AB181" s="167"/>
      <c r="AC181" s="168"/>
      <c r="AD181" s="168"/>
      <c r="AE181" s="167"/>
      <c r="AF181" s="168"/>
      <c r="AG181" s="169"/>
      <c r="AH181" s="20" t="str">
        <f>CONCATENATE(J180," Control"," 2")</f>
        <v>ACCTI 3 Control 2</v>
      </c>
      <c r="AI181" s="22" t="s">
        <v>1138</v>
      </c>
      <c r="AJ181" s="22" t="s">
        <v>1141</v>
      </c>
      <c r="AK181" s="22" t="s">
        <v>1142</v>
      </c>
      <c r="AL181" s="22" t="str">
        <f t="shared" si="766"/>
        <v>La DIRECCIÓN DE ASUNTOS ÉTNICOS valida la información y documentación recibida con los elementos suficientes (requisitos) para identificar el predio a través de de la forma ACCTI-F-021 OFERTA VOLUNTARIA DE PREDIOS cada vez que se reciba una oferta de venta</v>
      </c>
      <c r="AM181" s="20" t="s">
        <v>46</v>
      </c>
      <c r="AN181" s="20" t="str">
        <f t="shared" si="542"/>
        <v>Probabilidad</v>
      </c>
      <c r="AO181" s="20" t="s">
        <v>49</v>
      </c>
      <c r="AP181" s="20" t="str">
        <f t="shared" si="543"/>
        <v>40%</v>
      </c>
      <c r="AQ181" s="20" t="s">
        <v>1</v>
      </c>
      <c r="AR181" s="20" t="s">
        <v>2</v>
      </c>
      <c r="AS181" s="20" t="s">
        <v>3</v>
      </c>
      <c r="AT181" s="21">
        <f>+IF(AN181="Probabilidad",AT180-(AT180*AP181),AT180)</f>
        <v>0.14399999999999999</v>
      </c>
      <c r="AU181" s="20" t="str">
        <f t="shared" si="767"/>
        <v>Muy Baja</v>
      </c>
      <c r="AV181" s="21">
        <f>+IF(AN181="Impacto",AV180-(AV180*AP181),AV180)</f>
        <v>1</v>
      </c>
      <c r="AW181" s="20" t="str">
        <f t="shared" si="768"/>
        <v>Catastrófico</v>
      </c>
      <c r="AX181" s="171"/>
      <c r="AY181" s="171"/>
      <c r="AZ181" s="174"/>
      <c r="BA181" s="20" t="str">
        <f>CONCATENATE(J180," Acción preventiva"," 2")</f>
        <v>ACCTI 3 Acción preventiva 2</v>
      </c>
      <c r="BB181" s="22" t="s">
        <v>1145</v>
      </c>
      <c r="BC181" s="22" t="s">
        <v>555</v>
      </c>
      <c r="BD181" s="22" t="s">
        <v>556</v>
      </c>
      <c r="BE181" s="20">
        <f t="shared" si="770"/>
        <v>1</v>
      </c>
      <c r="BF181" s="20"/>
      <c r="BG181" s="20"/>
      <c r="BH181" s="20"/>
      <c r="BI181" s="20"/>
      <c r="BJ181" s="20"/>
      <c r="BK181" s="20"/>
      <c r="BL181" s="20"/>
      <c r="BM181" s="20"/>
      <c r="BN181" s="20"/>
      <c r="BO181" s="20"/>
      <c r="BP181" s="20"/>
      <c r="BQ181" s="20">
        <v>1</v>
      </c>
      <c r="BR181" s="177"/>
      <c r="BS181" s="37"/>
      <c r="BT181" s="37"/>
      <c r="BU181" s="37"/>
      <c r="BV181" s="37"/>
      <c r="BW181" s="37"/>
      <c r="BX181" s="37"/>
      <c r="BY181" s="37"/>
      <c r="BZ181" s="37"/>
      <c r="CA181" s="37"/>
      <c r="CB181" s="37"/>
      <c r="CC181" s="37"/>
      <c r="CD181" s="37"/>
      <c r="CE181" s="37">
        <f t="shared" si="601"/>
        <v>0</v>
      </c>
      <c r="CF181" s="38"/>
      <c r="CG181" s="23"/>
      <c r="CH181" s="24"/>
      <c r="CI181" s="180"/>
      <c r="CJ181" s="25">
        <f t="shared" ref="CJ181" si="774">1-(CH181/CI180)</f>
        <v>1</v>
      </c>
      <c r="CK181" s="23" t="str" cm="1">
        <f t="array" ref="CK181">+_xlfn.IFS(CJ181&lt;0.8,"Cambio",CJ181&lt;0.9,"Revisión de control",CJ181&gt;0.89,"Se mantiene")</f>
        <v>Se mantiene</v>
      </c>
      <c r="CL181" s="148"/>
      <c r="CM181" s="148"/>
      <c r="CN181" s="148"/>
      <c r="CO181" s="148"/>
      <c r="CP181" s="25">
        <f t="shared" si="586"/>
        <v>1</v>
      </c>
    </row>
    <row r="182" spans="1:94" ht="60" customHeight="1" x14ac:dyDescent="0.35">
      <c r="A182" s="151" t="s">
        <v>539</v>
      </c>
      <c r="B182" s="224"/>
      <c r="C182" s="153" t="s">
        <v>142</v>
      </c>
      <c r="D182" s="192"/>
      <c r="E182" s="195"/>
      <c r="F182" s="192"/>
      <c r="G182" s="197"/>
      <c r="H182" s="168"/>
      <c r="I182" s="167"/>
      <c r="J182" s="171"/>
      <c r="K182" s="171"/>
      <c r="L182" s="198"/>
      <c r="M182" s="200"/>
      <c r="N182" s="203"/>
      <c r="O182" s="206"/>
      <c r="P182" s="209"/>
      <c r="Q182" s="168"/>
      <c r="R182" s="182"/>
      <c r="S182" s="182"/>
      <c r="T182" s="183"/>
      <c r="U182" s="171"/>
      <c r="V182" s="171"/>
      <c r="W182" s="185"/>
      <c r="X182" s="185"/>
      <c r="Y182" s="185"/>
      <c r="Z182" s="187"/>
      <c r="AA182" s="168"/>
      <c r="AB182" s="167"/>
      <c r="AC182" s="168"/>
      <c r="AD182" s="168"/>
      <c r="AE182" s="167"/>
      <c r="AF182" s="168"/>
      <c r="AG182" s="169"/>
      <c r="AH182" s="20" t="str">
        <f>CONCATENATE(J180," Control"," 3")</f>
        <v>ACCTI 3 Control 3</v>
      </c>
      <c r="AI182" s="22" t="s">
        <v>1138</v>
      </c>
      <c r="AJ182" s="22" t="s">
        <v>1143</v>
      </c>
      <c r="AK182" s="22" t="s">
        <v>1144</v>
      </c>
      <c r="AL182" s="22" t="str">
        <f t="shared" si="766"/>
        <v>La DIRECCIÓN DE ASUNTOS ÉTNICOS solicita la resolución de contrato de compraventa a través de de un acta conciliación extrajudicial con el propietario del predio, subsanando las novedades presentadas. En caso que el propietario no la acepte, se procede a una acción judicial</v>
      </c>
      <c r="AM182" s="20" t="s">
        <v>48</v>
      </c>
      <c r="AN182" s="20" t="str">
        <f t="shared" si="542"/>
        <v>Impacto</v>
      </c>
      <c r="AO182" s="20" t="s">
        <v>49</v>
      </c>
      <c r="AP182" s="20" t="str">
        <f t="shared" si="543"/>
        <v>25%</v>
      </c>
      <c r="AQ182" s="20" t="s">
        <v>1</v>
      </c>
      <c r="AR182" s="20" t="s">
        <v>2</v>
      </c>
      <c r="AS182" s="20" t="s">
        <v>3</v>
      </c>
      <c r="AT182" s="21">
        <f>+IF(AN182="Probabilidad",AT181-(AT181*AP182),AT181)</f>
        <v>0.14399999999999999</v>
      </c>
      <c r="AU182" s="20" t="str">
        <f t="shared" si="767"/>
        <v>Muy Baja</v>
      </c>
      <c r="AV182" s="21">
        <f>+IF(AN182="Impacto",AV181-(AV181*AP182),AV181)</f>
        <v>0.75</v>
      </c>
      <c r="AW182" s="20" t="str">
        <f t="shared" si="768"/>
        <v>Mayor</v>
      </c>
      <c r="AX182" s="171"/>
      <c r="AY182" s="171"/>
      <c r="AZ182" s="174"/>
      <c r="BA182" s="20" t="str">
        <f>CONCATENATE(J180," Acción preventiva"," 3")</f>
        <v>ACCTI 3 Acción preventiva 3</v>
      </c>
      <c r="BB182" s="22"/>
      <c r="BC182" s="22"/>
      <c r="BD182" s="22"/>
      <c r="BE182" s="20">
        <f t="shared" si="770"/>
        <v>0</v>
      </c>
      <c r="BF182" s="20"/>
      <c r="BG182" s="20"/>
      <c r="BH182" s="20"/>
      <c r="BI182" s="20"/>
      <c r="BJ182" s="20"/>
      <c r="BK182" s="20"/>
      <c r="BL182" s="20"/>
      <c r="BM182" s="20"/>
      <c r="BN182" s="20"/>
      <c r="BO182" s="20"/>
      <c r="BP182" s="20"/>
      <c r="BQ182" s="20"/>
      <c r="BR182" s="177"/>
      <c r="BS182" s="37"/>
      <c r="BT182" s="37"/>
      <c r="BU182" s="37"/>
      <c r="BV182" s="37"/>
      <c r="BW182" s="37"/>
      <c r="BX182" s="37"/>
      <c r="BY182" s="37"/>
      <c r="BZ182" s="37"/>
      <c r="CA182" s="37"/>
      <c r="CB182" s="37"/>
      <c r="CC182" s="37"/>
      <c r="CD182" s="37"/>
      <c r="CE182" s="37">
        <f t="shared" si="601"/>
        <v>0</v>
      </c>
      <c r="CF182" s="38"/>
      <c r="CG182" s="23"/>
      <c r="CH182" s="24"/>
      <c r="CI182" s="180"/>
      <c r="CJ182" s="25">
        <f t="shared" ref="CJ182" si="775">1-(CH182/CI180)</f>
        <v>1</v>
      </c>
      <c r="CK182" s="23" t="str" cm="1">
        <f t="array" ref="CK182">+_xlfn.IFS(CJ182&lt;0.8,"Cambio",CJ182&lt;0.9,"Revisión de control",CJ182&gt;0.89,"Se mantiene")</f>
        <v>Se mantiene</v>
      </c>
      <c r="CL182" s="148"/>
      <c r="CM182" s="148"/>
      <c r="CN182" s="148"/>
      <c r="CO182" s="148"/>
      <c r="CP182" s="25">
        <f t="shared" si="586"/>
        <v>1</v>
      </c>
    </row>
    <row r="183" spans="1:94" ht="60" customHeight="1" x14ac:dyDescent="0.35">
      <c r="A183" s="151" t="s">
        <v>539</v>
      </c>
      <c r="B183" s="225"/>
      <c r="C183" s="153" t="s">
        <v>142</v>
      </c>
      <c r="D183" s="193"/>
      <c r="E183" s="196"/>
      <c r="F183" s="193"/>
      <c r="G183" s="197"/>
      <c r="H183" s="168"/>
      <c r="I183" s="167"/>
      <c r="J183" s="172"/>
      <c r="K183" s="172"/>
      <c r="L183" s="198"/>
      <c r="M183" s="201"/>
      <c r="N183" s="204"/>
      <c r="O183" s="207"/>
      <c r="P183" s="210"/>
      <c r="Q183" s="168"/>
      <c r="R183" s="182"/>
      <c r="S183" s="182"/>
      <c r="T183" s="183"/>
      <c r="U183" s="172"/>
      <c r="V183" s="172"/>
      <c r="W183" s="186"/>
      <c r="X183" s="186"/>
      <c r="Y183" s="186"/>
      <c r="Z183" s="187"/>
      <c r="AA183" s="168"/>
      <c r="AB183" s="167"/>
      <c r="AC183" s="168"/>
      <c r="AD183" s="168"/>
      <c r="AE183" s="167"/>
      <c r="AF183" s="168"/>
      <c r="AG183" s="169"/>
      <c r="AH183" s="20" t="str">
        <f>CONCATENATE(J180," Control"," 4")</f>
        <v>ACCTI 3 Control 4</v>
      </c>
      <c r="AI183" s="22"/>
      <c r="AJ183" s="22"/>
      <c r="AK183" s="22"/>
      <c r="AL183" s="22" t="str">
        <f t="shared" si="766"/>
        <v xml:space="preserve">  a través de </v>
      </c>
      <c r="AM183" s="20"/>
      <c r="AN183" s="20" t="str">
        <f t="shared" si="542"/>
        <v/>
      </c>
      <c r="AO183" s="20"/>
      <c r="AP183" s="20" t="str">
        <f t="shared" si="543"/>
        <v/>
      </c>
      <c r="AQ183" s="20"/>
      <c r="AR183" s="20"/>
      <c r="AS183" s="20"/>
      <c r="AT183" s="21">
        <f>+IF(AN183="Probabilidad",AT182-(AT182*AP183),AT182)</f>
        <v>0.14399999999999999</v>
      </c>
      <c r="AU183" s="20" t="str">
        <f t="shared" si="767"/>
        <v>Muy Baja</v>
      </c>
      <c r="AV183" s="21">
        <f>+IF(AN183="Impacto",AV182-(AV182*AP183),AV182)</f>
        <v>0.75</v>
      </c>
      <c r="AW183" s="20" t="str">
        <f t="shared" si="768"/>
        <v>Mayor</v>
      </c>
      <c r="AX183" s="172"/>
      <c r="AY183" s="172"/>
      <c r="AZ183" s="175"/>
      <c r="BA183" s="20" t="str">
        <f>CONCATENATE(J180," Acción preventiva"," 4")</f>
        <v>ACCTI 3 Acción preventiva 4</v>
      </c>
      <c r="BB183" s="22"/>
      <c r="BC183" s="22"/>
      <c r="BD183" s="22"/>
      <c r="BE183" s="20">
        <f t="shared" si="770"/>
        <v>0</v>
      </c>
      <c r="BF183" s="20"/>
      <c r="BG183" s="20"/>
      <c r="BH183" s="20"/>
      <c r="BI183" s="20"/>
      <c r="BJ183" s="20"/>
      <c r="BK183" s="20"/>
      <c r="BL183" s="20"/>
      <c r="BM183" s="20"/>
      <c r="BN183" s="20"/>
      <c r="BO183" s="20"/>
      <c r="BP183" s="20"/>
      <c r="BQ183" s="20"/>
      <c r="BR183" s="178"/>
      <c r="BS183" s="37"/>
      <c r="BT183" s="37"/>
      <c r="BU183" s="37"/>
      <c r="BV183" s="37"/>
      <c r="BW183" s="37"/>
      <c r="BX183" s="37"/>
      <c r="BY183" s="37"/>
      <c r="BZ183" s="37"/>
      <c r="CA183" s="37"/>
      <c r="CB183" s="37"/>
      <c r="CC183" s="37"/>
      <c r="CD183" s="37"/>
      <c r="CE183" s="37">
        <f t="shared" si="601"/>
        <v>0</v>
      </c>
      <c r="CF183" s="38"/>
      <c r="CG183" s="23"/>
      <c r="CH183" s="24"/>
      <c r="CI183" s="181"/>
      <c r="CJ183" s="25">
        <f t="shared" ref="CJ183" si="776">1-(CH183/CI180)</f>
        <v>1</v>
      </c>
      <c r="CK183" s="23" t="str" cm="1">
        <f t="array" ref="CK183">+_xlfn.IFS(CJ183&lt;0.8,"Cambio",CJ183&lt;0.9,"Revisión de control",CJ183&gt;0.89,"Se mantiene")</f>
        <v>Se mantiene</v>
      </c>
      <c r="CL183" s="148"/>
      <c r="CM183" s="148"/>
      <c r="CN183" s="148"/>
      <c r="CO183" s="148"/>
      <c r="CP183" s="25">
        <f t="shared" si="586"/>
        <v>1</v>
      </c>
    </row>
    <row r="184" spans="1:94" ht="60" hidden="1" customHeight="1" x14ac:dyDescent="0.35">
      <c r="A184" s="151"/>
      <c r="B184" s="214" t="s">
        <v>141</v>
      </c>
      <c r="C184" s="153" t="s">
        <v>142</v>
      </c>
      <c r="D184" s="191" t="str">
        <f>VLOOKUP(B184,Datos!$B$65:$F$80,3,FALSE)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84" s="194" t="str">
        <f>VLOOKUP(B184,Datos!$B$65:$F$80,5,FALSE)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84" s="191" t="str">
        <f>VLOOKUP(B184,Datos!$B$65:$F$80,4,FALSE)</f>
        <v>Inicia con el análisis de la ruta jurídica y termina con la decisión final del expediente</v>
      </c>
      <c r="G184" s="197" t="s">
        <v>639</v>
      </c>
      <c r="H184" s="168"/>
      <c r="I184" s="167">
        <f t="shared" ref="I184" si="777">IF(K184="",0,1)</f>
        <v>0</v>
      </c>
      <c r="J184" s="170" t="str">
        <f t="shared" ref="J184" si="778">CONCATENATE(C184," ",K184)</f>
        <v xml:space="preserve">ACCTI </v>
      </c>
      <c r="K184" s="170"/>
      <c r="L184" s="198"/>
      <c r="M184" s="199">
        <f ca="1">+TODAY()-L184</f>
        <v>46151</v>
      </c>
      <c r="N184" s="202"/>
      <c r="O184" s="205"/>
      <c r="P184" s="208" t="e">
        <f>VLOOKUP(O184,Datos!$B$20:$D$25,2,FALSE)</f>
        <v>#N/A</v>
      </c>
      <c r="Q184" s="168"/>
      <c r="R184" s="182"/>
      <c r="S184" s="182"/>
      <c r="T184" s="183" t="str">
        <f t="shared" ref="T184" si="779">CONCATENATE("Posibilidad de efecto dañoso sobre los"," ",Q184," ",R184," debido ",S184)</f>
        <v xml:space="preserve">Posibilidad de efecto dañoso sobre los   debido </v>
      </c>
      <c r="U184" s="170"/>
      <c r="V184" s="170"/>
      <c r="W184" s="184"/>
      <c r="X184" s="184"/>
      <c r="Y184" s="184"/>
      <c r="Z184" s="187"/>
      <c r="AA184" s="168" t="str">
        <f t="shared" ref="AA184" si="780">IF(Z184&lt;=0,"",IF(Z184&lt;=2,"Muy Baja",IF(Z184&lt;=24,"Baja",IF(Z184&lt;=500,"Media",IF(Z184&lt;=5000,"Alta","Muy Alta")))))</f>
        <v/>
      </c>
      <c r="AB184" s="167" t="str">
        <f t="shared" ref="AB184" si="781">IF(AA184="","",IF(AA184="Muy Baja",0.2,IF(AA184="Baja",0.4,IF(AA184="Media",0.6,IF(AA184="Alta",0.8,IF(AA184="Muy Alta",1,))))))</f>
        <v/>
      </c>
      <c r="AC184" s="168">
        <f>+O184</f>
        <v>0</v>
      </c>
      <c r="AD184" s="168" t="e" cm="1">
        <f t="array" ref="AD184">_xlfn.IFS(AC184=Datos!$C$6,"Leve",AC184=Datos!$C$7,"Menor",AC184=Datos!$C$8,"Moderado",AC184=Datos!$C$9,"Mayor",AC184=Datos!$C$10,"Catastrófico")</f>
        <v>#N/A</v>
      </c>
      <c r="AE184" s="167" t="e">
        <f t="shared" ref="AE184" si="782">IF(AD184="","",IF(AD184="Leve",0.2,IF(AD184="Menor",0.4,IF(AD184="Moderado",0.6,IF(AD184="Mayor",0.8,IF(AD184="Catastrófico",1,))))))</f>
        <v>#N/A</v>
      </c>
      <c r="AF184" s="168" t="e">
        <f t="shared" ref="AF184" si="783">IF(OR(AND(AA184="Muy Baja",AD184="Leve"),AND(AA184="Muy Baja",AD184="Menor"),AND(AA184="Baja",AD184="Leve")),"Bajo",IF(OR(AND(AA184="Muy baja",AD184="Moderado"),AND(AA184="Baja",AD184="Menor"),AND(AA184="Baja",AD184="Moderado"),AND(AA184="Media",AD184="Leve"),AND(AA184="Media",AD184="Menor"),AND(AA184="Media",AD184="Moderado"),AND(AA184="Alta",AD184="Leve"),AND(AA184="Alta",AD184="Menor")),"Moderado",IF(OR(AND(AA184="Muy Baja",AD184="Mayor"),AND(AA184="Baja",AD184="Mayor"),AND(AA184="Media",AD184="Mayor"),AND(AA184="Alta",AD184="Moderado"),AND(AA184="Alta",AD184="Mayor"),AND(AA184="Muy Alta",AD184="Leve"),AND(AA184="Muy Alta",AD184="Menor"),AND(AA184="Muy Alta",AD184="Moderado"),AND(AA184="Muy Alta",AD184="Mayor")),"Alto",IF(OR(AND(AA184="Muy Baja",AD184="Catastrófico"),AND(AA184="Baja",AD184="Catastrófico"),AND(AA184="Media",AD184="Catastrófico"),AND(AA184="Alta",AD184="Catastrófico"),AND(AA184="Muy Alta",AD184="Catastrófico")),"Extremo",""))))</f>
        <v>#N/A</v>
      </c>
      <c r="AG184" s="169" t="e" cm="1">
        <f t="array" ref="AG184">_xlfn.IFS(AF184="Bajo","Aceptar",AF184="Moderado","Reducir",AF184="Alto","Reducir",AF184="Extremo","Reducir")</f>
        <v>#N/A</v>
      </c>
      <c r="AH184" s="20" t="str">
        <f>CONCATENATE(J184," Control"," 1")</f>
        <v>ACCTI  Control 1</v>
      </c>
      <c r="AI184" s="22"/>
      <c r="AJ184" s="22"/>
      <c r="AK184" s="22"/>
      <c r="AL184" s="22" t="str">
        <f>CONCATENATE(AI184," ",AJ184," a través de ",AK184)</f>
        <v xml:space="preserve">  a través de </v>
      </c>
      <c r="AM184" s="20"/>
      <c r="AN184" s="20" t="str">
        <f>IF(OR(AM184="Preventivo",AM184="Detectivo"),"Probabilidad",IF(AM184="Correctivo","Impacto",""))</f>
        <v/>
      </c>
      <c r="AO184" s="20"/>
      <c r="AP184" s="20" t="str">
        <f>IF(AND(AM184="Preventivo",AO184="Automático"),"50%",IF(AND(AM184="Preventivo",AO184="Manual"),"40%",IF(AND(AM184="Detectivo",AO184="Automático"),"40%",IF(AND(AM184="Detectivo",AO184="Manual"),"30%",IF(AND(AM184="Correctivo",AO184="Automático"),"35%",IF(AND(AM184="Correctivo",AO184="Manual"),"25%",""))))))</f>
        <v/>
      </c>
      <c r="AQ184" s="20"/>
      <c r="AR184" s="20"/>
      <c r="AS184" s="20"/>
      <c r="AT184" s="21" t="str">
        <f t="shared" ref="AT184" si="784">+IF(AN184="Probabilidad",AB184-(AB184*AP184),AB184)</f>
        <v/>
      </c>
      <c r="AU184" s="20" t="str">
        <f>IFERROR(IF(AT184="","",IF(AT184&lt;=20%,"Muy Baja",IF(AT184&lt;=40%,"Baja",IF(AT184&lt;=60%,"Media",IF(AT184&lt;=80%,"Alta","Muy Alta"))))),"")</f>
        <v/>
      </c>
      <c r="AV184" s="21" t="e">
        <f t="shared" ref="AV184" si="785">+IF(AN184="Impacto",AE184-(AE184*AP184),AE184)</f>
        <v>#N/A</v>
      </c>
      <c r="AW184" s="20" t="str">
        <f>IFERROR(IF(AV184="","",IF(AV184&lt;=0.2,"Leve",IF(AV184&lt;=0.4,"Menor",IF(AV184&lt;=0.6,"Moderado",IF(AV184&lt;=0.8,"Mayor","Catastrófico"))))),"")</f>
        <v/>
      </c>
      <c r="AX184" s="170" t="str">
        <f t="shared" ref="AX184" si="786">IF(OR(AND(AU187="Muy Baja",AW187="Leve"),AND(AU187="Muy Baja",AW187="Menor"),AND(AU187="Baja",AW187="Leve")),"Bajo",IF(OR(AND(AU187="Muy baja",AW187="Moderado"),AND(AU187="Baja",AW187="Menor"),AND(AU187="Baja",AW187="Moderado"),AND(AU187="Media",AW187="Leve"),AND(AU187="Media",AW187="Menor"),AND(AU187="Media",AW187="Moderado"),AND(AU187="Alta",AW187="Leve"),AND(AU187="Alta",AW187="Menor")),"Moderado",IF(OR(AND(AU187="Muy Baja",AW187="Mayor"),AND(AU187="Baja",AW187="Mayor"),AND(AU187="Media",AW187="Mayor"),AND(AU187="Alta",AW187="Moderado"),AND(AU187="Alta",AW187="Mayor"),AND(AU187="Muy Alta",AW187="Leve"),AND(AU187="Muy Alta",AW187="Menor"),AND(AU187="Muy Alta",AW187="Moderado"),AND(AU187="Muy Alta",AW187="Mayor")),"Alto",IF(OR(AND(AU187="Muy Baja",AW187="Catastrófico"),AND(AU187="Baja",AW187="Catastrófico"),AND(AU187="Media",AW187="Catastrófico"),AND(AU187="Alta",AW187="Catastrófico"),AND(AU187="Muy Alta",AW187="Catastrófico")),"Extremo",""))))</f>
        <v/>
      </c>
      <c r="AY184" s="170" t="e" cm="1">
        <f t="array" ref="AY184">_xlfn.IFS(AX184="Bajo","Aceptar",AX184="Moderado","Reducir",AX184="Alto","Reducir",AX184="Extremo","Reducir")</f>
        <v>#N/A</v>
      </c>
      <c r="AZ184" s="173" t="e" cm="1">
        <f t="array" ref="AZ184">_xlfn.IFS(AY184="Aceptar","No",AY184="Reducir","Si")</f>
        <v>#N/A</v>
      </c>
      <c r="BA184" s="20" t="str">
        <f>CONCATENATE(J184," Acción preventiva"," 1")</f>
        <v>ACCTI  Acción preventiva 1</v>
      </c>
      <c r="BB184" s="22"/>
      <c r="BC184" s="22"/>
      <c r="BD184" s="22"/>
      <c r="BE184" s="20">
        <f>+SUM(BF184:BQ184)</f>
        <v>0</v>
      </c>
      <c r="BF184" s="20"/>
      <c r="BG184" s="20"/>
      <c r="BH184" s="20"/>
      <c r="BI184" s="20"/>
      <c r="BJ184" s="20"/>
      <c r="BK184" s="20"/>
      <c r="BL184" s="20"/>
      <c r="BM184" s="20"/>
      <c r="BN184" s="20"/>
      <c r="BO184" s="20"/>
      <c r="BP184" s="20"/>
      <c r="BQ184" s="20"/>
      <c r="BR184" s="176"/>
      <c r="BS184" s="37"/>
      <c r="BT184" s="37"/>
      <c r="BU184" s="37"/>
      <c r="BV184" s="37"/>
      <c r="BW184" s="37"/>
      <c r="BX184" s="37"/>
      <c r="BY184" s="37"/>
      <c r="BZ184" s="37"/>
      <c r="CA184" s="37"/>
      <c r="CB184" s="37"/>
      <c r="CC184" s="37"/>
      <c r="CD184" s="37"/>
      <c r="CE184" s="37">
        <f t="shared" si="601"/>
        <v>0</v>
      </c>
      <c r="CF184" s="38"/>
      <c r="CG184" s="23"/>
      <c r="CH184" s="24"/>
      <c r="CI184" s="179">
        <f t="shared" ref="CI184" si="787">+Z184</f>
        <v>0</v>
      </c>
      <c r="CJ184" s="25" t="e">
        <f t="shared" ref="CJ184" si="788">1-(CH184/CI184)</f>
        <v>#DIV/0!</v>
      </c>
      <c r="CK184" s="23" t="e" cm="1">
        <f t="array" ref="CK184">+_xlfn.IFS(CJ184&lt;0.8,"Cambio",CJ184&lt;0.9,"Revisión de control",CJ184&gt;0.89,"Se mantiene")</f>
        <v>#DIV/0!</v>
      </c>
      <c r="CL184" s="148"/>
      <c r="CM184" s="148"/>
      <c r="CN184" s="148"/>
      <c r="CO184" s="148"/>
      <c r="CP184" s="25">
        <f>(_xlfn.IFS(CG184="",1,CG184="SI",0)+_xlfn.IFS(CL184="",1,CL184="SI",1,CL184="NO",0)+_xlfn.IFS(CM184="",1,CM184="SI",1,CM184="NO",0)+_xlfn.IFS(CN184="",1,CN184="SI",1,CN184="NO",0)+_xlfn.IFS(CO184="",1,CO184="SI",1,CO184="NO",0))/5</f>
        <v>1</v>
      </c>
    </row>
    <row r="185" spans="1:94" ht="60" hidden="1" customHeight="1" x14ac:dyDescent="0.35">
      <c r="A185" s="151"/>
      <c r="B185" s="215"/>
      <c r="C185" s="153" t="s">
        <v>142</v>
      </c>
      <c r="D185" s="192"/>
      <c r="E185" s="195"/>
      <c r="F185" s="192"/>
      <c r="G185" s="197"/>
      <c r="H185" s="168"/>
      <c r="I185" s="167"/>
      <c r="J185" s="171"/>
      <c r="K185" s="171"/>
      <c r="L185" s="198"/>
      <c r="M185" s="200"/>
      <c r="N185" s="203"/>
      <c r="O185" s="206"/>
      <c r="P185" s="209"/>
      <c r="Q185" s="168"/>
      <c r="R185" s="182"/>
      <c r="S185" s="182"/>
      <c r="T185" s="183"/>
      <c r="U185" s="171"/>
      <c r="V185" s="171"/>
      <c r="W185" s="185"/>
      <c r="X185" s="185"/>
      <c r="Y185" s="185"/>
      <c r="Z185" s="187"/>
      <c r="AA185" s="168"/>
      <c r="AB185" s="167"/>
      <c r="AC185" s="168"/>
      <c r="AD185" s="168"/>
      <c r="AE185" s="167"/>
      <c r="AF185" s="168"/>
      <c r="AG185" s="169"/>
      <c r="AH185" s="20" t="str">
        <f>CONCATENATE(J184," Control"," 2")</f>
        <v>ACCTI  Control 2</v>
      </c>
      <c r="AI185" s="22"/>
      <c r="AJ185" s="22"/>
      <c r="AK185" s="22"/>
      <c r="AL185" s="22" t="str">
        <f>CONCATENATE(AI185," ",AJ185," a través de ",AK185)</f>
        <v xml:space="preserve">  a través de </v>
      </c>
      <c r="AM185" s="20"/>
      <c r="AN185" s="20" t="str">
        <f>IF(OR(AM185="Preventivo",AM185="Detectivo"),"Probabilidad",IF(AM185="Correctivo","Impacto",""))</f>
        <v/>
      </c>
      <c r="AO185" s="20"/>
      <c r="AP185" s="20" t="str">
        <f>IF(AND(AM185="Preventivo",AO185="Automático"),"50%",IF(AND(AM185="Preventivo",AO185="Manual"),"40%",IF(AND(AM185="Detectivo",AO185="Automático"),"40%",IF(AND(AM185="Detectivo",AO185="Manual"),"30%",IF(AND(AM185="Correctivo",AO185="Automático"),"35%",IF(AND(AM185="Correctivo",AO185="Manual"),"25%",""))))))</f>
        <v/>
      </c>
      <c r="AQ185" s="20"/>
      <c r="AR185" s="20"/>
      <c r="AS185" s="20"/>
      <c r="AT185" s="21" t="str">
        <f t="shared" ref="AT185:AT187" si="789">+IF(AN185="Probabilidad",AT184-(AT184*AP185),AT184)</f>
        <v/>
      </c>
      <c r="AU185" s="20" t="str">
        <f>IFERROR(IF(AT185="","",IF(AT185&lt;=20%,"Muy Baja",IF(AT185&lt;=40%,"Baja",IF(AT185&lt;=60%,"Media",IF(AT185&lt;=80%,"Alta","Muy Alta"))))),"")</f>
        <v/>
      </c>
      <c r="AV185" s="21" t="e">
        <f t="shared" ref="AV185:AV187" si="790">+IF(AN185="Impacto",AV184-(AV184*AP185),AV184)</f>
        <v>#N/A</v>
      </c>
      <c r="AW185" s="20" t="str">
        <f>IFERROR(IF(AV185="","",IF(AV185&lt;=0.2,"Leve",IF(AV185&lt;=0.4,"Menor",IF(AV185&lt;=0.6,"Moderado",IF(AV185&lt;=0.8,"Mayor","Catastrófico"))))),"")</f>
        <v/>
      </c>
      <c r="AX185" s="171"/>
      <c r="AY185" s="171"/>
      <c r="AZ185" s="174"/>
      <c r="BA185" s="20" t="str">
        <f>CONCATENATE(J184," Acción preventiva"," 2")</f>
        <v>ACCTI  Acción preventiva 2</v>
      </c>
      <c r="BB185" s="22"/>
      <c r="BC185" s="22"/>
      <c r="BD185" s="22"/>
      <c r="BE185" s="20">
        <f>+SUM(BF185:BQ185)</f>
        <v>0</v>
      </c>
      <c r="BF185" s="20"/>
      <c r="BG185" s="20"/>
      <c r="BH185" s="20"/>
      <c r="BI185" s="20"/>
      <c r="BJ185" s="20"/>
      <c r="BK185" s="20"/>
      <c r="BL185" s="20"/>
      <c r="BM185" s="20"/>
      <c r="BN185" s="20"/>
      <c r="BO185" s="20"/>
      <c r="BP185" s="20"/>
      <c r="BQ185" s="20"/>
      <c r="BR185" s="177"/>
      <c r="BS185" s="37"/>
      <c r="BT185" s="37"/>
      <c r="BU185" s="37"/>
      <c r="BV185" s="37"/>
      <c r="BW185" s="37"/>
      <c r="BX185" s="37"/>
      <c r="BY185" s="37"/>
      <c r="BZ185" s="37"/>
      <c r="CA185" s="37"/>
      <c r="CB185" s="37"/>
      <c r="CC185" s="37"/>
      <c r="CD185" s="37"/>
      <c r="CE185" s="37">
        <f t="shared" si="601"/>
        <v>0</v>
      </c>
      <c r="CF185" s="38"/>
      <c r="CG185" s="23"/>
      <c r="CH185" s="24"/>
      <c r="CI185" s="180"/>
      <c r="CJ185" s="25" t="e">
        <f t="shared" ref="CJ185" si="791">1-(CH185/CI184)</f>
        <v>#DIV/0!</v>
      </c>
      <c r="CK185" s="23" t="e" cm="1">
        <f t="array" ref="CK185">+_xlfn.IFS(CJ185&lt;0.8,"Cambio",CJ185&lt;0.9,"Revisión de control",CJ185&gt;0.89,"Se mantiene")</f>
        <v>#DIV/0!</v>
      </c>
      <c r="CL185" s="148"/>
      <c r="CM185" s="148"/>
      <c r="CN185" s="148"/>
      <c r="CO185" s="148"/>
      <c r="CP185" s="25">
        <f>(_xlfn.IFS(CG185="",1,CG185="SI",0)+_xlfn.IFS(CL185="",1,CL185="SI",1,CL185="NO",0)+_xlfn.IFS(CM185="",1,CM185="SI",1,CM185="NO",0)+_xlfn.IFS(CN185="",1,CN185="SI",1,CN185="NO",0)+_xlfn.IFS(CO185="",1,CO185="SI",1,CO185="NO",0))/5</f>
        <v>1</v>
      </c>
    </row>
    <row r="186" spans="1:94" ht="60" hidden="1" customHeight="1" x14ac:dyDescent="0.35">
      <c r="A186" s="151"/>
      <c r="B186" s="215"/>
      <c r="C186" s="153" t="s">
        <v>142</v>
      </c>
      <c r="D186" s="192"/>
      <c r="E186" s="195"/>
      <c r="F186" s="192"/>
      <c r="G186" s="197"/>
      <c r="H186" s="168"/>
      <c r="I186" s="167"/>
      <c r="J186" s="171"/>
      <c r="K186" s="171"/>
      <c r="L186" s="198"/>
      <c r="M186" s="200"/>
      <c r="N186" s="203"/>
      <c r="O186" s="206"/>
      <c r="P186" s="209"/>
      <c r="Q186" s="168"/>
      <c r="R186" s="182"/>
      <c r="S186" s="182"/>
      <c r="T186" s="183"/>
      <c r="U186" s="171"/>
      <c r="V186" s="171"/>
      <c r="W186" s="185"/>
      <c r="X186" s="185"/>
      <c r="Y186" s="185"/>
      <c r="Z186" s="187"/>
      <c r="AA186" s="168"/>
      <c r="AB186" s="167"/>
      <c r="AC186" s="168"/>
      <c r="AD186" s="168"/>
      <c r="AE186" s="167"/>
      <c r="AF186" s="168"/>
      <c r="AG186" s="169"/>
      <c r="AH186" s="20" t="str">
        <f>CONCATENATE(J184," Control"," 3")</f>
        <v>ACCTI  Control 3</v>
      </c>
      <c r="AI186" s="22"/>
      <c r="AJ186" s="22"/>
      <c r="AK186" s="22"/>
      <c r="AL186" s="22" t="str">
        <f>CONCATENATE(AI186," ",AJ186," a través de ",AK186)</f>
        <v xml:space="preserve">  a través de </v>
      </c>
      <c r="AM186" s="20"/>
      <c r="AN186" s="20" t="str">
        <f>IF(OR(AM186="Preventivo",AM186="Detectivo"),"Probabilidad",IF(AM186="Correctivo","Impacto",""))</f>
        <v/>
      </c>
      <c r="AO186" s="20"/>
      <c r="AP186" s="20" t="str">
        <f>IF(AND(AM186="Preventivo",AO186="Automático"),"50%",IF(AND(AM186="Preventivo",AO186="Manual"),"40%",IF(AND(AM186="Detectivo",AO186="Automático"),"40%",IF(AND(AM186="Detectivo",AO186="Manual"),"30%",IF(AND(AM186="Correctivo",AO186="Automático"),"35%",IF(AND(AM186="Correctivo",AO186="Manual"),"25%",""))))))</f>
        <v/>
      </c>
      <c r="AQ186" s="20"/>
      <c r="AR186" s="20"/>
      <c r="AS186" s="20"/>
      <c r="AT186" s="21" t="str">
        <f t="shared" si="789"/>
        <v/>
      </c>
      <c r="AU186" s="20" t="str">
        <f>IFERROR(IF(AT186="","",IF(AT186&lt;=20%,"Muy Baja",IF(AT186&lt;=40%,"Baja",IF(AT186&lt;=60%,"Media",IF(AT186&lt;=80%,"Alta","Muy Alta"))))),"")</f>
        <v/>
      </c>
      <c r="AV186" s="21" t="e">
        <f t="shared" si="790"/>
        <v>#N/A</v>
      </c>
      <c r="AW186" s="20" t="str">
        <f>IFERROR(IF(AV186="","",IF(AV186&lt;=0.2,"Leve",IF(AV186&lt;=0.4,"Menor",IF(AV186&lt;=0.6,"Moderado",IF(AV186&lt;=0.8,"Mayor","Catastrófico"))))),"")</f>
        <v/>
      </c>
      <c r="AX186" s="171"/>
      <c r="AY186" s="171"/>
      <c r="AZ186" s="174"/>
      <c r="BA186" s="20" t="str">
        <f>CONCATENATE(J184," Acción preventiva"," 3")</f>
        <v>ACCTI  Acción preventiva 3</v>
      </c>
      <c r="BB186" s="22"/>
      <c r="BC186" s="22"/>
      <c r="BD186" s="22"/>
      <c r="BE186" s="20">
        <f>+SUM(BF186:BQ186)</f>
        <v>0</v>
      </c>
      <c r="BF186" s="20"/>
      <c r="BG186" s="20"/>
      <c r="BH186" s="20"/>
      <c r="BI186" s="20"/>
      <c r="BJ186" s="20"/>
      <c r="BK186" s="20"/>
      <c r="BL186" s="20"/>
      <c r="BM186" s="20"/>
      <c r="BN186" s="20"/>
      <c r="BO186" s="20"/>
      <c r="BP186" s="20"/>
      <c r="BQ186" s="20"/>
      <c r="BR186" s="177"/>
      <c r="BS186" s="37"/>
      <c r="BT186" s="37"/>
      <c r="BU186" s="37"/>
      <c r="BV186" s="37"/>
      <c r="BW186" s="37"/>
      <c r="BX186" s="37"/>
      <c r="BY186" s="37"/>
      <c r="BZ186" s="37"/>
      <c r="CA186" s="37"/>
      <c r="CB186" s="37"/>
      <c r="CC186" s="37"/>
      <c r="CD186" s="37"/>
      <c r="CE186" s="37">
        <f t="shared" si="601"/>
        <v>0</v>
      </c>
      <c r="CF186" s="38"/>
      <c r="CG186" s="23"/>
      <c r="CH186" s="24"/>
      <c r="CI186" s="180"/>
      <c r="CJ186" s="25" t="e">
        <f t="shared" ref="CJ186" si="792">1-(CH186/CI184)</f>
        <v>#DIV/0!</v>
      </c>
      <c r="CK186" s="23" t="e" cm="1">
        <f t="array" ref="CK186">+_xlfn.IFS(CJ186&lt;0.8,"Cambio",CJ186&lt;0.9,"Revisión de control",CJ186&gt;0.89,"Se mantiene")</f>
        <v>#DIV/0!</v>
      </c>
      <c r="CL186" s="148"/>
      <c r="CM186" s="148"/>
      <c r="CN186" s="148"/>
      <c r="CO186" s="148"/>
      <c r="CP186" s="25">
        <f>(_xlfn.IFS(CG186="",1,CG186="SI",0)+_xlfn.IFS(CL186="",1,CL186="SI",1,CL186="NO",0)+_xlfn.IFS(CM186="",1,CM186="SI",1,CM186="NO",0)+_xlfn.IFS(CN186="",1,CN186="SI",1,CN186="NO",0)+_xlfn.IFS(CO186="",1,CO186="SI",1,CO186="NO",0))/5</f>
        <v>1</v>
      </c>
    </row>
    <row r="187" spans="1:94" ht="60" hidden="1" customHeight="1" x14ac:dyDescent="0.35">
      <c r="A187" s="151"/>
      <c r="B187" s="216"/>
      <c r="C187" s="153" t="s">
        <v>142</v>
      </c>
      <c r="D187" s="193"/>
      <c r="E187" s="196"/>
      <c r="F187" s="193"/>
      <c r="G187" s="197"/>
      <c r="H187" s="168"/>
      <c r="I187" s="167"/>
      <c r="J187" s="172"/>
      <c r="K187" s="172"/>
      <c r="L187" s="198"/>
      <c r="M187" s="201"/>
      <c r="N187" s="204"/>
      <c r="O187" s="207"/>
      <c r="P187" s="210"/>
      <c r="Q187" s="168"/>
      <c r="R187" s="182"/>
      <c r="S187" s="182"/>
      <c r="T187" s="183"/>
      <c r="U187" s="172"/>
      <c r="V187" s="172"/>
      <c r="W187" s="186"/>
      <c r="X187" s="186"/>
      <c r="Y187" s="186"/>
      <c r="Z187" s="187"/>
      <c r="AA187" s="168"/>
      <c r="AB187" s="167"/>
      <c r="AC187" s="168"/>
      <c r="AD187" s="168"/>
      <c r="AE187" s="167"/>
      <c r="AF187" s="168"/>
      <c r="AG187" s="169"/>
      <c r="AH187" s="20" t="str">
        <f>CONCATENATE(J184," Control"," 4")</f>
        <v>ACCTI  Control 4</v>
      </c>
      <c r="AI187" s="22"/>
      <c r="AJ187" s="22"/>
      <c r="AK187" s="22"/>
      <c r="AL187" s="22" t="str">
        <f>CONCATENATE(AI187," ",AJ187," a través de ",AK187)</f>
        <v xml:space="preserve">  a través de </v>
      </c>
      <c r="AM187" s="20"/>
      <c r="AN187" s="20" t="str">
        <f>IF(OR(AM187="Preventivo",AM187="Detectivo"),"Probabilidad",IF(AM187="Correctivo","Impacto",""))</f>
        <v/>
      </c>
      <c r="AO187" s="20"/>
      <c r="AP187" s="20" t="str">
        <f>IF(AND(AM187="Preventivo",AO187="Automático"),"50%",IF(AND(AM187="Preventivo",AO187="Manual"),"40%",IF(AND(AM187="Detectivo",AO187="Automático"),"40%",IF(AND(AM187="Detectivo",AO187="Manual"),"30%",IF(AND(AM187="Correctivo",AO187="Automático"),"35%",IF(AND(AM187="Correctivo",AO187="Manual"),"25%",""))))))</f>
        <v/>
      </c>
      <c r="AQ187" s="20"/>
      <c r="AR187" s="20"/>
      <c r="AS187" s="20"/>
      <c r="AT187" s="21" t="str">
        <f t="shared" si="789"/>
        <v/>
      </c>
      <c r="AU187" s="20" t="str">
        <f>IFERROR(IF(AT187="","",IF(AT187&lt;=20%,"Muy Baja",IF(AT187&lt;=40%,"Baja",IF(AT187&lt;=60%,"Media",IF(AT187&lt;=80%,"Alta","Muy Alta"))))),"")</f>
        <v/>
      </c>
      <c r="AV187" s="21" t="e">
        <f t="shared" si="790"/>
        <v>#N/A</v>
      </c>
      <c r="AW187" s="20" t="str">
        <f>IFERROR(IF(AV187="","",IF(AV187&lt;=0.2,"Leve",IF(AV187&lt;=0.4,"Menor",IF(AV187&lt;=0.6,"Moderado",IF(AV187&lt;=0.8,"Mayor","Catastrófico"))))),"")</f>
        <v/>
      </c>
      <c r="AX187" s="172"/>
      <c r="AY187" s="172"/>
      <c r="AZ187" s="175"/>
      <c r="BA187" s="20" t="str">
        <f>CONCATENATE(J184," Acción preventiva"," 4")</f>
        <v>ACCTI  Acción preventiva 4</v>
      </c>
      <c r="BB187" s="22"/>
      <c r="BC187" s="22"/>
      <c r="BD187" s="22"/>
      <c r="BE187" s="20">
        <f>+SUM(BF187:BQ187)</f>
        <v>0</v>
      </c>
      <c r="BF187" s="20"/>
      <c r="BG187" s="20"/>
      <c r="BH187" s="20"/>
      <c r="BI187" s="20"/>
      <c r="BJ187" s="20"/>
      <c r="BK187" s="20"/>
      <c r="BL187" s="20"/>
      <c r="BM187" s="20"/>
      <c r="BN187" s="20"/>
      <c r="BO187" s="20"/>
      <c r="BP187" s="20"/>
      <c r="BQ187" s="20"/>
      <c r="BR187" s="178"/>
      <c r="BS187" s="37"/>
      <c r="BT187" s="37"/>
      <c r="BU187" s="37"/>
      <c r="BV187" s="37"/>
      <c r="BW187" s="37"/>
      <c r="BX187" s="37"/>
      <c r="BY187" s="37"/>
      <c r="BZ187" s="37"/>
      <c r="CA187" s="37"/>
      <c r="CB187" s="37"/>
      <c r="CC187" s="37"/>
      <c r="CD187" s="37"/>
      <c r="CE187" s="37">
        <f t="shared" si="601"/>
        <v>0</v>
      </c>
      <c r="CF187" s="38"/>
      <c r="CG187" s="23"/>
      <c r="CH187" s="24"/>
      <c r="CI187" s="181"/>
      <c r="CJ187" s="25" t="e">
        <f t="shared" ref="CJ187" si="793">1-(CH187/CI184)</f>
        <v>#DIV/0!</v>
      </c>
      <c r="CK187" s="23" t="e" cm="1">
        <f t="array" ref="CK187">+_xlfn.IFS(CJ187&lt;0.8,"Cambio",CJ187&lt;0.9,"Revisión de control",CJ187&gt;0.89,"Se mantiene")</f>
        <v>#DIV/0!</v>
      </c>
      <c r="CL187" s="148"/>
      <c r="CM187" s="148"/>
      <c r="CN187" s="148"/>
      <c r="CO187" s="148"/>
      <c r="CP187" s="25">
        <f>(_xlfn.IFS(CG187="",1,CG187="SI",0)+_xlfn.IFS(CL187="",1,CL187="SI",1,CL187="NO",0)+_xlfn.IFS(CM187="",1,CM187="SI",1,CM187="NO",0)+_xlfn.IFS(CN187="",1,CN187="SI",1,CN187="NO",0)+_xlfn.IFS(CO187="",1,CO187="SI",1,CO187="NO",0))/5</f>
        <v>1</v>
      </c>
    </row>
    <row r="188" spans="1:94" ht="60" hidden="1" customHeight="1" x14ac:dyDescent="0.35">
      <c r="A188" s="151"/>
      <c r="B188" s="214" t="s">
        <v>141</v>
      </c>
      <c r="C188" s="153" t="s">
        <v>142</v>
      </c>
      <c r="D188" s="191" t="str">
        <f>VLOOKUP(B188,Datos!$B$65:$F$80,3,FALSE)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88" s="194" t="str">
        <f>VLOOKUP(B188,Datos!$B$65:$F$80,5,FALSE)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88" s="191" t="str">
        <f>VLOOKUP(B188,Datos!$B$65:$F$80,4,FALSE)</f>
        <v>Inicia con el análisis de la ruta jurídica y termina con la decisión final del expediente</v>
      </c>
      <c r="G188" s="197" t="s">
        <v>1016</v>
      </c>
      <c r="H188" s="168"/>
      <c r="I188" s="167">
        <f t="shared" ref="I188" si="794">IF(K188="",0,1)</f>
        <v>0</v>
      </c>
      <c r="J188" s="170" t="str">
        <f t="shared" ref="J188" si="795">CONCATENATE(C188," ",K188)</f>
        <v xml:space="preserve">ACCTI </v>
      </c>
      <c r="K188" s="170"/>
      <c r="L188" s="198"/>
      <c r="M188" s="199">
        <f ca="1">+TODAY()-L188</f>
        <v>46151</v>
      </c>
      <c r="N188" s="202"/>
      <c r="O188" s="205"/>
      <c r="P188" s="208" t="e">
        <f>VLOOKUP(O188,Datos!$B$20:$D$25,2,FALSE)</f>
        <v>#N/A</v>
      </c>
      <c r="Q188" s="168"/>
      <c r="R188" s="182"/>
      <c r="S188" s="182"/>
      <c r="T188" s="183" t="str">
        <f t="shared" ref="T188" si="796">CONCATENATE("Posibilidad de efecto dañoso sobre los"," ",Q188," ",R188," debido ",S188)</f>
        <v xml:space="preserve">Posibilidad de efecto dañoso sobre los   debido </v>
      </c>
      <c r="U188" s="170"/>
      <c r="V188" s="170"/>
      <c r="W188" s="184"/>
      <c r="X188" s="184"/>
      <c r="Y188" s="184"/>
      <c r="Z188" s="187"/>
      <c r="AA188" s="168" t="str">
        <f t="shared" ref="AA188" si="797">IF(Z188&lt;=0,"",IF(Z188&lt;=2,"Muy Baja",IF(Z188&lt;=24,"Baja",IF(Z188&lt;=500,"Media",IF(Z188&lt;=5000,"Alta","Muy Alta")))))</f>
        <v/>
      </c>
      <c r="AB188" s="167" t="str">
        <f t="shared" ref="AB188" si="798">IF(AA188="","",IF(AA188="Muy Baja",0.2,IF(AA188="Baja",0.4,IF(AA188="Media",0.6,IF(AA188="Alta",0.8,IF(AA188="Muy Alta",1,))))))</f>
        <v/>
      </c>
      <c r="AC188" s="168">
        <f>+O188</f>
        <v>0</v>
      </c>
      <c r="AD188" s="168" t="e" cm="1">
        <f t="array" ref="AD188">_xlfn.IFS(AC188=Datos!$C$6,"Leve",AC188=Datos!$C$7,"Menor",AC188=Datos!$C$8,"Moderado",AC188=Datos!$C$9,"Mayor",AC188=Datos!$C$10,"Catastrófico")</f>
        <v>#N/A</v>
      </c>
      <c r="AE188" s="167" t="e">
        <f t="shared" ref="AE188" si="799">IF(AD188="","",IF(AD188="Leve",0.2,IF(AD188="Menor",0.4,IF(AD188="Moderado",0.6,IF(AD188="Mayor",0.8,IF(AD188="Catastrófico",1,))))))</f>
        <v>#N/A</v>
      </c>
      <c r="AF188" s="168" t="e">
        <f t="shared" ref="AF188" si="800">IF(OR(AND(AA188="Muy Baja",AD188="Leve"),AND(AA188="Muy Baja",AD188="Menor"),AND(AA188="Baja",AD188="Leve")),"Bajo",IF(OR(AND(AA188="Muy baja",AD188="Moderado"),AND(AA188="Baja",AD188="Menor"),AND(AA188="Baja",AD188="Moderado"),AND(AA188="Media",AD188="Leve"),AND(AA188="Media",AD188="Menor"),AND(AA188="Media",AD188="Moderado"),AND(AA188="Alta",AD188="Leve"),AND(AA188="Alta",AD188="Menor")),"Moderado",IF(OR(AND(AA188="Muy Baja",AD188="Mayor"),AND(AA188="Baja",AD188="Mayor"),AND(AA188="Media",AD188="Mayor"),AND(AA188="Alta",AD188="Moderado"),AND(AA188="Alta",AD188="Mayor"),AND(AA188="Muy Alta",AD188="Leve"),AND(AA188="Muy Alta",AD188="Menor"),AND(AA188="Muy Alta",AD188="Moderado"),AND(AA188="Muy Alta",AD188="Mayor")),"Alto",IF(OR(AND(AA188="Muy Baja",AD188="Catastrófico"),AND(AA188="Baja",AD188="Catastrófico"),AND(AA188="Media",AD188="Catastrófico"),AND(AA188="Alta",AD188="Catastrófico"),AND(AA188="Muy Alta",AD188="Catastrófico")),"Extremo",""))))</f>
        <v>#N/A</v>
      </c>
      <c r="AG188" s="169" t="e" cm="1">
        <f t="array" ref="AG188">_xlfn.IFS(AF188="Bajo","Aceptar",AF188="Moderado","Reducir",AF188="Alto","Reducir",AF188="Extremo","Reducir")</f>
        <v>#N/A</v>
      </c>
      <c r="AH188" s="20" t="str">
        <f>CONCATENATE(J188," Control"," 1")</f>
        <v>ACCTI  Control 1</v>
      </c>
      <c r="AI188" s="22"/>
      <c r="AJ188" s="22"/>
      <c r="AK188" s="22"/>
      <c r="AL188" s="22" t="str">
        <f t="shared" si="766"/>
        <v xml:space="preserve">  a través de </v>
      </c>
      <c r="AM188" s="20"/>
      <c r="AN188" s="20" t="str">
        <f t="shared" si="542"/>
        <v/>
      </c>
      <c r="AO188" s="20"/>
      <c r="AP188" s="20" t="str">
        <f t="shared" si="543"/>
        <v/>
      </c>
      <c r="AQ188" s="20"/>
      <c r="AR188" s="20"/>
      <c r="AS188" s="20"/>
      <c r="AT188" s="21" t="str">
        <f>+IF(AN188="Probabilidad",AB188-(AB188*AP188),AB188)</f>
        <v/>
      </c>
      <c r="AU188" s="20" t="str">
        <f t="shared" ref="AU188:AU219" si="801">IFERROR(IF(AT188="","",IF(AT188&lt;=20%,"Muy Baja",IF(AT188&lt;=40%,"Baja",IF(AT188&lt;=60%,"Media",IF(AT188&lt;=80%,"Alta","Muy Alta"))))),"")</f>
        <v/>
      </c>
      <c r="AV188" s="21" t="e">
        <f>+IF(AN188="Impacto",AE188-(AE188*AP188),AE188)</f>
        <v>#N/A</v>
      </c>
      <c r="AW188" s="20" t="str">
        <f t="shared" ref="AW188:AW219" si="802">IFERROR(IF(AV188="","",IF(AV188&lt;=0.2,"Leve",IF(AV188&lt;=0.4,"Menor",IF(AV188&lt;=0.6,"Moderado",IF(AV188&lt;=0.8,"Mayor","Catastrófico"))))),"")</f>
        <v/>
      </c>
      <c r="AX188" s="170" t="str">
        <f t="shared" ref="AX188" si="803">IF(OR(AND(AU191="Muy Baja",AW191="Leve"),AND(AU191="Muy Baja",AW191="Menor"),AND(AU191="Baja",AW191="Leve")),"Bajo",IF(OR(AND(AU191="Muy baja",AW191="Moderado"),AND(AU191="Baja",AW191="Menor"),AND(AU191="Baja",AW191="Moderado"),AND(AU191="Media",AW191="Leve"),AND(AU191="Media",AW191="Menor"),AND(AU191="Media",AW191="Moderado"),AND(AU191="Alta",AW191="Leve"),AND(AU191="Alta",AW191="Menor")),"Moderado",IF(OR(AND(AU191="Muy Baja",AW191="Mayor"),AND(AU191="Baja",AW191="Mayor"),AND(AU191="Media",AW191="Mayor"),AND(AU191="Alta",AW191="Moderado"),AND(AU191="Alta",AW191="Mayor"),AND(AU191="Muy Alta",AW191="Leve"),AND(AU191="Muy Alta",AW191="Menor"),AND(AU191="Muy Alta",AW191="Moderado"),AND(AU191="Muy Alta",AW191="Mayor")),"Alto",IF(OR(AND(AU191="Muy Baja",AW191="Catastrófico"),AND(AU191="Baja",AW191="Catastrófico"),AND(AU191="Media",AW191="Catastrófico"),AND(AU191="Alta",AW191="Catastrófico"),AND(AU191="Muy Alta",AW191="Catastrófico")),"Extremo",""))))</f>
        <v/>
      </c>
      <c r="AY188" s="170" t="e" cm="1">
        <f t="array" ref="AY188">_xlfn.IFS(AX188="Bajo","Aceptar",AX188="Moderado","Reducir",AX188="Alto","Reducir",AX188="Extremo","Reducir")</f>
        <v>#N/A</v>
      </c>
      <c r="AZ188" s="173" t="e" cm="1">
        <f t="array" ref="AZ188">_xlfn.IFS(AY188="Aceptar","No",AY188="Reducir","Si")</f>
        <v>#N/A</v>
      </c>
      <c r="BA188" s="20" t="str">
        <f>CONCATENATE(J188," Acción preventiva"," 1")</f>
        <v>ACCTI  Acción preventiva 1</v>
      </c>
      <c r="BB188" s="22"/>
      <c r="BC188" s="22"/>
      <c r="BD188" s="22"/>
      <c r="BE188" s="20">
        <f t="shared" ref="BE188:BE219" si="804">+SUM(BF188:BQ188)</f>
        <v>0</v>
      </c>
      <c r="BF188" s="20"/>
      <c r="BG188" s="20"/>
      <c r="BH188" s="20"/>
      <c r="BI188" s="20"/>
      <c r="BJ188" s="20"/>
      <c r="BK188" s="20"/>
      <c r="BL188" s="20"/>
      <c r="BM188" s="20"/>
      <c r="BN188" s="20"/>
      <c r="BO188" s="20"/>
      <c r="BP188" s="20"/>
      <c r="BQ188" s="20"/>
      <c r="BR188" s="176"/>
      <c r="BS188" s="37"/>
      <c r="BT188" s="37"/>
      <c r="BU188" s="37"/>
      <c r="BV188" s="37"/>
      <c r="BW188" s="37"/>
      <c r="BX188" s="37"/>
      <c r="BY188" s="37"/>
      <c r="BZ188" s="37"/>
      <c r="CA188" s="37"/>
      <c r="CB188" s="37"/>
      <c r="CC188" s="37"/>
      <c r="CD188" s="37"/>
      <c r="CE188" s="37">
        <f t="shared" si="601"/>
        <v>0</v>
      </c>
      <c r="CF188" s="38"/>
      <c r="CG188" s="23"/>
      <c r="CH188" s="24"/>
      <c r="CI188" s="179">
        <f t="shared" ref="CI188" si="805">+Z188</f>
        <v>0</v>
      </c>
      <c r="CJ188" s="25" t="e">
        <f t="shared" ref="CJ188" si="806">1-(CH188/CI188)</f>
        <v>#DIV/0!</v>
      </c>
      <c r="CK188" s="23" t="e" cm="1">
        <f t="array" ref="CK188">+_xlfn.IFS(CJ188&lt;0.8,"Cambio",CJ188&lt;0.9,"Revisión de control",CJ188&gt;0.89,"Se mantiene")</f>
        <v>#DIV/0!</v>
      </c>
      <c r="CL188" s="148"/>
      <c r="CM188" s="148"/>
      <c r="CN188" s="148"/>
      <c r="CO188" s="148"/>
      <c r="CP188" s="25">
        <f t="shared" si="586"/>
        <v>1</v>
      </c>
    </row>
    <row r="189" spans="1:94" ht="60" hidden="1" customHeight="1" x14ac:dyDescent="0.35">
      <c r="A189" s="151"/>
      <c r="B189" s="215"/>
      <c r="C189" s="153" t="s">
        <v>142</v>
      </c>
      <c r="D189" s="192"/>
      <c r="E189" s="195"/>
      <c r="F189" s="192"/>
      <c r="G189" s="197"/>
      <c r="H189" s="168"/>
      <c r="I189" s="167"/>
      <c r="J189" s="171"/>
      <c r="K189" s="171"/>
      <c r="L189" s="198"/>
      <c r="M189" s="200"/>
      <c r="N189" s="203"/>
      <c r="O189" s="206"/>
      <c r="P189" s="209"/>
      <c r="Q189" s="168"/>
      <c r="R189" s="182"/>
      <c r="S189" s="182"/>
      <c r="T189" s="183"/>
      <c r="U189" s="171"/>
      <c r="V189" s="171"/>
      <c r="W189" s="185"/>
      <c r="X189" s="185"/>
      <c r="Y189" s="185"/>
      <c r="Z189" s="187"/>
      <c r="AA189" s="168"/>
      <c r="AB189" s="167"/>
      <c r="AC189" s="168"/>
      <c r="AD189" s="168"/>
      <c r="AE189" s="167"/>
      <c r="AF189" s="168"/>
      <c r="AG189" s="169"/>
      <c r="AH189" s="20" t="str">
        <f>CONCATENATE(J188," Control"," 2")</f>
        <v>ACCTI  Control 2</v>
      </c>
      <c r="AI189" s="22"/>
      <c r="AJ189" s="22"/>
      <c r="AK189" s="22"/>
      <c r="AL189" s="22" t="str">
        <f>CONCATENATE(AI190," ",AJ190," a través de ",AK190)</f>
        <v xml:space="preserve">  a través de </v>
      </c>
      <c r="AM189" s="20"/>
      <c r="AN189" s="20" t="str">
        <f t="shared" si="542"/>
        <v/>
      </c>
      <c r="AO189" s="20"/>
      <c r="AP189" s="20" t="str">
        <f t="shared" si="543"/>
        <v/>
      </c>
      <c r="AQ189" s="20"/>
      <c r="AR189" s="20"/>
      <c r="AS189" s="20"/>
      <c r="AT189" s="21" t="str">
        <f>+IF(AN189="Probabilidad",AT188-(AT188*AP189),AT188)</f>
        <v/>
      </c>
      <c r="AU189" s="20" t="str">
        <f t="shared" si="801"/>
        <v/>
      </c>
      <c r="AV189" s="21" t="e">
        <f>+IF(AN189="Impacto",AV188-(AV188*AP189),AV188)</f>
        <v>#N/A</v>
      </c>
      <c r="AW189" s="20" t="str">
        <f t="shared" si="802"/>
        <v/>
      </c>
      <c r="AX189" s="171"/>
      <c r="AY189" s="171"/>
      <c r="AZ189" s="174"/>
      <c r="BA189" s="20" t="str">
        <f>CONCATENATE(J188," Acción preventiva"," 2")</f>
        <v>ACCTI  Acción preventiva 2</v>
      </c>
      <c r="BB189" s="22"/>
      <c r="BC189" s="22"/>
      <c r="BD189" s="22"/>
      <c r="BE189" s="20">
        <f t="shared" si="804"/>
        <v>0</v>
      </c>
      <c r="BF189" s="20"/>
      <c r="BG189" s="20"/>
      <c r="BH189" s="20"/>
      <c r="BI189" s="20"/>
      <c r="BJ189" s="20"/>
      <c r="BK189" s="20"/>
      <c r="BL189" s="20"/>
      <c r="BM189" s="20"/>
      <c r="BN189" s="20"/>
      <c r="BO189" s="20"/>
      <c r="BP189" s="20"/>
      <c r="BQ189" s="20"/>
      <c r="BR189" s="177"/>
      <c r="BS189" s="37"/>
      <c r="BT189" s="37"/>
      <c r="BU189" s="37"/>
      <c r="BV189" s="37"/>
      <c r="BW189" s="37"/>
      <c r="BX189" s="37"/>
      <c r="BY189" s="37"/>
      <c r="BZ189" s="37"/>
      <c r="CA189" s="37"/>
      <c r="CB189" s="37"/>
      <c r="CC189" s="37"/>
      <c r="CD189" s="37"/>
      <c r="CE189" s="37">
        <f t="shared" si="601"/>
        <v>0</v>
      </c>
      <c r="CF189" s="38"/>
      <c r="CG189" s="23"/>
      <c r="CH189" s="24"/>
      <c r="CI189" s="180"/>
      <c r="CJ189" s="25" t="e">
        <f t="shared" ref="CJ189" si="807">1-(CH189/CI188)</f>
        <v>#DIV/0!</v>
      </c>
      <c r="CK189" s="23" t="e" cm="1">
        <f t="array" ref="CK189">+_xlfn.IFS(CJ189&lt;0.8,"Cambio",CJ189&lt;0.9,"Revisión de control",CJ189&gt;0.89,"Se mantiene")</f>
        <v>#DIV/0!</v>
      </c>
      <c r="CL189" s="148"/>
      <c r="CM189" s="148"/>
      <c r="CN189" s="148"/>
      <c r="CO189" s="148"/>
      <c r="CP189" s="25">
        <f t="shared" si="586"/>
        <v>1</v>
      </c>
    </row>
    <row r="190" spans="1:94" ht="60" hidden="1" customHeight="1" x14ac:dyDescent="0.35">
      <c r="A190" s="151"/>
      <c r="B190" s="215"/>
      <c r="C190" s="153" t="s">
        <v>142</v>
      </c>
      <c r="D190" s="192"/>
      <c r="E190" s="195"/>
      <c r="F190" s="192"/>
      <c r="G190" s="197"/>
      <c r="H190" s="168"/>
      <c r="I190" s="167"/>
      <c r="J190" s="171"/>
      <c r="K190" s="171"/>
      <c r="L190" s="198"/>
      <c r="M190" s="200"/>
      <c r="N190" s="203"/>
      <c r="O190" s="206"/>
      <c r="P190" s="209"/>
      <c r="Q190" s="168"/>
      <c r="R190" s="182"/>
      <c r="S190" s="182"/>
      <c r="T190" s="183"/>
      <c r="U190" s="171"/>
      <c r="V190" s="171"/>
      <c r="W190" s="185"/>
      <c r="X190" s="185"/>
      <c r="Y190" s="185"/>
      <c r="Z190" s="187"/>
      <c r="AA190" s="168"/>
      <c r="AB190" s="167"/>
      <c r="AC190" s="168"/>
      <c r="AD190" s="168"/>
      <c r="AE190" s="167"/>
      <c r="AF190" s="168"/>
      <c r="AG190" s="169"/>
      <c r="AH190" s="20" t="str">
        <f>CONCATENATE(J188," Control"," 3")</f>
        <v>ACCTI  Control 3</v>
      </c>
      <c r="AI190" s="22"/>
      <c r="AJ190" s="22"/>
      <c r="AK190" s="22"/>
      <c r="AL190" s="22" t="str">
        <f>CONCATENATE(AI189," ",AJ189," a través de ",AK189)</f>
        <v xml:space="preserve">  a través de </v>
      </c>
      <c r="AM190" s="20"/>
      <c r="AN190" s="20" t="str">
        <f t="shared" si="542"/>
        <v/>
      </c>
      <c r="AO190" s="20"/>
      <c r="AP190" s="20" t="str">
        <f t="shared" si="543"/>
        <v/>
      </c>
      <c r="AQ190" s="20"/>
      <c r="AR190" s="20"/>
      <c r="AS190" s="20"/>
      <c r="AT190" s="21" t="str">
        <f>+IF(AN190="Probabilidad",AT189-(AT189*AP190),AT189)</f>
        <v/>
      </c>
      <c r="AU190" s="20" t="str">
        <f t="shared" si="801"/>
        <v/>
      </c>
      <c r="AV190" s="21" t="e">
        <f>+IF(AN190="Impacto",AV189-(AV189*AP190),AV189)</f>
        <v>#N/A</v>
      </c>
      <c r="AW190" s="20" t="str">
        <f t="shared" si="802"/>
        <v/>
      </c>
      <c r="AX190" s="171"/>
      <c r="AY190" s="171"/>
      <c r="AZ190" s="174"/>
      <c r="BA190" s="20" t="str">
        <f>CONCATENATE(J188," Acción preventiva"," 3")</f>
        <v>ACCTI  Acción preventiva 3</v>
      </c>
      <c r="BB190" s="22"/>
      <c r="BC190" s="22"/>
      <c r="BD190" s="22"/>
      <c r="BE190" s="20">
        <f t="shared" si="804"/>
        <v>0</v>
      </c>
      <c r="BF190" s="20"/>
      <c r="BG190" s="20"/>
      <c r="BH190" s="20"/>
      <c r="BI190" s="20"/>
      <c r="BJ190" s="20"/>
      <c r="BK190" s="20"/>
      <c r="BL190" s="20"/>
      <c r="BM190" s="20"/>
      <c r="BN190" s="20"/>
      <c r="BO190" s="20"/>
      <c r="BP190" s="20"/>
      <c r="BQ190" s="20"/>
      <c r="BR190" s="177"/>
      <c r="BS190" s="37"/>
      <c r="BT190" s="37"/>
      <c r="BU190" s="37"/>
      <c r="BV190" s="37"/>
      <c r="BW190" s="37"/>
      <c r="BX190" s="37"/>
      <c r="BY190" s="37"/>
      <c r="BZ190" s="37"/>
      <c r="CA190" s="37"/>
      <c r="CB190" s="37"/>
      <c r="CC190" s="37"/>
      <c r="CD190" s="37"/>
      <c r="CE190" s="37">
        <f t="shared" si="601"/>
        <v>0</v>
      </c>
      <c r="CF190" s="38"/>
      <c r="CG190" s="23"/>
      <c r="CH190" s="24"/>
      <c r="CI190" s="180"/>
      <c r="CJ190" s="25" t="e">
        <f t="shared" ref="CJ190" si="808">1-(CH190/CI188)</f>
        <v>#DIV/0!</v>
      </c>
      <c r="CK190" s="23" t="e" cm="1">
        <f t="array" ref="CK190">+_xlfn.IFS(CJ190&lt;0.8,"Cambio",CJ190&lt;0.9,"Revisión de control",CJ190&gt;0.89,"Se mantiene")</f>
        <v>#DIV/0!</v>
      </c>
      <c r="CL190" s="148"/>
      <c r="CM190" s="148"/>
      <c r="CN190" s="148"/>
      <c r="CO190" s="148"/>
      <c r="CP190" s="25">
        <f t="shared" si="586"/>
        <v>1</v>
      </c>
    </row>
    <row r="191" spans="1:94" ht="60" hidden="1" customHeight="1" x14ac:dyDescent="0.35">
      <c r="A191" s="151"/>
      <c r="B191" s="216"/>
      <c r="C191" s="153" t="s">
        <v>142</v>
      </c>
      <c r="D191" s="193"/>
      <c r="E191" s="196"/>
      <c r="F191" s="193"/>
      <c r="G191" s="197"/>
      <c r="H191" s="168"/>
      <c r="I191" s="167"/>
      <c r="J191" s="172"/>
      <c r="K191" s="172"/>
      <c r="L191" s="198"/>
      <c r="M191" s="201"/>
      <c r="N191" s="204"/>
      <c r="O191" s="207"/>
      <c r="P191" s="210"/>
      <c r="Q191" s="168"/>
      <c r="R191" s="182"/>
      <c r="S191" s="182"/>
      <c r="T191" s="183"/>
      <c r="U191" s="172"/>
      <c r="V191" s="172"/>
      <c r="W191" s="186"/>
      <c r="X191" s="186"/>
      <c r="Y191" s="186"/>
      <c r="Z191" s="187"/>
      <c r="AA191" s="168"/>
      <c r="AB191" s="167"/>
      <c r="AC191" s="168"/>
      <c r="AD191" s="168"/>
      <c r="AE191" s="167"/>
      <c r="AF191" s="168"/>
      <c r="AG191" s="169"/>
      <c r="AH191" s="20" t="str">
        <f>CONCATENATE(J188," Control"," 4")</f>
        <v>ACCTI  Control 4</v>
      </c>
      <c r="AI191" s="22"/>
      <c r="AJ191" s="22"/>
      <c r="AK191" s="22"/>
      <c r="AL191" s="22" t="str">
        <f>CONCATENATE(AI191," ",AJ191," a través de ",AK191)</f>
        <v xml:space="preserve">  a través de </v>
      </c>
      <c r="AM191" s="20"/>
      <c r="AN191" s="20" t="str">
        <f t="shared" si="542"/>
        <v/>
      </c>
      <c r="AO191" s="20"/>
      <c r="AP191" s="20" t="str">
        <f t="shared" si="543"/>
        <v/>
      </c>
      <c r="AQ191" s="20"/>
      <c r="AR191" s="20"/>
      <c r="AS191" s="20"/>
      <c r="AT191" s="21" t="str">
        <f>+IF(AN191="Probabilidad",AT190-(AT190*AP191),AT190)</f>
        <v/>
      </c>
      <c r="AU191" s="20" t="str">
        <f t="shared" si="801"/>
        <v/>
      </c>
      <c r="AV191" s="21" t="e">
        <f>+IF(AN191="Impacto",AV190-(AV190*AP191),AV190)</f>
        <v>#N/A</v>
      </c>
      <c r="AW191" s="20" t="str">
        <f t="shared" si="802"/>
        <v/>
      </c>
      <c r="AX191" s="172"/>
      <c r="AY191" s="172"/>
      <c r="AZ191" s="175"/>
      <c r="BA191" s="20" t="str">
        <f>CONCATENATE(J188," Acción preventiva"," 4")</f>
        <v>ACCTI  Acción preventiva 4</v>
      </c>
      <c r="BB191" s="22"/>
      <c r="BC191" s="22"/>
      <c r="BD191" s="22"/>
      <c r="BE191" s="20">
        <f t="shared" si="804"/>
        <v>0</v>
      </c>
      <c r="BF191" s="20"/>
      <c r="BG191" s="20"/>
      <c r="BH191" s="20"/>
      <c r="BI191" s="20"/>
      <c r="BJ191" s="20"/>
      <c r="BK191" s="20"/>
      <c r="BL191" s="20"/>
      <c r="BM191" s="20"/>
      <c r="BN191" s="20"/>
      <c r="BO191" s="20"/>
      <c r="BP191" s="20"/>
      <c r="BQ191" s="20"/>
      <c r="BR191" s="178"/>
      <c r="BS191" s="37"/>
      <c r="BT191" s="37"/>
      <c r="BU191" s="37"/>
      <c r="BV191" s="37"/>
      <c r="BW191" s="37"/>
      <c r="BX191" s="37"/>
      <c r="BY191" s="37"/>
      <c r="BZ191" s="37"/>
      <c r="CA191" s="37"/>
      <c r="CB191" s="37"/>
      <c r="CC191" s="37"/>
      <c r="CD191" s="37"/>
      <c r="CE191" s="37">
        <f t="shared" si="601"/>
        <v>0</v>
      </c>
      <c r="CF191" s="38"/>
      <c r="CG191" s="23"/>
      <c r="CH191" s="24"/>
      <c r="CI191" s="181"/>
      <c r="CJ191" s="25" t="e">
        <f t="shared" ref="CJ191" si="809">1-(CH191/CI188)</f>
        <v>#DIV/0!</v>
      </c>
      <c r="CK191" s="23" t="e" cm="1">
        <f t="array" ref="CK191">+_xlfn.IFS(CJ191&lt;0.8,"Cambio",CJ191&lt;0.9,"Revisión de control",CJ191&gt;0.89,"Se mantiene")</f>
        <v>#DIV/0!</v>
      </c>
      <c r="CL191" s="148"/>
      <c r="CM191" s="148"/>
      <c r="CN191" s="148"/>
      <c r="CO191" s="148"/>
      <c r="CP191" s="25">
        <f t="shared" si="586"/>
        <v>1</v>
      </c>
    </row>
    <row r="192" spans="1:94" ht="60" hidden="1" customHeight="1" x14ac:dyDescent="0.35">
      <c r="A192" s="151"/>
      <c r="B192" s="214" t="s">
        <v>141</v>
      </c>
      <c r="C192" s="153" t="s">
        <v>142</v>
      </c>
      <c r="D192" s="191" t="str">
        <f>VLOOKUP(B192,Datos!$B$65:$F$80,3,FALSE)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92" s="194" t="str">
        <f>VLOOKUP(B192,Datos!$B$65:$F$80,5,FALSE)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92" s="191" t="str">
        <f>VLOOKUP(B192,Datos!$B$65:$F$80,4,FALSE)</f>
        <v>Inicia con el análisis de la ruta jurídica y termina con la decisión final del expediente</v>
      </c>
      <c r="G192" s="197" t="s">
        <v>1017</v>
      </c>
      <c r="H192" s="168"/>
      <c r="I192" s="167">
        <f t="shared" ref="I192" si="810">IF(K192="",0,1)</f>
        <v>0</v>
      </c>
      <c r="J192" s="170" t="str">
        <f t="shared" ref="J192" si="811">CONCATENATE(C192," ",K192)</f>
        <v xml:space="preserve">ACCTI </v>
      </c>
      <c r="K192" s="170"/>
      <c r="L192" s="198"/>
      <c r="M192" s="199">
        <f ca="1">+TODAY()-L192</f>
        <v>46151</v>
      </c>
      <c r="N192" s="202"/>
      <c r="O192" s="205"/>
      <c r="P192" s="208" t="e">
        <f>VLOOKUP(O192,Datos!$B$20:$D$25,2,FALSE)</f>
        <v>#N/A</v>
      </c>
      <c r="Q192" s="168"/>
      <c r="R192" s="182"/>
      <c r="S192" s="182"/>
      <c r="T192" s="183" t="str">
        <f t="shared" ref="T192" si="812">CONCATENATE("Posibilidad de efecto dañoso sobre los"," ",Q192," ",R192," debido ",S192)</f>
        <v xml:space="preserve">Posibilidad de efecto dañoso sobre los   debido </v>
      </c>
      <c r="U192" s="170"/>
      <c r="V192" s="170"/>
      <c r="W192" s="184"/>
      <c r="X192" s="184"/>
      <c r="Y192" s="184"/>
      <c r="Z192" s="187"/>
      <c r="AA192" s="168" t="str">
        <f t="shared" ref="AA192" si="813">IF(Z192&lt;=0,"",IF(Z192&lt;=2,"Muy Baja",IF(Z192&lt;=24,"Baja",IF(Z192&lt;=500,"Media",IF(Z192&lt;=5000,"Alta","Muy Alta")))))</f>
        <v/>
      </c>
      <c r="AB192" s="167" t="str">
        <f t="shared" ref="AB192" si="814">IF(AA192="","",IF(AA192="Muy Baja",0.2,IF(AA192="Baja",0.4,IF(AA192="Media",0.6,IF(AA192="Alta",0.8,IF(AA192="Muy Alta",1,))))))</f>
        <v/>
      </c>
      <c r="AC192" s="168">
        <f>+O192</f>
        <v>0</v>
      </c>
      <c r="AD192" s="168" t="e" cm="1">
        <f t="array" ref="AD192">_xlfn.IFS(AC192=Datos!$C$6,"Leve",AC192=Datos!$C$7,"Menor",AC192=Datos!$C$8,"Moderado",AC192=Datos!$C$9,"Mayor",AC192=Datos!$C$10,"Catastrófico")</f>
        <v>#N/A</v>
      </c>
      <c r="AE192" s="167" t="e">
        <f t="shared" ref="AE192" si="815">IF(AD192="","",IF(AD192="Leve",0.2,IF(AD192="Menor",0.4,IF(AD192="Moderado",0.6,IF(AD192="Mayor",0.8,IF(AD192="Catastrófico",1,))))))</f>
        <v>#N/A</v>
      </c>
      <c r="AF192" s="168" t="e">
        <f t="shared" ref="AF192" si="816">IF(OR(AND(AA192="Muy Baja",AD192="Leve"),AND(AA192="Muy Baja",AD192="Menor"),AND(AA192="Baja",AD192="Leve")),"Bajo",IF(OR(AND(AA192="Muy baja",AD192="Moderado"),AND(AA192="Baja",AD192="Menor"),AND(AA192="Baja",AD192="Moderado"),AND(AA192="Media",AD192="Leve"),AND(AA192="Media",AD192="Menor"),AND(AA192="Media",AD192="Moderado"),AND(AA192="Alta",AD192="Leve"),AND(AA192="Alta",AD192="Menor")),"Moderado",IF(OR(AND(AA192="Muy Baja",AD192="Mayor"),AND(AA192="Baja",AD192="Mayor"),AND(AA192="Media",AD192="Mayor"),AND(AA192="Alta",AD192="Moderado"),AND(AA192="Alta",AD192="Mayor"),AND(AA192="Muy Alta",AD192="Leve"),AND(AA192="Muy Alta",AD192="Menor"),AND(AA192="Muy Alta",AD192="Moderado"),AND(AA192="Muy Alta",AD192="Mayor")),"Alto",IF(OR(AND(AA192="Muy Baja",AD192="Catastrófico"),AND(AA192="Baja",AD192="Catastrófico"),AND(AA192="Media",AD192="Catastrófico"),AND(AA192="Alta",AD192="Catastrófico"),AND(AA192="Muy Alta",AD192="Catastrófico")),"Extremo",""))))</f>
        <v>#N/A</v>
      </c>
      <c r="AG192" s="169" t="e" cm="1">
        <f t="array" ref="AG192">_xlfn.IFS(AF192="Bajo","Aceptar",AF192="Moderado","Reducir",AF192="Alto","Reducir",AF192="Extremo","Reducir")</f>
        <v>#N/A</v>
      </c>
      <c r="AH192" s="20" t="str">
        <f>CONCATENATE(J192," Control"," 1")</f>
        <v>ACCTI  Control 1</v>
      </c>
      <c r="AI192" s="22"/>
      <c r="AJ192" s="22"/>
      <c r="AK192" s="22"/>
      <c r="AL192" s="22" t="str">
        <f t="shared" ref="AL192" si="817">CONCATENATE(AI192," ",AJ192," a través de ",AK192)</f>
        <v xml:space="preserve">  a través de </v>
      </c>
      <c r="AM192" s="20"/>
      <c r="AN192" s="20" t="str">
        <f t="shared" ref="AN192:AN195" si="818">IF(OR(AM192="Preventivo",AM192="Detectivo"),"Probabilidad",IF(AM192="Correctivo","Impacto",""))</f>
        <v/>
      </c>
      <c r="AO192" s="20"/>
      <c r="AP192" s="20" t="str">
        <f t="shared" ref="AP192:AP195" si="819">IF(AND(AM192="Preventivo",AO192="Automático"),"50%",IF(AND(AM192="Preventivo",AO192="Manual"),"40%",IF(AND(AM192="Detectivo",AO192="Automático"),"40%",IF(AND(AM192="Detectivo",AO192="Manual"),"30%",IF(AND(AM192="Correctivo",AO192="Automático"),"35%",IF(AND(AM192="Correctivo",AO192="Manual"),"25%",""))))))</f>
        <v/>
      </c>
      <c r="AQ192" s="20"/>
      <c r="AR192" s="20"/>
      <c r="AS192" s="20"/>
      <c r="AT192" s="21" t="str">
        <f>+IF(AN192="Probabilidad",AB192-(AB192*AP192),AB192)</f>
        <v/>
      </c>
      <c r="AU192" s="20" t="str">
        <f t="shared" ref="AU192:AU195" si="820">IFERROR(IF(AT192="","",IF(AT192&lt;=20%,"Muy Baja",IF(AT192&lt;=40%,"Baja",IF(AT192&lt;=60%,"Media",IF(AT192&lt;=80%,"Alta","Muy Alta"))))),"")</f>
        <v/>
      </c>
      <c r="AV192" s="21" t="e">
        <f>+IF(AN192="Impacto",AE192-(AE192*AP192),AE192)</f>
        <v>#N/A</v>
      </c>
      <c r="AW192" s="20" t="str">
        <f t="shared" ref="AW192:AW195" si="821">IFERROR(IF(AV192="","",IF(AV192&lt;=0.2,"Leve",IF(AV192&lt;=0.4,"Menor",IF(AV192&lt;=0.6,"Moderado",IF(AV192&lt;=0.8,"Mayor","Catastrófico"))))),"")</f>
        <v/>
      </c>
      <c r="AX192" s="170" t="str">
        <f t="shared" ref="AX192" si="822">IF(OR(AND(AU195="Muy Baja",AW195="Leve"),AND(AU195="Muy Baja",AW195="Menor"),AND(AU195="Baja",AW195="Leve")),"Bajo",IF(OR(AND(AU195="Muy baja",AW195="Moderado"),AND(AU195="Baja",AW195="Menor"),AND(AU195="Baja",AW195="Moderado"),AND(AU195="Media",AW195="Leve"),AND(AU195="Media",AW195="Menor"),AND(AU195="Media",AW195="Moderado"),AND(AU195="Alta",AW195="Leve"),AND(AU195="Alta",AW195="Menor")),"Moderado",IF(OR(AND(AU195="Muy Baja",AW195="Mayor"),AND(AU195="Baja",AW195="Mayor"),AND(AU195="Media",AW195="Mayor"),AND(AU195="Alta",AW195="Moderado"),AND(AU195="Alta",AW195="Mayor"),AND(AU195="Muy Alta",AW195="Leve"),AND(AU195="Muy Alta",AW195="Menor"),AND(AU195="Muy Alta",AW195="Moderado"),AND(AU195="Muy Alta",AW195="Mayor")),"Alto",IF(OR(AND(AU195="Muy Baja",AW195="Catastrófico"),AND(AU195="Baja",AW195="Catastrófico"),AND(AU195="Media",AW195="Catastrófico"),AND(AU195="Alta",AW195="Catastrófico"),AND(AU195="Muy Alta",AW195="Catastrófico")),"Extremo",""))))</f>
        <v/>
      </c>
      <c r="AY192" s="170" t="e" cm="1">
        <f t="array" ref="AY192">_xlfn.IFS(AX192="Bajo","Aceptar",AX192="Moderado","Reducir",AX192="Alto","Reducir",AX192="Extremo","Reducir")</f>
        <v>#N/A</v>
      </c>
      <c r="AZ192" s="173" t="e" cm="1">
        <f t="array" ref="AZ192">_xlfn.IFS(AY192="Aceptar","No",AY192="Reducir","Si")</f>
        <v>#N/A</v>
      </c>
      <c r="BA192" s="20" t="str">
        <f>CONCATENATE(J192," Acción preventiva"," 1")</f>
        <v>ACCTI  Acción preventiva 1</v>
      </c>
      <c r="BB192" s="22"/>
      <c r="BC192" s="22"/>
      <c r="BD192" s="22"/>
      <c r="BE192" s="20">
        <f t="shared" ref="BE192:BE195" si="823">+SUM(BF192:BQ192)</f>
        <v>0</v>
      </c>
      <c r="BF192" s="20"/>
      <c r="BG192" s="20"/>
      <c r="BH192" s="20"/>
      <c r="BI192" s="20"/>
      <c r="BJ192" s="20"/>
      <c r="BK192" s="20"/>
      <c r="BL192" s="20"/>
      <c r="BM192" s="20"/>
      <c r="BN192" s="20"/>
      <c r="BO192" s="20"/>
      <c r="BP192" s="20"/>
      <c r="BQ192" s="20"/>
      <c r="BR192" s="176"/>
      <c r="BS192" s="37"/>
      <c r="BT192" s="37"/>
      <c r="BU192" s="37"/>
      <c r="BV192" s="37"/>
      <c r="BW192" s="37"/>
      <c r="BX192" s="37"/>
      <c r="BY192" s="37"/>
      <c r="BZ192" s="37"/>
      <c r="CA192" s="37"/>
      <c r="CB192" s="37"/>
      <c r="CC192" s="37"/>
      <c r="CD192" s="37"/>
      <c r="CE192" s="37">
        <f t="shared" si="601"/>
        <v>0</v>
      </c>
      <c r="CF192" s="38"/>
      <c r="CG192" s="23"/>
      <c r="CH192" s="24"/>
      <c r="CI192" s="179">
        <f t="shared" ref="CI192" si="824">+Z192</f>
        <v>0</v>
      </c>
      <c r="CJ192" s="25" t="e">
        <f t="shared" ref="CJ192" si="825">1-(CH192/CI192)</f>
        <v>#DIV/0!</v>
      </c>
      <c r="CK192" s="23" t="e" cm="1">
        <f t="array" ref="CK192">+_xlfn.IFS(CJ192&lt;0.8,"Cambio",CJ192&lt;0.9,"Revisión de control",CJ192&gt;0.89,"Se mantiene")</f>
        <v>#DIV/0!</v>
      </c>
      <c r="CL192" s="148"/>
      <c r="CM192" s="148"/>
      <c r="CN192" s="148"/>
      <c r="CO192" s="148"/>
      <c r="CP192" s="25">
        <f t="shared" ref="CP192:CP195" si="826">(_xlfn.IFS(CG192="",1,CG192="SI",0)+_xlfn.IFS(CL192="",1,CL192="SI",1,CL192="NO",0)+_xlfn.IFS(CM192="",1,CM192="SI",1,CM192="NO",0)+_xlfn.IFS(CN192="",1,CN192="SI",1,CN192="NO",0)+_xlfn.IFS(CO192="",1,CO192="SI",1,CO192="NO",0))/5</f>
        <v>1</v>
      </c>
    </row>
    <row r="193" spans="1:94" ht="60" hidden="1" customHeight="1" x14ac:dyDescent="0.35">
      <c r="A193" s="151"/>
      <c r="B193" s="215"/>
      <c r="C193" s="153" t="s">
        <v>142</v>
      </c>
      <c r="D193" s="192"/>
      <c r="E193" s="195"/>
      <c r="F193" s="192"/>
      <c r="G193" s="197"/>
      <c r="H193" s="168"/>
      <c r="I193" s="167"/>
      <c r="J193" s="171"/>
      <c r="K193" s="171"/>
      <c r="L193" s="198"/>
      <c r="M193" s="200"/>
      <c r="N193" s="203"/>
      <c r="O193" s="206"/>
      <c r="P193" s="209"/>
      <c r="Q193" s="168"/>
      <c r="R193" s="182"/>
      <c r="S193" s="182"/>
      <c r="T193" s="183"/>
      <c r="U193" s="171"/>
      <c r="V193" s="171"/>
      <c r="W193" s="185"/>
      <c r="X193" s="185"/>
      <c r="Y193" s="185"/>
      <c r="Z193" s="187"/>
      <c r="AA193" s="168"/>
      <c r="AB193" s="167"/>
      <c r="AC193" s="168"/>
      <c r="AD193" s="168"/>
      <c r="AE193" s="167"/>
      <c r="AF193" s="168"/>
      <c r="AG193" s="169"/>
      <c r="AH193" s="20" t="str">
        <f>CONCATENATE(J192," Control"," 2")</f>
        <v>ACCTI  Control 2</v>
      </c>
      <c r="AI193" s="22"/>
      <c r="AJ193" s="22"/>
      <c r="AK193" s="22"/>
      <c r="AL193" s="22" t="str">
        <f>CONCATENATE(AI194," ",AJ194," a través de ",AK194)</f>
        <v xml:space="preserve">  a través de </v>
      </c>
      <c r="AM193" s="20"/>
      <c r="AN193" s="20" t="str">
        <f t="shared" si="818"/>
        <v/>
      </c>
      <c r="AO193" s="20"/>
      <c r="AP193" s="20" t="str">
        <f t="shared" si="819"/>
        <v/>
      </c>
      <c r="AQ193" s="20"/>
      <c r="AR193" s="20"/>
      <c r="AS193" s="20"/>
      <c r="AT193" s="21" t="str">
        <f>+IF(AN193="Probabilidad",AT192-(AT192*AP193),AT192)</f>
        <v/>
      </c>
      <c r="AU193" s="20" t="str">
        <f t="shared" si="820"/>
        <v/>
      </c>
      <c r="AV193" s="21" t="e">
        <f>+IF(AN193="Impacto",AV192-(AV192*AP193),AV192)</f>
        <v>#N/A</v>
      </c>
      <c r="AW193" s="20" t="str">
        <f t="shared" si="821"/>
        <v/>
      </c>
      <c r="AX193" s="171"/>
      <c r="AY193" s="171"/>
      <c r="AZ193" s="174"/>
      <c r="BA193" s="20" t="str">
        <f>CONCATENATE(J192," Acción preventiva"," 2")</f>
        <v>ACCTI  Acción preventiva 2</v>
      </c>
      <c r="BB193" s="22"/>
      <c r="BC193" s="22"/>
      <c r="BD193" s="22"/>
      <c r="BE193" s="20">
        <f t="shared" si="823"/>
        <v>0</v>
      </c>
      <c r="BF193" s="20"/>
      <c r="BG193" s="20"/>
      <c r="BH193" s="20"/>
      <c r="BI193" s="20"/>
      <c r="BJ193" s="20"/>
      <c r="BK193" s="20"/>
      <c r="BL193" s="20"/>
      <c r="BM193" s="20"/>
      <c r="BN193" s="20"/>
      <c r="BO193" s="20"/>
      <c r="BP193" s="20"/>
      <c r="BQ193" s="20"/>
      <c r="BR193" s="177"/>
      <c r="BS193" s="37"/>
      <c r="BT193" s="37"/>
      <c r="BU193" s="37"/>
      <c r="BV193" s="37"/>
      <c r="BW193" s="37"/>
      <c r="BX193" s="37"/>
      <c r="BY193" s="37"/>
      <c r="BZ193" s="37"/>
      <c r="CA193" s="37"/>
      <c r="CB193" s="37"/>
      <c r="CC193" s="37"/>
      <c r="CD193" s="37"/>
      <c r="CE193" s="37">
        <f t="shared" si="601"/>
        <v>0</v>
      </c>
      <c r="CF193" s="38"/>
      <c r="CG193" s="23"/>
      <c r="CH193" s="24"/>
      <c r="CI193" s="180"/>
      <c r="CJ193" s="25" t="e">
        <f t="shared" ref="CJ193" si="827">1-(CH193/CI192)</f>
        <v>#DIV/0!</v>
      </c>
      <c r="CK193" s="23" t="e" cm="1">
        <f t="array" ref="CK193">+_xlfn.IFS(CJ193&lt;0.8,"Cambio",CJ193&lt;0.9,"Revisión de control",CJ193&gt;0.89,"Se mantiene")</f>
        <v>#DIV/0!</v>
      </c>
      <c r="CL193" s="148"/>
      <c r="CM193" s="148"/>
      <c r="CN193" s="148"/>
      <c r="CO193" s="148"/>
      <c r="CP193" s="25">
        <f t="shared" si="826"/>
        <v>1</v>
      </c>
    </row>
    <row r="194" spans="1:94" ht="60" hidden="1" customHeight="1" x14ac:dyDescent="0.35">
      <c r="A194" s="151"/>
      <c r="B194" s="215"/>
      <c r="C194" s="153" t="s">
        <v>142</v>
      </c>
      <c r="D194" s="192"/>
      <c r="E194" s="195"/>
      <c r="F194" s="192"/>
      <c r="G194" s="197"/>
      <c r="H194" s="168"/>
      <c r="I194" s="167"/>
      <c r="J194" s="171"/>
      <c r="K194" s="171"/>
      <c r="L194" s="198"/>
      <c r="M194" s="200"/>
      <c r="N194" s="203"/>
      <c r="O194" s="206"/>
      <c r="P194" s="209"/>
      <c r="Q194" s="168"/>
      <c r="R194" s="182"/>
      <c r="S194" s="182"/>
      <c r="T194" s="183"/>
      <c r="U194" s="171"/>
      <c r="V194" s="171"/>
      <c r="W194" s="185"/>
      <c r="X194" s="185"/>
      <c r="Y194" s="185"/>
      <c r="Z194" s="187"/>
      <c r="AA194" s="168"/>
      <c r="AB194" s="167"/>
      <c r="AC194" s="168"/>
      <c r="AD194" s="168"/>
      <c r="AE194" s="167"/>
      <c r="AF194" s="168"/>
      <c r="AG194" s="169"/>
      <c r="AH194" s="20" t="str">
        <f>CONCATENATE(J192," Control"," 3")</f>
        <v>ACCTI  Control 3</v>
      </c>
      <c r="AI194" s="22"/>
      <c r="AJ194" s="22"/>
      <c r="AK194" s="22"/>
      <c r="AL194" s="22" t="str">
        <f>CONCATENATE(AI193," ",AJ193," a través de ",AK193)</f>
        <v xml:space="preserve">  a través de </v>
      </c>
      <c r="AM194" s="20"/>
      <c r="AN194" s="20" t="str">
        <f t="shared" si="818"/>
        <v/>
      </c>
      <c r="AO194" s="20"/>
      <c r="AP194" s="20" t="str">
        <f t="shared" si="819"/>
        <v/>
      </c>
      <c r="AQ194" s="20"/>
      <c r="AR194" s="20"/>
      <c r="AS194" s="20"/>
      <c r="AT194" s="21" t="str">
        <f>+IF(AN194="Probabilidad",AT193-(AT193*AP194),AT193)</f>
        <v/>
      </c>
      <c r="AU194" s="20" t="str">
        <f t="shared" si="820"/>
        <v/>
      </c>
      <c r="AV194" s="21" t="e">
        <f>+IF(AN194="Impacto",AV193-(AV193*AP194),AV193)</f>
        <v>#N/A</v>
      </c>
      <c r="AW194" s="20" t="str">
        <f t="shared" si="821"/>
        <v/>
      </c>
      <c r="AX194" s="171"/>
      <c r="AY194" s="171"/>
      <c r="AZ194" s="174"/>
      <c r="BA194" s="20" t="str">
        <f>CONCATENATE(J192," Acción preventiva"," 3")</f>
        <v>ACCTI  Acción preventiva 3</v>
      </c>
      <c r="BB194" s="22"/>
      <c r="BC194" s="22"/>
      <c r="BD194" s="22"/>
      <c r="BE194" s="20">
        <f t="shared" si="823"/>
        <v>0</v>
      </c>
      <c r="BF194" s="20"/>
      <c r="BG194" s="20"/>
      <c r="BH194" s="20"/>
      <c r="BI194" s="20"/>
      <c r="BJ194" s="20"/>
      <c r="BK194" s="20"/>
      <c r="BL194" s="20"/>
      <c r="BM194" s="20"/>
      <c r="BN194" s="20"/>
      <c r="BO194" s="20"/>
      <c r="BP194" s="20"/>
      <c r="BQ194" s="20"/>
      <c r="BR194" s="177"/>
      <c r="BS194" s="37"/>
      <c r="BT194" s="37"/>
      <c r="BU194" s="37"/>
      <c r="BV194" s="37"/>
      <c r="BW194" s="37"/>
      <c r="BX194" s="37"/>
      <c r="BY194" s="37"/>
      <c r="BZ194" s="37"/>
      <c r="CA194" s="37"/>
      <c r="CB194" s="37"/>
      <c r="CC194" s="37"/>
      <c r="CD194" s="37"/>
      <c r="CE194" s="37">
        <f t="shared" si="601"/>
        <v>0</v>
      </c>
      <c r="CF194" s="38"/>
      <c r="CG194" s="23"/>
      <c r="CH194" s="24"/>
      <c r="CI194" s="180"/>
      <c r="CJ194" s="25" t="e">
        <f t="shared" ref="CJ194" si="828">1-(CH194/CI192)</f>
        <v>#DIV/0!</v>
      </c>
      <c r="CK194" s="23" t="e" cm="1">
        <f t="array" ref="CK194">+_xlfn.IFS(CJ194&lt;0.8,"Cambio",CJ194&lt;0.9,"Revisión de control",CJ194&gt;0.89,"Se mantiene")</f>
        <v>#DIV/0!</v>
      </c>
      <c r="CL194" s="148"/>
      <c r="CM194" s="148"/>
      <c r="CN194" s="148"/>
      <c r="CO194" s="148"/>
      <c r="CP194" s="25">
        <f t="shared" si="826"/>
        <v>1</v>
      </c>
    </row>
    <row r="195" spans="1:94" ht="60" hidden="1" customHeight="1" x14ac:dyDescent="0.35">
      <c r="A195" s="151"/>
      <c r="B195" s="216"/>
      <c r="C195" s="153" t="s">
        <v>142</v>
      </c>
      <c r="D195" s="193"/>
      <c r="E195" s="196"/>
      <c r="F195" s="193"/>
      <c r="G195" s="197"/>
      <c r="H195" s="168"/>
      <c r="I195" s="167"/>
      <c r="J195" s="172"/>
      <c r="K195" s="172"/>
      <c r="L195" s="198"/>
      <c r="M195" s="201"/>
      <c r="N195" s="204"/>
      <c r="O195" s="207"/>
      <c r="P195" s="210"/>
      <c r="Q195" s="168"/>
      <c r="R195" s="182"/>
      <c r="S195" s="182"/>
      <c r="T195" s="183"/>
      <c r="U195" s="172"/>
      <c r="V195" s="172"/>
      <c r="W195" s="186"/>
      <c r="X195" s="186"/>
      <c r="Y195" s="186"/>
      <c r="Z195" s="187"/>
      <c r="AA195" s="168"/>
      <c r="AB195" s="167"/>
      <c r="AC195" s="168"/>
      <c r="AD195" s="168"/>
      <c r="AE195" s="167"/>
      <c r="AF195" s="168"/>
      <c r="AG195" s="169"/>
      <c r="AH195" s="20" t="str">
        <f>CONCATENATE(J192," Control"," 4")</f>
        <v>ACCTI  Control 4</v>
      </c>
      <c r="AI195" s="22"/>
      <c r="AJ195" s="22"/>
      <c r="AK195" s="22"/>
      <c r="AL195" s="22" t="str">
        <f t="shared" ref="AL195:AL207" si="829">CONCATENATE(AI195," ",AJ195," a través de ",AK195)</f>
        <v xml:space="preserve">  a través de </v>
      </c>
      <c r="AM195" s="20"/>
      <c r="AN195" s="20" t="str">
        <f t="shared" si="818"/>
        <v/>
      </c>
      <c r="AO195" s="20"/>
      <c r="AP195" s="20" t="str">
        <f t="shared" si="819"/>
        <v/>
      </c>
      <c r="AQ195" s="20"/>
      <c r="AR195" s="20"/>
      <c r="AS195" s="20"/>
      <c r="AT195" s="21" t="str">
        <f>+IF(AN195="Probabilidad",AT194-(AT194*AP195),AT194)</f>
        <v/>
      </c>
      <c r="AU195" s="20" t="str">
        <f t="shared" si="820"/>
        <v/>
      </c>
      <c r="AV195" s="21" t="e">
        <f>+IF(AN195="Impacto",AV194-(AV194*AP195),AV194)</f>
        <v>#N/A</v>
      </c>
      <c r="AW195" s="20" t="str">
        <f t="shared" si="821"/>
        <v/>
      </c>
      <c r="AX195" s="172"/>
      <c r="AY195" s="172"/>
      <c r="AZ195" s="175"/>
      <c r="BA195" s="20" t="str">
        <f>CONCATENATE(J192," Acción preventiva"," 4")</f>
        <v>ACCTI  Acción preventiva 4</v>
      </c>
      <c r="BB195" s="22"/>
      <c r="BC195" s="22"/>
      <c r="BD195" s="22"/>
      <c r="BE195" s="20">
        <f t="shared" si="823"/>
        <v>0</v>
      </c>
      <c r="BF195" s="20"/>
      <c r="BG195" s="20"/>
      <c r="BH195" s="20"/>
      <c r="BI195" s="20"/>
      <c r="BJ195" s="20"/>
      <c r="BK195" s="20"/>
      <c r="BL195" s="20"/>
      <c r="BM195" s="20"/>
      <c r="BN195" s="20"/>
      <c r="BO195" s="20"/>
      <c r="BP195" s="20"/>
      <c r="BQ195" s="20"/>
      <c r="BR195" s="178"/>
      <c r="BS195" s="37"/>
      <c r="BT195" s="37"/>
      <c r="BU195" s="37"/>
      <c r="BV195" s="37"/>
      <c r="BW195" s="37"/>
      <c r="BX195" s="37"/>
      <c r="BY195" s="37"/>
      <c r="BZ195" s="37"/>
      <c r="CA195" s="37"/>
      <c r="CB195" s="37"/>
      <c r="CC195" s="37"/>
      <c r="CD195" s="37"/>
      <c r="CE195" s="37">
        <f t="shared" si="601"/>
        <v>0</v>
      </c>
      <c r="CF195" s="38"/>
      <c r="CG195" s="23"/>
      <c r="CH195" s="24"/>
      <c r="CI195" s="181"/>
      <c r="CJ195" s="25" t="e">
        <f t="shared" ref="CJ195" si="830">1-(CH195/CI192)</f>
        <v>#DIV/0!</v>
      </c>
      <c r="CK195" s="23" t="e" cm="1">
        <f t="array" ref="CK195">+_xlfn.IFS(CJ195&lt;0.8,"Cambio",CJ195&lt;0.9,"Revisión de control",CJ195&gt;0.89,"Se mantiene")</f>
        <v>#DIV/0!</v>
      </c>
      <c r="CL195" s="148"/>
      <c r="CM195" s="148"/>
      <c r="CN195" s="148"/>
      <c r="CO195" s="148"/>
      <c r="CP195" s="25">
        <f t="shared" si="826"/>
        <v>1</v>
      </c>
    </row>
    <row r="196" spans="1:94" ht="60" customHeight="1" x14ac:dyDescent="0.35">
      <c r="A196" s="151" t="s">
        <v>539</v>
      </c>
      <c r="B196" s="223" t="s">
        <v>141</v>
      </c>
      <c r="C196" s="153" t="s">
        <v>142</v>
      </c>
      <c r="D196" s="191" t="str">
        <f>VLOOKUP(B196,Datos!$B$65:$F$80,3,FALSE)</f>
        <v>Ejecutar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 como mecanismos de acceso a tierras.</v>
      </c>
      <c r="E196" s="194" t="str">
        <f>VLOOKUP(B196,Datos!$B$65:$F$80,5,FALSE)</f>
        <v>La posibilidad de incumplir con los procedimientos administrativos de adjudicación de baldíos, adjudicación de bienes fiscales patrimoniales, constitución, ampliación, saneamiento o restructuración de resguardos indígenas, titulación colectiva, ampliación y saneamiento a comunidades negras, asignación de subsidios integrales de reforma agraria, e iniciativas comunitarias</v>
      </c>
      <c r="F196" s="191" t="str">
        <f>VLOOKUP(B196,Datos!$B$65:$F$80,4,FALSE)</f>
        <v>Inicia con el análisis de la ruta jurídica y termina con la decisión final del expediente</v>
      </c>
      <c r="G196" s="197" t="s">
        <v>565</v>
      </c>
      <c r="H196" s="168" t="s">
        <v>1133</v>
      </c>
      <c r="I196" s="167">
        <f t="shared" ref="I196" si="831">IF(K196="",0,1)</f>
        <v>1</v>
      </c>
      <c r="J196" s="170" t="str">
        <f t="shared" ref="J196" si="832">CONCATENATE(C196," ",K196)</f>
        <v>ACCTI 4</v>
      </c>
      <c r="K196" s="170">
        <v>4</v>
      </c>
      <c r="L196" s="198">
        <v>46147</v>
      </c>
      <c r="M196" s="199">
        <f ca="1">+TODAY()-L196</f>
        <v>4</v>
      </c>
      <c r="N196" s="202" t="s">
        <v>1147</v>
      </c>
      <c r="O196" s="205" t="s">
        <v>23</v>
      </c>
      <c r="P196" s="208">
        <f>VLOOKUP(O196,Datos!$B$20:$D$25,2,FALSE)</f>
        <v>0.6</v>
      </c>
      <c r="Q196" s="168" t="s">
        <v>1131</v>
      </c>
      <c r="R196" s="182" t="s">
        <v>1035</v>
      </c>
      <c r="S196" s="182" t="s">
        <v>1148</v>
      </c>
      <c r="T196" s="183" t="str">
        <f t="shared" ref="T196" si="833">CONCATENATE("Posibilidad de efecto dañoso sobre los"," ",Q196," ",R196," debido ",S196)</f>
        <v>Posibilidad de efecto dañoso sobre los recursos públicos por bases de datos con falencias de información que genera pagos de subsidios u otros beneficios sin el cumplimiento de requisitos y condiciones debido al incumplimiento de las obligaciones pactadas en los contratos suscritos con los beneficiarios, que impide la ejecución técnica y financiera de la Iniciativa Comunitaria</v>
      </c>
      <c r="U196" s="170" t="s">
        <v>198</v>
      </c>
      <c r="V196" s="170" t="s">
        <v>204</v>
      </c>
      <c r="W196" s="184" t="s">
        <v>247</v>
      </c>
      <c r="X196" s="184" t="s">
        <v>1136</v>
      </c>
      <c r="Y196" s="184" t="s">
        <v>1149</v>
      </c>
      <c r="Z196" s="187">
        <v>12</v>
      </c>
      <c r="AA196" s="168" t="str">
        <f t="shared" ref="AA196" si="834">IF(Z196&lt;=0,"",IF(Z196&lt;=2,"Muy Baja",IF(Z196&lt;=24,"Baja",IF(Z196&lt;=500,"Media",IF(Z196&lt;=5000,"Alta","Muy Alta")))))</f>
        <v>Baja</v>
      </c>
      <c r="AB196" s="167">
        <f t="shared" ref="AB196" si="835">IF(AA196="","",IF(AA196="Muy Baja",0.2,IF(AA196="Baja",0.4,IF(AA196="Media",0.6,IF(AA196="Alta",0.8,IF(AA196="Muy Alta",1,))))))</f>
        <v>0.4</v>
      </c>
      <c r="AC196" s="168" t="str">
        <f>+O196</f>
        <v>Entre 50 y menor a 100 SMLMV</v>
      </c>
      <c r="AD196" s="168" t="str" cm="1">
        <f t="array" ref="AD196">_xlfn.IFS(AC196=Datos!$C$6,"Leve",AC196=Datos!$C$7,"Menor",AC196=Datos!$C$8,"Moderado",AC196=Datos!$C$9,"Mayor",AC196=Datos!$C$10,"Catastrófico")</f>
        <v>Moderado</v>
      </c>
      <c r="AE196" s="167">
        <f t="shared" ref="AE196" si="836">IF(AD196="","",IF(AD196="Leve",0.2,IF(AD196="Menor",0.4,IF(AD196="Moderado",0.6,IF(AD196="Mayor",0.8,IF(AD196="Catastrófico",1,))))))</f>
        <v>0.6</v>
      </c>
      <c r="AF196" s="168" t="str">
        <f t="shared" ref="AF196" si="837">IF(OR(AND(AA196="Muy Baja",AD196="Leve"),AND(AA196="Muy Baja",AD196="Menor"),AND(AA196="Baja",AD196="Leve")),"Bajo",IF(OR(AND(AA196="Muy baja",AD196="Moderado"),AND(AA196="Baja",AD196="Menor"),AND(AA196="Baja",AD196="Moderado"),AND(AA196="Media",AD196="Leve"),AND(AA196="Media",AD196="Menor"),AND(AA196="Media",AD196="Moderado"),AND(AA196="Alta",AD196="Leve"),AND(AA196="Alta",AD196="Menor")),"Moderado",IF(OR(AND(AA196="Muy Baja",AD196="Mayor"),AND(AA196="Baja",AD196="Mayor"),AND(AA196="Media",AD196="Mayor"),AND(AA196="Alta",AD196="Moderado"),AND(AA196="Alta",AD196="Mayor"),AND(AA196="Muy Alta",AD196="Leve"),AND(AA196="Muy Alta",AD196="Menor"),AND(AA196="Muy Alta",AD196="Moderado"),AND(AA196="Muy Alta",AD196="Mayor")),"Alto",IF(OR(AND(AA196="Muy Baja",AD196="Catastrófico"),AND(AA196="Baja",AD196="Catastrófico"),AND(AA196="Media",AD196="Catastrófico"),AND(AA196="Alta",AD196="Catastrófico"),AND(AA196="Muy Alta",AD196="Catastrófico")),"Extremo",""))))</f>
        <v>Moderado</v>
      </c>
      <c r="AG196" s="169" t="str" cm="1">
        <f t="array" ref="AG196">_xlfn.IFS(AF196="Bajo","Aceptar",AF196="Moderado","Reducir",AF196="Alto","Reducir",AF196="Extremo","Reducir")</f>
        <v>Reducir</v>
      </c>
      <c r="AH196" s="20" t="str">
        <f>CONCATENATE(J196," Control"," 1")</f>
        <v>ACCTI 4 Control 1</v>
      </c>
      <c r="AI196" s="22" t="s">
        <v>1150</v>
      </c>
      <c r="AJ196" s="22" t="s">
        <v>1151</v>
      </c>
      <c r="AK196" s="22" t="s">
        <v>1152</v>
      </c>
      <c r="AL196" s="22" t="str">
        <f t="shared" si="829"/>
        <v>La DIRECCIÓN DE ASUNTOS ÉTNICOS - EQUIPO INICIATIVAS COMUNITARIAS valida el cumplimiento de los requisitos de acuerdo con lo establecido en el procedimiento ACCTI-P-009 V4 IMPLEMENTACIÓN DE INICIATIVAS COMUNITARIAS CON ENFOQUE DIFERENCIAL ÉTNICO Y ENFOQUE DE GENERO a través de la forma ACCTI-F-100 LISTA DE CHEQUEO INCIIATIVAS COMUNITARIAS cuando se solicite la creación de una inciativa comunitaria para una comunidad étnica</v>
      </c>
      <c r="AM196" s="20" t="s">
        <v>46</v>
      </c>
      <c r="AN196" s="20" t="str">
        <f t="shared" si="542"/>
        <v>Probabilidad</v>
      </c>
      <c r="AO196" s="20" t="s">
        <v>49</v>
      </c>
      <c r="AP196" s="20" t="str">
        <f t="shared" si="543"/>
        <v>40%</v>
      </c>
      <c r="AQ196" s="20" t="s">
        <v>1</v>
      </c>
      <c r="AR196" s="20" t="s">
        <v>2</v>
      </c>
      <c r="AS196" s="20" t="s">
        <v>3</v>
      </c>
      <c r="AT196" s="21">
        <f>+IF(AN196="Probabilidad",AB196-(AB196*AP196),AB196)</f>
        <v>0.24</v>
      </c>
      <c r="AU196" s="20" t="str">
        <f t="shared" si="801"/>
        <v>Baja</v>
      </c>
      <c r="AV196" s="21">
        <f>+IF(AN196="Impacto",AE196-(AE196*AP196),AE196)</f>
        <v>0.6</v>
      </c>
      <c r="AW196" s="20" t="str">
        <f t="shared" si="802"/>
        <v>Moderado</v>
      </c>
      <c r="AX196" s="170" t="str">
        <f t="shared" ref="AX196" si="838">IF(OR(AND(AU199="Muy Baja",AW199="Leve"),AND(AU199="Muy Baja",AW199="Menor"),AND(AU199="Baja",AW199="Leve")),"Bajo",IF(OR(AND(AU199="Muy baja",AW199="Moderado"),AND(AU199="Baja",AW199="Menor"),AND(AU199="Baja",AW199="Moderado"),AND(AU199="Media",AW199="Leve"),AND(AU199="Media",AW199="Menor"),AND(AU199="Media",AW199="Moderado"),AND(AU199="Alta",AW199="Leve"),AND(AU199="Alta",AW199="Menor")),"Moderado",IF(OR(AND(AU199="Muy Baja",AW199="Mayor"),AND(AU199="Baja",AW199="Mayor"),AND(AU199="Media",AW199="Mayor"),AND(AU199="Alta",AW199="Moderado"),AND(AU199="Alta",AW199="Mayor"),AND(AU199="Muy Alta",AW199="Leve"),AND(AU199="Muy Alta",AW199="Menor"),AND(AU199="Muy Alta",AW199="Moderado"),AND(AU199="Muy Alta",AW199="Mayor")),"Alto",IF(OR(AND(AU199="Muy Baja",AW199="Catastrófico"),AND(AU199="Baja",AW199="Catastrófico"),AND(AU199="Media",AW199="Catastrófico"),AND(AU199="Alta",AW199="Catastrófico"),AND(AU199="Muy Alta",AW199="Catastrófico")),"Extremo",""))))</f>
        <v>Moderado</v>
      </c>
      <c r="AY196" s="170" t="str" cm="1">
        <f t="array" ref="AY196">_xlfn.IFS(AX196="Bajo","Aceptar",AX196="Moderado","Reducir",AX196="Alto","Reducir",AX196="Extremo","Reducir")</f>
        <v>Reducir</v>
      </c>
      <c r="AZ196" s="173" t="str" cm="1">
        <f t="array" ref="AZ196">_xlfn.IFS(AY196="Aceptar","No",AY196="Reducir","Si")</f>
        <v>Si</v>
      </c>
      <c r="BA196" s="20" t="str">
        <f>CONCATENATE(J196," Acción preventiva"," 1")</f>
        <v>ACCTI 4 Acción preventiva 1</v>
      </c>
      <c r="BB196" s="22" t="s">
        <v>566</v>
      </c>
      <c r="BC196" s="22" t="s">
        <v>567</v>
      </c>
      <c r="BD196" s="22" t="s">
        <v>1157</v>
      </c>
      <c r="BE196" s="20">
        <f t="shared" si="804"/>
        <v>46</v>
      </c>
      <c r="BF196" s="20"/>
      <c r="BG196" s="20"/>
      <c r="BH196" s="20"/>
      <c r="BI196" s="20"/>
      <c r="BJ196" s="20"/>
      <c r="BK196" s="20"/>
      <c r="BL196" s="20"/>
      <c r="BM196" s="20"/>
      <c r="BN196" s="20"/>
      <c r="BO196" s="20"/>
      <c r="BP196" s="20"/>
      <c r="BQ196" s="20">
        <v>46</v>
      </c>
      <c r="BR196" s="176">
        <f t="shared" ref="BR196" si="839">+AVERAGE(CE196:CE199)/AVERAGE(BE196:BE199)</f>
        <v>0</v>
      </c>
      <c r="BS196" s="37"/>
      <c r="BT196" s="37"/>
      <c r="BU196" s="37"/>
      <c r="BV196" s="37"/>
      <c r="BW196" s="37"/>
      <c r="BX196" s="37"/>
      <c r="BY196" s="37"/>
      <c r="BZ196" s="37"/>
      <c r="CA196" s="37"/>
      <c r="CB196" s="37"/>
      <c r="CC196" s="37"/>
      <c r="CD196" s="37"/>
      <c r="CE196" s="37">
        <f t="shared" si="601"/>
        <v>0</v>
      </c>
      <c r="CF196" s="38"/>
      <c r="CG196" s="23"/>
      <c r="CH196" s="24"/>
      <c r="CI196" s="179">
        <f t="shared" ref="CI196" si="840">+Z196</f>
        <v>12</v>
      </c>
      <c r="CJ196" s="25">
        <f t="shared" ref="CJ196" si="841">1-(CH196/CI196)</f>
        <v>1</v>
      </c>
      <c r="CK196" s="23" t="str" cm="1">
        <f t="array" ref="CK196">+_xlfn.IFS(CJ196&lt;0.8,"Cambio",CJ196&lt;0.9,"Revisión de control",CJ196&gt;0.89,"Se mantiene")</f>
        <v>Se mantiene</v>
      </c>
      <c r="CL196" s="148"/>
      <c r="CM196" s="148"/>
      <c r="CN196" s="148"/>
      <c r="CO196" s="148"/>
      <c r="CP196" s="25">
        <f t="shared" si="586"/>
        <v>1</v>
      </c>
    </row>
    <row r="197" spans="1:94" ht="60" customHeight="1" x14ac:dyDescent="0.35">
      <c r="A197" s="151" t="s">
        <v>539</v>
      </c>
      <c r="B197" s="224"/>
      <c r="C197" s="153" t="s">
        <v>142</v>
      </c>
      <c r="D197" s="192"/>
      <c r="E197" s="195"/>
      <c r="F197" s="192"/>
      <c r="G197" s="197"/>
      <c r="H197" s="168"/>
      <c r="I197" s="167"/>
      <c r="J197" s="171"/>
      <c r="K197" s="171"/>
      <c r="L197" s="198"/>
      <c r="M197" s="200"/>
      <c r="N197" s="203"/>
      <c r="O197" s="206"/>
      <c r="P197" s="209"/>
      <c r="Q197" s="168"/>
      <c r="R197" s="182"/>
      <c r="S197" s="182"/>
      <c r="T197" s="183"/>
      <c r="U197" s="171"/>
      <c r="V197" s="171"/>
      <c r="W197" s="185"/>
      <c r="X197" s="185"/>
      <c r="Y197" s="185"/>
      <c r="Z197" s="187"/>
      <c r="AA197" s="168"/>
      <c r="AB197" s="167"/>
      <c r="AC197" s="168"/>
      <c r="AD197" s="168"/>
      <c r="AE197" s="167"/>
      <c r="AF197" s="168"/>
      <c r="AG197" s="169"/>
      <c r="AH197" s="20" t="str">
        <f>CONCATENATE(J196," Control"," 2")</f>
        <v>ACCTI 4 Control 2</v>
      </c>
      <c r="AI197" s="22" t="s">
        <v>1150</v>
      </c>
      <c r="AJ197" s="22" t="s">
        <v>1153</v>
      </c>
      <c r="AK197" s="22" t="s">
        <v>1154</v>
      </c>
      <c r="AL197" s="22" t="str">
        <f t="shared" si="829"/>
        <v>La DIRECCIÓN DE ASUNTOS ÉTNICOS - EQUIPO INICIATIVAS COMUNITARIAS evalua las cotizaciones presentadas y selecciona la mejor alternativa de gasto en cumplimiento del procedimeinto ACCTI-P-009 V4 IMPLEMENTACIÓN DE INICIATIVAS COMUNITARIAS CON ENFOQUE DIFERENCIAL ÉTNICO Y ENFOQUE DE GENERO a través de la forma INTI-F-008 FORMA ACTA DE REUNIÓN denominada "SELEECIÓN DE LA MEJOR ALTERNATIVA DE GASTO" cada vez que se solicitan cotizaciones, donde se presentan las novedades y observaciones para el cumplimiento por parte de los proveedores hacia la comunidad</v>
      </c>
      <c r="AM197" s="20" t="s">
        <v>47</v>
      </c>
      <c r="AN197" s="20" t="str">
        <f t="shared" si="542"/>
        <v>Probabilidad</v>
      </c>
      <c r="AO197" s="20" t="s">
        <v>49</v>
      </c>
      <c r="AP197" s="20" t="str">
        <f t="shared" si="543"/>
        <v>30%</v>
      </c>
      <c r="AQ197" s="20" t="s">
        <v>1</v>
      </c>
      <c r="AR197" s="20" t="s">
        <v>2</v>
      </c>
      <c r="AS197" s="20" t="s">
        <v>3</v>
      </c>
      <c r="AT197" s="21">
        <f>+IF(AN197="Probabilidad",AT196-(AT196*AP197),AT196)</f>
        <v>0.16799999999999998</v>
      </c>
      <c r="AU197" s="20" t="str">
        <f t="shared" si="801"/>
        <v>Muy Baja</v>
      </c>
      <c r="AV197" s="21">
        <f>+IF(AN197="Impacto",AV196-(AV196*AP197),AV196)</f>
        <v>0.6</v>
      </c>
      <c r="AW197" s="20" t="str">
        <f t="shared" si="802"/>
        <v>Moderado</v>
      </c>
      <c r="AX197" s="171"/>
      <c r="AY197" s="171"/>
      <c r="AZ197" s="174"/>
      <c r="BA197" s="20" t="str">
        <f>CONCATENATE(J196," Acción preventiva"," 2")</f>
        <v>ACCTI 4 Acción preventiva 2</v>
      </c>
      <c r="BB197" s="22" t="s">
        <v>566</v>
      </c>
      <c r="BC197" s="22" t="s">
        <v>1158</v>
      </c>
      <c r="BD197" s="22" t="s">
        <v>570</v>
      </c>
      <c r="BE197" s="20">
        <f t="shared" si="804"/>
        <v>46</v>
      </c>
      <c r="BF197" s="20"/>
      <c r="BG197" s="20"/>
      <c r="BH197" s="20"/>
      <c r="BI197" s="20"/>
      <c r="BJ197" s="20"/>
      <c r="BK197" s="20"/>
      <c r="BL197" s="20"/>
      <c r="BM197" s="20"/>
      <c r="BN197" s="20"/>
      <c r="BO197" s="20"/>
      <c r="BP197" s="20"/>
      <c r="BQ197" s="20">
        <v>46</v>
      </c>
      <c r="BR197" s="177"/>
      <c r="BS197" s="37"/>
      <c r="BT197" s="37"/>
      <c r="BU197" s="37"/>
      <c r="BV197" s="37"/>
      <c r="BW197" s="37"/>
      <c r="BX197" s="37"/>
      <c r="BY197" s="37"/>
      <c r="BZ197" s="37"/>
      <c r="CA197" s="37"/>
      <c r="CB197" s="37"/>
      <c r="CC197" s="37"/>
      <c r="CD197" s="37"/>
      <c r="CE197" s="37">
        <f t="shared" si="601"/>
        <v>0</v>
      </c>
      <c r="CF197" s="38"/>
      <c r="CG197" s="23"/>
      <c r="CH197" s="24"/>
      <c r="CI197" s="180"/>
      <c r="CJ197" s="25">
        <f t="shared" ref="CJ197" si="842">1-(CH197/CI196)</f>
        <v>1</v>
      </c>
      <c r="CK197" s="23" t="str" cm="1">
        <f t="array" ref="CK197">+_xlfn.IFS(CJ197&lt;0.8,"Cambio",CJ197&lt;0.9,"Revisión de control",CJ197&gt;0.89,"Se mantiene")</f>
        <v>Se mantiene</v>
      </c>
      <c r="CL197" s="148"/>
      <c r="CM197" s="148"/>
      <c r="CN197" s="148"/>
      <c r="CO197" s="148"/>
      <c r="CP197" s="25">
        <f t="shared" si="586"/>
        <v>1</v>
      </c>
    </row>
    <row r="198" spans="1:94" ht="60" customHeight="1" x14ac:dyDescent="0.35">
      <c r="A198" s="151" t="s">
        <v>539</v>
      </c>
      <c r="B198" s="224"/>
      <c r="C198" s="153" t="s">
        <v>142</v>
      </c>
      <c r="D198" s="192"/>
      <c r="E198" s="195"/>
      <c r="F198" s="192"/>
      <c r="G198" s="197"/>
      <c r="H198" s="168"/>
      <c r="I198" s="167"/>
      <c r="J198" s="171"/>
      <c r="K198" s="171"/>
      <c r="L198" s="198"/>
      <c r="M198" s="200"/>
      <c r="N198" s="203"/>
      <c r="O198" s="206"/>
      <c r="P198" s="209"/>
      <c r="Q198" s="168"/>
      <c r="R198" s="182"/>
      <c r="S198" s="182"/>
      <c r="T198" s="183"/>
      <c r="U198" s="171"/>
      <c r="V198" s="171"/>
      <c r="W198" s="185"/>
      <c r="X198" s="185"/>
      <c r="Y198" s="185"/>
      <c r="Z198" s="187"/>
      <c r="AA198" s="168"/>
      <c r="AB198" s="167"/>
      <c r="AC198" s="168"/>
      <c r="AD198" s="168"/>
      <c r="AE198" s="167"/>
      <c r="AF198" s="168"/>
      <c r="AG198" s="169"/>
      <c r="AH198" s="20" t="str">
        <f>CONCATENATE(J196," Control"," 3")</f>
        <v>ACCTI 4 Control 3</v>
      </c>
      <c r="AI198" s="22" t="s">
        <v>1150</v>
      </c>
      <c r="AJ198" s="22" t="s">
        <v>1155</v>
      </c>
      <c r="AK198" s="22" t="s">
        <v>1156</v>
      </c>
      <c r="AL198" s="22" t="str">
        <f t="shared" si="829"/>
        <v>La DIRECCIÓN DE ASUNTOS ÉTNICOS - EQUIPO INICIATIVAS COMUNITARIAS solicita el reintegro del pago inmediato del desemebolso para la iniciativa comunitaria a través de un acto administrativo donde indica el porque del reintegro del desemebolso a la ANT comunicandosele al o los beneficiarios según la tipología (Fallecimiento de los beneficiarios, Retiro Voluntario o Indebida utilización de los insumos agropecuarios, herramientas e insumos de ferretería, equipos y material vegetal)</v>
      </c>
      <c r="AM198" s="20" t="s">
        <v>48</v>
      </c>
      <c r="AN198" s="20" t="str">
        <f t="shared" si="542"/>
        <v>Impacto</v>
      </c>
      <c r="AO198" s="20" t="s">
        <v>49</v>
      </c>
      <c r="AP198" s="20" t="str">
        <f t="shared" si="543"/>
        <v>25%</v>
      </c>
      <c r="AQ198" s="20" t="s">
        <v>1</v>
      </c>
      <c r="AR198" s="20" t="s">
        <v>2</v>
      </c>
      <c r="AS198" s="20" t="s">
        <v>3</v>
      </c>
      <c r="AT198" s="21">
        <f>+IF(AN198="Probabilidad",AT197-(AT197*AP198),AT197)</f>
        <v>0.16799999999999998</v>
      </c>
      <c r="AU198" s="20" t="str">
        <f t="shared" si="801"/>
        <v>Muy Baja</v>
      </c>
      <c r="AV198" s="21">
        <f>+IF(AN198="Impacto",AV197-(AV197*AP198),AV197)</f>
        <v>0.44999999999999996</v>
      </c>
      <c r="AW198" s="20" t="str">
        <f t="shared" si="802"/>
        <v>Moderado</v>
      </c>
      <c r="AX198" s="171"/>
      <c r="AY198" s="171"/>
      <c r="AZ198" s="174"/>
      <c r="BA198" s="20" t="str">
        <f>CONCATENATE(J196," Acción preventiva"," 3")</f>
        <v>ACCTI 4 Acción preventiva 3</v>
      </c>
      <c r="BB198" s="22"/>
      <c r="BC198" s="22"/>
      <c r="BD198" s="22"/>
      <c r="BE198" s="20">
        <f t="shared" si="804"/>
        <v>0</v>
      </c>
      <c r="BF198" s="20"/>
      <c r="BG198" s="20"/>
      <c r="BH198" s="20"/>
      <c r="BI198" s="20"/>
      <c r="BJ198" s="20"/>
      <c r="BK198" s="20"/>
      <c r="BL198" s="20"/>
      <c r="BM198" s="20"/>
      <c r="BN198" s="20"/>
      <c r="BO198" s="20"/>
      <c r="BP198" s="20"/>
      <c r="BQ198" s="20"/>
      <c r="BR198" s="177"/>
      <c r="BS198" s="37"/>
      <c r="BT198" s="37"/>
      <c r="BU198" s="37"/>
      <c r="BV198" s="37"/>
      <c r="BW198" s="37"/>
      <c r="BX198" s="37"/>
      <c r="BY198" s="37"/>
      <c r="BZ198" s="37"/>
      <c r="CA198" s="37"/>
      <c r="CB198" s="37"/>
      <c r="CC198" s="37"/>
      <c r="CD198" s="37"/>
      <c r="CE198" s="37">
        <f t="shared" si="601"/>
        <v>0</v>
      </c>
      <c r="CF198" s="38"/>
      <c r="CG198" s="23"/>
      <c r="CH198" s="24"/>
      <c r="CI198" s="180"/>
      <c r="CJ198" s="25">
        <f t="shared" ref="CJ198" si="843">1-(CH198/CI196)</f>
        <v>1</v>
      </c>
      <c r="CK198" s="23" t="str" cm="1">
        <f t="array" ref="CK198">+_xlfn.IFS(CJ198&lt;0.8,"Cambio",CJ198&lt;0.9,"Revisión de control",CJ198&gt;0.89,"Se mantiene")</f>
        <v>Se mantiene</v>
      </c>
      <c r="CL198" s="148"/>
      <c r="CM198" s="148"/>
      <c r="CN198" s="148"/>
      <c r="CO198" s="148"/>
      <c r="CP198" s="25">
        <f t="shared" si="586"/>
        <v>1</v>
      </c>
    </row>
    <row r="199" spans="1:94" ht="60" customHeight="1" x14ac:dyDescent="0.35">
      <c r="A199" s="151" t="s">
        <v>539</v>
      </c>
      <c r="B199" s="225"/>
      <c r="C199" s="153" t="s">
        <v>142</v>
      </c>
      <c r="D199" s="193"/>
      <c r="E199" s="196"/>
      <c r="F199" s="193"/>
      <c r="G199" s="197"/>
      <c r="H199" s="168"/>
      <c r="I199" s="167"/>
      <c r="J199" s="172"/>
      <c r="K199" s="172"/>
      <c r="L199" s="198"/>
      <c r="M199" s="201"/>
      <c r="N199" s="204"/>
      <c r="O199" s="207"/>
      <c r="P199" s="210"/>
      <c r="Q199" s="168"/>
      <c r="R199" s="182"/>
      <c r="S199" s="182"/>
      <c r="T199" s="183"/>
      <c r="U199" s="172"/>
      <c r="V199" s="172"/>
      <c r="W199" s="186"/>
      <c r="X199" s="186"/>
      <c r="Y199" s="186"/>
      <c r="Z199" s="187"/>
      <c r="AA199" s="168"/>
      <c r="AB199" s="167"/>
      <c r="AC199" s="168"/>
      <c r="AD199" s="168"/>
      <c r="AE199" s="167"/>
      <c r="AF199" s="168"/>
      <c r="AG199" s="169"/>
      <c r="AH199" s="20" t="str">
        <f>CONCATENATE(J196," Control"," 4")</f>
        <v>ACCTI 4 Control 4</v>
      </c>
      <c r="AI199" s="22"/>
      <c r="AJ199" s="22"/>
      <c r="AK199" s="22"/>
      <c r="AL199" s="22" t="str">
        <f t="shared" si="829"/>
        <v xml:space="preserve">  a través de </v>
      </c>
      <c r="AM199" s="20"/>
      <c r="AN199" s="20" t="str">
        <f t="shared" si="542"/>
        <v/>
      </c>
      <c r="AO199" s="20"/>
      <c r="AP199" s="20" t="str">
        <f t="shared" si="543"/>
        <v/>
      </c>
      <c r="AQ199" s="20"/>
      <c r="AR199" s="20"/>
      <c r="AS199" s="20"/>
      <c r="AT199" s="21">
        <f>+IF(AN199="Probabilidad",AT198-(AT198*AP199),AT198)</f>
        <v>0.16799999999999998</v>
      </c>
      <c r="AU199" s="20" t="str">
        <f t="shared" si="801"/>
        <v>Muy Baja</v>
      </c>
      <c r="AV199" s="21">
        <f>+IF(AN199="Impacto",AV198-(AV198*AP199),AV198)</f>
        <v>0.44999999999999996</v>
      </c>
      <c r="AW199" s="20" t="str">
        <f t="shared" si="802"/>
        <v>Moderado</v>
      </c>
      <c r="AX199" s="172"/>
      <c r="AY199" s="172"/>
      <c r="AZ199" s="175"/>
      <c r="BA199" s="20" t="str">
        <f>CONCATENATE(J196," Acción preventiva"," 4")</f>
        <v>ACCTI 4 Acción preventiva 4</v>
      </c>
      <c r="BB199" s="22"/>
      <c r="BC199" s="22"/>
      <c r="BD199" s="22"/>
      <c r="BE199" s="20">
        <f t="shared" si="804"/>
        <v>0</v>
      </c>
      <c r="BF199" s="20"/>
      <c r="BG199" s="20"/>
      <c r="BH199" s="20"/>
      <c r="BI199" s="20"/>
      <c r="BJ199" s="20"/>
      <c r="BK199" s="20"/>
      <c r="BL199" s="20"/>
      <c r="BM199" s="20"/>
      <c r="BN199" s="20"/>
      <c r="BO199" s="20"/>
      <c r="BP199" s="20"/>
      <c r="BQ199" s="20"/>
      <c r="BR199" s="178"/>
      <c r="BS199" s="37"/>
      <c r="BT199" s="37"/>
      <c r="BU199" s="37"/>
      <c r="BV199" s="37"/>
      <c r="BW199" s="37"/>
      <c r="BX199" s="37"/>
      <c r="BY199" s="37"/>
      <c r="BZ199" s="37"/>
      <c r="CA199" s="37"/>
      <c r="CB199" s="37"/>
      <c r="CC199" s="37"/>
      <c r="CD199" s="37"/>
      <c r="CE199" s="37">
        <f t="shared" si="601"/>
        <v>0</v>
      </c>
      <c r="CF199" s="38"/>
      <c r="CG199" s="23"/>
      <c r="CH199" s="24"/>
      <c r="CI199" s="181"/>
      <c r="CJ199" s="25">
        <f t="shared" ref="CJ199" si="844">1-(CH199/CI196)</f>
        <v>1</v>
      </c>
      <c r="CK199" s="23" t="str" cm="1">
        <f t="array" ref="CK199">+_xlfn.IFS(CJ199&lt;0.8,"Cambio",CJ199&lt;0.9,"Revisión de control",CJ199&gt;0.89,"Se mantiene")</f>
        <v>Se mantiene</v>
      </c>
      <c r="CL199" s="148"/>
      <c r="CM199" s="148"/>
      <c r="CN199" s="148"/>
      <c r="CO199" s="148"/>
      <c r="CP199" s="25">
        <f t="shared" si="586"/>
        <v>1</v>
      </c>
    </row>
    <row r="200" spans="1:94" ht="60" hidden="1" customHeight="1" x14ac:dyDescent="0.35">
      <c r="A200" s="151"/>
      <c r="B200" s="214" t="s">
        <v>143</v>
      </c>
      <c r="C200" s="153" t="s">
        <v>144</v>
      </c>
      <c r="D200" s="191" t="str">
        <f>VLOOKUP(B200,Datos!$B$65:$F$80,3,FALSE)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00" s="194" t="str">
        <f>VLOOKUP(B200,Datos!$B$65:$F$80,5,FALSE)</f>
        <v>La posibilidad de incumplir con las diferentes acciones necesarias para la administración de los bienes fiscales patrimoniales de la Agencia y las tierras baldías de la Nación</v>
      </c>
      <c r="F200" s="191" t="str">
        <f>VLOOKUP(B200,Datos!$B$65:$F$80,4,FALSE)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00" s="197" t="s">
        <v>640</v>
      </c>
      <c r="H200" s="168"/>
      <c r="I200" s="167">
        <f t="shared" ref="I200" si="845">IF(K200="",0,1)</f>
        <v>0</v>
      </c>
      <c r="J200" s="170" t="str">
        <f t="shared" ref="J200" si="846">CONCATENATE(C200," ",K200)</f>
        <v xml:space="preserve">ADMTI </v>
      </c>
      <c r="K200" s="170"/>
      <c r="L200" s="198"/>
      <c r="M200" s="199">
        <f ca="1">+TODAY()-L200</f>
        <v>46151</v>
      </c>
      <c r="N200" s="202"/>
      <c r="O200" s="205"/>
      <c r="P200" s="208" t="e">
        <f>VLOOKUP(O200,Datos!$B$20:$D$25,2,FALSE)</f>
        <v>#N/A</v>
      </c>
      <c r="Q200" s="168"/>
      <c r="R200" s="182"/>
      <c r="S200" s="182"/>
      <c r="T200" s="183" t="str">
        <f t="shared" ref="T200" si="847">CONCATENATE("Posibilidad de efecto dañoso sobre los"," ",Q200," ",R200," debido ",S200)</f>
        <v xml:space="preserve">Posibilidad de efecto dañoso sobre los   debido </v>
      </c>
      <c r="U200" s="170"/>
      <c r="V200" s="170"/>
      <c r="W200" s="184"/>
      <c r="X200" s="184"/>
      <c r="Y200" s="184"/>
      <c r="Z200" s="187"/>
      <c r="AA200" s="168" t="str">
        <f t="shared" ref="AA200" si="848">IF(Z200&lt;=0,"",IF(Z200&lt;=2,"Muy Baja",IF(Z200&lt;=24,"Baja",IF(Z200&lt;=500,"Media",IF(Z200&lt;=5000,"Alta","Muy Alta")))))</f>
        <v/>
      </c>
      <c r="AB200" s="167" t="str">
        <f t="shared" ref="AB200" si="849">IF(AA200="","",IF(AA200="Muy Baja",0.2,IF(AA200="Baja",0.4,IF(AA200="Media",0.6,IF(AA200="Alta",0.8,IF(AA200="Muy Alta",1,))))))</f>
        <v/>
      </c>
      <c r="AC200" s="168">
        <f>+O200</f>
        <v>0</v>
      </c>
      <c r="AD200" s="168" t="e" cm="1">
        <f t="array" ref="AD200">_xlfn.IFS(AC200=Datos!$C$6,"Leve",AC200=Datos!$C$7,"Menor",AC200=Datos!$C$8,"Moderado",AC200=Datos!$C$9,"Mayor",AC200=Datos!$C$10,"Catastrófico")</f>
        <v>#N/A</v>
      </c>
      <c r="AE200" s="167" t="e">
        <f t="shared" ref="AE200" si="850">IF(AD200="","",IF(AD200="Leve",0.2,IF(AD200="Menor",0.4,IF(AD200="Moderado",0.6,IF(AD200="Mayor",0.8,IF(AD200="Catastrófico",1,))))))</f>
        <v>#N/A</v>
      </c>
      <c r="AF200" s="168" t="e">
        <f t="shared" ref="AF200" si="851">IF(OR(AND(AA200="Muy Baja",AD200="Leve"),AND(AA200="Muy Baja",AD200="Menor"),AND(AA200="Baja",AD200="Leve")),"Bajo",IF(OR(AND(AA200="Muy baja",AD200="Moderado"),AND(AA200="Baja",AD200="Menor"),AND(AA200="Baja",AD200="Moderado"),AND(AA200="Media",AD200="Leve"),AND(AA200="Media",AD200="Menor"),AND(AA200="Media",AD200="Moderado"),AND(AA200="Alta",AD200="Leve"),AND(AA200="Alta",AD200="Menor")),"Moderado",IF(OR(AND(AA200="Muy Baja",AD200="Mayor"),AND(AA200="Baja",AD200="Mayor"),AND(AA200="Media",AD200="Mayor"),AND(AA200="Alta",AD200="Moderado"),AND(AA200="Alta",AD200="Mayor"),AND(AA200="Muy Alta",AD200="Leve"),AND(AA200="Muy Alta",AD200="Menor"),AND(AA200="Muy Alta",AD200="Moderado"),AND(AA200="Muy Alta",AD200="Mayor")),"Alto",IF(OR(AND(AA200="Muy Baja",AD200="Catastrófico"),AND(AA200="Baja",AD200="Catastrófico"),AND(AA200="Media",AD200="Catastrófico"),AND(AA200="Alta",AD200="Catastrófico"),AND(AA200="Muy Alta",AD200="Catastrófico")),"Extremo",""))))</f>
        <v>#N/A</v>
      </c>
      <c r="AG200" s="169" t="e" cm="1">
        <f t="array" ref="AG200">_xlfn.IFS(AF200="Bajo","Aceptar",AF200="Moderado","Reducir",AF200="Alto","Reducir",AF200="Extremo","Reducir")</f>
        <v>#N/A</v>
      </c>
      <c r="AH200" s="20" t="str">
        <f>CONCATENATE(J200," Control"," 1")</f>
        <v>ADMTI  Control 1</v>
      </c>
      <c r="AI200" s="22"/>
      <c r="AJ200" s="22"/>
      <c r="AK200" s="22"/>
      <c r="AL200" s="22" t="str">
        <f t="shared" si="829"/>
        <v xml:space="preserve">  a través de </v>
      </c>
      <c r="AM200" s="20"/>
      <c r="AN200" s="20" t="str">
        <f t="shared" ref="AN200:AN215" si="852">IF(OR(AM200="Preventivo",AM200="Detectivo"),"Probabilidad",IF(AM200="Correctivo","Impacto",""))</f>
        <v/>
      </c>
      <c r="AO200" s="20"/>
      <c r="AP200" s="20" t="str">
        <f t="shared" ref="AP200:AP215" si="853">IF(AND(AM200="Preventivo",AO200="Automático"),"50%",IF(AND(AM200="Preventivo",AO200="Manual"),"40%",IF(AND(AM200="Detectivo",AO200="Automático"),"40%",IF(AND(AM200="Detectivo",AO200="Manual"),"30%",IF(AND(AM200="Correctivo",AO200="Automático"),"35%",IF(AND(AM200="Correctivo",AO200="Manual"),"25%",""))))))</f>
        <v/>
      </c>
      <c r="AQ200" s="20"/>
      <c r="AR200" s="20"/>
      <c r="AS200" s="20"/>
      <c r="AT200" s="21" t="str">
        <f t="shared" ref="AT200" si="854">+IF(AN200="Probabilidad",AB200-(AB200*AP200),AB200)</f>
        <v/>
      </c>
      <c r="AU200" s="20" t="str">
        <f t="shared" ref="AU200:AU207" si="855">IFERROR(IF(AT200="","",IF(AT200&lt;=20%,"Muy Baja",IF(AT200&lt;=40%,"Baja",IF(AT200&lt;=60%,"Media",IF(AT200&lt;=80%,"Alta","Muy Alta"))))),"")</f>
        <v/>
      </c>
      <c r="AV200" s="21" t="e">
        <f t="shared" ref="AV200" si="856">+IF(AN200="Impacto",AE200-(AE200*AP200),AE200)</f>
        <v>#N/A</v>
      </c>
      <c r="AW200" s="20" t="str">
        <f t="shared" ref="AW200:AW207" si="857">IFERROR(IF(AV200="","",IF(AV200&lt;=0.2,"Leve",IF(AV200&lt;=0.4,"Menor",IF(AV200&lt;=0.6,"Moderado",IF(AV200&lt;=0.8,"Mayor","Catastrófico"))))),"")</f>
        <v/>
      </c>
      <c r="AX200" s="170" t="str">
        <f t="shared" ref="AX200" si="858">IF(OR(AND(AU203="Muy Baja",AW203="Leve"),AND(AU203="Muy Baja",AW203="Menor"),AND(AU203="Baja",AW203="Leve")),"Bajo",IF(OR(AND(AU203="Muy baja",AW203="Moderado"),AND(AU203="Baja",AW203="Menor"),AND(AU203="Baja",AW203="Moderado"),AND(AU203="Media",AW203="Leve"),AND(AU203="Media",AW203="Menor"),AND(AU203="Media",AW203="Moderado"),AND(AU203="Alta",AW203="Leve"),AND(AU203="Alta",AW203="Menor")),"Moderado",IF(OR(AND(AU203="Muy Baja",AW203="Mayor"),AND(AU203="Baja",AW203="Mayor"),AND(AU203="Media",AW203="Mayor"),AND(AU203="Alta",AW203="Moderado"),AND(AU203="Alta",AW203="Mayor"),AND(AU203="Muy Alta",AW203="Leve"),AND(AU203="Muy Alta",AW203="Menor"),AND(AU203="Muy Alta",AW203="Moderado"),AND(AU203="Muy Alta",AW203="Mayor")),"Alto",IF(OR(AND(AU203="Muy Baja",AW203="Catastrófico"),AND(AU203="Baja",AW203="Catastrófico"),AND(AU203="Media",AW203="Catastrófico"),AND(AU203="Alta",AW203="Catastrófico"),AND(AU203="Muy Alta",AW203="Catastrófico")),"Extremo",""))))</f>
        <v/>
      </c>
      <c r="AY200" s="170" t="e" cm="1">
        <f t="array" ref="AY200">_xlfn.IFS(AX200="Bajo","Aceptar",AX200="Moderado","Reducir",AX200="Alto","Reducir",AX200="Extremo","Reducir")</f>
        <v>#N/A</v>
      </c>
      <c r="AZ200" s="173" t="e" cm="1">
        <f t="array" ref="AZ200">_xlfn.IFS(AY200="Aceptar","No",AY200="Reducir","Si")</f>
        <v>#N/A</v>
      </c>
      <c r="BA200" s="20" t="str">
        <f>CONCATENATE(J200," Acción preventiva"," 1")</f>
        <v>ADMTI  Acción preventiva 1</v>
      </c>
      <c r="BB200" s="22"/>
      <c r="BC200" s="22"/>
      <c r="BD200" s="22"/>
      <c r="BE200" s="20">
        <f t="shared" ref="BE200:BE207" si="859">+SUM(BF200:BQ200)</f>
        <v>0</v>
      </c>
      <c r="BF200" s="20"/>
      <c r="BG200" s="20"/>
      <c r="BH200" s="20"/>
      <c r="BI200" s="20"/>
      <c r="BJ200" s="20"/>
      <c r="BK200" s="20"/>
      <c r="BL200" s="20"/>
      <c r="BM200" s="20"/>
      <c r="BN200" s="20"/>
      <c r="BO200" s="20"/>
      <c r="BP200" s="20"/>
      <c r="BQ200" s="20"/>
      <c r="BR200" s="176"/>
      <c r="BS200" s="37"/>
      <c r="BT200" s="37"/>
      <c r="BU200" s="37"/>
      <c r="BV200" s="37"/>
      <c r="BW200" s="37"/>
      <c r="BX200" s="37"/>
      <c r="BY200" s="37"/>
      <c r="BZ200" s="37"/>
      <c r="CA200" s="37"/>
      <c r="CB200" s="37"/>
      <c r="CC200" s="37"/>
      <c r="CD200" s="37"/>
      <c r="CE200" s="37">
        <f t="shared" ref="CE200:CE263" si="860">+SUM(BS200:CD200)</f>
        <v>0</v>
      </c>
      <c r="CF200" s="38"/>
      <c r="CG200" s="23"/>
      <c r="CH200" s="24"/>
      <c r="CI200" s="179">
        <f t="shared" ref="CI200" si="861">+Z200</f>
        <v>0</v>
      </c>
      <c r="CJ200" s="25" t="e">
        <f t="shared" ref="CJ200" si="862">1-(CH200/CI200)</f>
        <v>#DIV/0!</v>
      </c>
      <c r="CK200" s="23" t="e" cm="1">
        <f t="array" ref="CK200">+_xlfn.IFS(CJ200&lt;0.8,"Cambio",CJ200&lt;0.9,"Revisión de control",CJ200&gt;0.89,"Se mantiene")</f>
        <v>#DIV/0!</v>
      </c>
      <c r="CL200" s="148"/>
      <c r="CM200" s="148"/>
      <c r="CN200" s="148"/>
      <c r="CO200" s="148"/>
      <c r="CP200" s="25">
        <f t="shared" ref="CP200:CP203" si="863">(_xlfn.IFS(CG200="",1,CG200="SI",0)+_xlfn.IFS(CL200="",1,CL200="SI",1,CL200="NO",0)+_xlfn.IFS(CM200="",1,CM200="SI",1,CM200="NO",0)+_xlfn.IFS(CN200="",1,CN200="SI",1,CN200="NO",0)+_xlfn.IFS(CO200="",1,CO200="SI",1,CO200="NO",0))/5</f>
        <v>1</v>
      </c>
    </row>
    <row r="201" spans="1:94" ht="60" hidden="1" customHeight="1" x14ac:dyDescent="0.35">
      <c r="A201" s="151"/>
      <c r="B201" s="215"/>
      <c r="C201" s="153" t="s">
        <v>144</v>
      </c>
      <c r="D201" s="192"/>
      <c r="E201" s="195"/>
      <c r="F201" s="192"/>
      <c r="G201" s="197"/>
      <c r="H201" s="168"/>
      <c r="I201" s="167"/>
      <c r="J201" s="171"/>
      <c r="K201" s="171"/>
      <c r="L201" s="198"/>
      <c r="M201" s="200"/>
      <c r="N201" s="203"/>
      <c r="O201" s="206"/>
      <c r="P201" s="209"/>
      <c r="Q201" s="168"/>
      <c r="R201" s="182"/>
      <c r="S201" s="182"/>
      <c r="T201" s="183"/>
      <c r="U201" s="171"/>
      <c r="V201" s="171"/>
      <c r="W201" s="185"/>
      <c r="X201" s="185"/>
      <c r="Y201" s="185"/>
      <c r="Z201" s="187"/>
      <c r="AA201" s="168"/>
      <c r="AB201" s="167"/>
      <c r="AC201" s="168"/>
      <c r="AD201" s="168"/>
      <c r="AE201" s="167"/>
      <c r="AF201" s="168"/>
      <c r="AG201" s="169"/>
      <c r="AH201" s="20" t="str">
        <f>CONCATENATE(J200," Control"," 2")</f>
        <v>ADMTI  Control 2</v>
      </c>
      <c r="AI201" s="22"/>
      <c r="AJ201" s="22"/>
      <c r="AK201" s="22"/>
      <c r="AL201" s="22" t="str">
        <f t="shared" si="829"/>
        <v xml:space="preserve">  a través de </v>
      </c>
      <c r="AM201" s="20"/>
      <c r="AN201" s="20" t="str">
        <f t="shared" si="852"/>
        <v/>
      </c>
      <c r="AO201" s="20"/>
      <c r="AP201" s="20" t="str">
        <f t="shared" si="853"/>
        <v/>
      </c>
      <c r="AQ201" s="20"/>
      <c r="AR201" s="20"/>
      <c r="AS201" s="20"/>
      <c r="AT201" s="21" t="str">
        <f t="shared" ref="AT201:AT203" si="864">+IF(AN201="Probabilidad",AT200-(AT200*AP201),AT200)</f>
        <v/>
      </c>
      <c r="AU201" s="20" t="str">
        <f t="shared" si="855"/>
        <v/>
      </c>
      <c r="AV201" s="21" t="e">
        <f t="shared" ref="AV201:AV203" si="865">+IF(AN201="Impacto",AV200-(AV200*AP201),AV200)</f>
        <v>#N/A</v>
      </c>
      <c r="AW201" s="20" t="str">
        <f t="shared" si="857"/>
        <v/>
      </c>
      <c r="AX201" s="171"/>
      <c r="AY201" s="171"/>
      <c r="AZ201" s="174"/>
      <c r="BA201" s="20" t="str">
        <f>CONCATENATE(J200," Acción preventiva"," 2")</f>
        <v>ADMTI  Acción preventiva 2</v>
      </c>
      <c r="BB201" s="22"/>
      <c r="BC201" s="22"/>
      <c r="BD201" s="22"/>
      <c r="BE201" s="20">
        <f t="shared" si="859"/>
        <v>0</v>
      </c>
      <c r="BF201" s="20"/>
      <c r="BG201" s="20"/>
      <c r="BH201" s="20"/>
      <c r="BI201" s="20"/>
      <c r="BJ201" s="20"/>
      <c r="BK201" s="20"/>
      <c r="BL201" s="20"/>
      <c r="BM201" s="20"/>
      <c r="BN201" s="20"/>
      <c r="BO201" s="20"/>
      <c r="BP201" s="20"/>
      <c r="BQ201" s="20"/>
      <c r="BR201" s="177"/>
      <c r="BS201" s="37"/>
      <c r="BT201" s="37"/>
      <c r="BU201" s="37"/>
      <c r="BV201" s="37"/>
      <c r="BW201" s="37"/>
      <c r="BX201" s="37"/>
      <c r="BY201" s="37"/>
      <c r="BZ201" s="37"/>
      <c r="CA201" s="37"/>
      <c r="CB201" s="37"/>
      <c r="CC201" s="37"/>
      <c r="CD201" s="37"/>
      <c r="CE201" s="37">
        <f t="shared" si="860"/>
        <v>0</v>
      </c>
      <c r="CF201" s="38"/>
      <c r="CG201" s="23"/>
      <c r="CH201" s="24"/>
      <c r="CI201" s="180"/>
      <c r="CJ201" s="25" t="e">
        <f t="shared" ref="CJ201" si="866">1-(CH201/CI200)</f>
        <v>#DIV/0!</v>
      </c>
      <c r="CK201" s="23" t="e" cm="1">
        <f t="array" ref="CK201">+_xlfn.IFS(CJ201&lt;0.8,"Cambio",CJ201&lt;0.9,"Revisión de control",CJ201&gt;0.89,"Se mantiene")</f>
        <v>#DIV/0!</v>
      </c>
      <c r="CL201" s="148"/>
      <c r="CM201" s="148"/>
      <c r="CN201" s="148"/>
      <c r="CO201" s="148"/>
      <c r="CP201" s="25">
        <f t="shared" si="863"/>
        <v>1</v>
      </c>
    </row>
    <row r="202" spans="1:94" ht="60" hidden="1" customHeight="1" x14ac:dyDescent="0.35">
      <c r="A202" s="151"/>
      <c r="B202" s="215"/>
      <c r="C202" s="153" t="s">
        <v>144</v>
      </c>
      <c r="D202" s="192"/>
      <c r="E202" s="195"/>
      <c r="F202" s="192"/>
      <c r="G202" s="197"/>
      <c r="H202" s="168"/>
      <c r="I202" s="167"/>
      <c r="J202" s="171"/>
      <c r="K202" s="171"/>
      <c r="L202" s="198"/>
      <c r="M202" s="200"/>
      <c r="N202" s="203"/>
      <c r="O202" s="206"/>
      <c r="P202" s="209"/>
      <c r="Q202" s="168"/>
      <c r="R202" s="182"/>
      <c r="S202" s="182"/>
      <c r="T202" s="183"/>
      <c r="U202" s="171"/>
      <c r="V202" s="171"/>
      <c r="W202" s="185"/>
      <c r="X202" s="185"/>
      <c r="Y202" s="185"/>
      <c r="Z202" s="187"/>
      <c r="AA202" s="168"/>
      <c r="AB202" s="167"/>
      <c r="AC202" s="168"/>
      <c r="AD202" s="168"/>
      <c r="AE202" s="167"/>
      <c r="AF202" s="168"/>
      <c r="AG202" s="169"/>
      <c r="AH202" s="20" t="str">
        <f>CONCATENATE(J200," Control"," 3")</f>
        <v>ADMTI  Control 3</v>
      </c>
      <c r="AI202" s="22"/>
      <c r="AJ202" s="22"/>
      <c r="AK202" s="22"/>
      <c r="AL202" s="22" t="str">
        <f t="shared" si="829"/>
        <v xml:space="preserve">  a través de </v>
      </c>
      <c r="AM202" s="20"/>
      <c r="AN202" s="20" t="str">
        <f t="shared" si="852"/>
        <v/>
      </c>
      <c r="AO202" s="20"/>
      <c r="AP202" s="20" t="str">
        <f t="shared" si="853"/>
        <v/>
      </c>
      <c r="AQ202" s="20"/>
      <c r="AR202" s="20"/>
      <c r="AS202" s="20"/>
      <c r="AT202" s="21" t="str">
        <f t="shared" si="864"/>
        <v/>
      </c>
      <c r="AU202" s="20" t="str">
        <f t="shared" si="855"/>
        <v/>
      </c>
      <c r="AV202" s="21" t="e">
        <f t="shared" si="865"/>
        <v>#N/A</v>
      </c>
      <c r="AW202" s="20" t="str">
        <f t="shared" si="857"/>
        <v/>
      </c>
      <c r="AX202" s="171"/>
      <c r="AY202" s="171"/>
      <c r="AZ202" s="174"/>
      <c r="BA202" s="20" t="str">
        <f>CONCATENATE(J200," Acción preventiva"," 3")</f>
        <v>ADMTI  Acción preventiva 3</v>
      </c>
      <c r="BB202" s="22"/>
      <c r="BC202" s="22"/>
      <c r="BD202" s="22"/>
      <c r="BE202" s="20">
        <f t="shared" si="859"/>
        <v>0</v>
      </c>
      <c r="BF202" s="20"/>
      <c r="BG202" s="20"/>
      <c r="BH202" s="20"/>
      <c r="BI202" s="20"/>
      <c r="BJ202" s="20"/>
      <c r="BK202" s="20"/>
      <c r="BL202" s="20"/>
      <c r="BM202" s="20"/>
      <c r="BN202" s="20"/>
      <c r="BO202" s="20"/>
      <c r="BP202" s="20"/>
      <c r="BQ202" s="20"/>
      <c r="BR202" s="177"/>
      <c r="BS202" s="37"/>
      <c r="BT202" s="37"/>
      <c r="BU202" s="37"/>
      <c r="BV202" s="37"/>
      <c r="BW202" s="37"/>
      <c r="BX202" s="37"/>
      <c r="BY202" s="37"/>
      <c r="BZ202" s="37"/>
      <c r="CA202" s="37"/>
      <c r="CB202" s="37"/>
      <c r="CC202" s="37"/>
      <c r="CD202" s="37"/>
      <c r="CE202" s="37">
        <f t="shared" si="860"/>
        <v>0</v>
      </c>
      <c r="CF202" s="38"/>
      <c r="CG202" s="23"/>
      <c r="CH202" s="24"/>
      <c r="CI202" s="180"/>
      <c r="CJ202" s="25" t="e">
        <f t="shared" ref="CJ202" si="867">1-(CH202/CI200)</f>
        <v>#DIV/0!</v>
      </c>
      <c r="CK202" s="23" t="e" cm="1">
        <f t="array" ref="CK202">+_xlfn.IFS(CJ202&lt;0.8,"Cambio",CJ202&lt;0.9,"Revisión de control",CJ202&gt;0.89,"Se mantiene")</f>
        <v>#DIV/0!</v>
      </c>
      <c r="CL202" s="148"/>
      <c r="CM202" s="148"/>
      <c r="CN202" s="148"/>
      <c r="CO202" s="148"/>
      <c r="CP202" s="25">
        <f t="shared" si="863"/>
        <v>1</v>
      </c>
    </row>
    <row r="203" spans="1:94" ht="60" hidden="1" customHeight="1" x14ac:dyDescent="0.35">
      <c r="A203" s="151"/>
      <c r="B203" s="216"/>
      <c r="C203" s="153" t="s">
        <v>144</v>
      </c>
      <c r="D203" s="193"/>
      <c r="E203" s="196"/>
      <c r="F203" s="193"/>
      <c r="G203" s="197"/>
      <c r="H203" s="168"/>
      <c r="I203" s="167"/>
      <c r="J203" s="172"/>
      <c r="K203" s="172"/>
      <c r="L203" s="198"/>
      <c r="M203" s="201"/>
      <c r="N203" s="204"/>
      <c r="O203" s="207"/>
      <c r="P203" s="210"/>
      <c r="Q203" s="168"/>
      <c r="R203" s="182"/>
      <c r="S203" s="182"/>
      <c r="T203" s="183"/>
      <c r="U203" s="172"/>
      <c r="V203" s="172"/>
      <c r="W203" s="186"/>
      <c r="X203" s="186"/>
      <c r="Y203" s="186"/>
      <c r="Z203" s="187"/>
      <c r="AA203" s="168"/>
      <c r="AB203" s="167"/>
      <c r="AC203" s="168"/>
      <c r="AD203" s="168"/>
      <c r="AE203" s="167"/>
      <c r="AF203" s="168"/>
      <c r="AG203" s="169"/>
      <c r="AH203" s="20" t="str">
        <f>CONCATENATE(J200," Control"," 4")</f>
        <v>ADMTI  Control 4</v>
      </c>
      <c r="AI203" s="22"/>
      <c r="AJ203" s="22"/>
      <c r="AK203" s="22"/>
      <c r="AL203" s="22" t="str">
        <f t="shared" si="829"/>
        <v xml:space="preserve">  a través de </v>
      </c>
      <c r="AM203" s="20"/>
      <c r="AN203" s="20" t="str">
        <f t="shared" si="852"/>
        <v/>
      </c>
      <c r="AO203" s="20"/>
      <c r="AP203" s="20" t="str">
        <f t="shared" si="853"/>
        <v/>
      </c>
      <c r="AQ203" s="20"/>
      <c r="AR203" s="20"/>
      <c r="AS203" s="20"/>
      <c r="AT203" s="21" t="str">
        <f t="shared" si="864"/>
        <v/>
      </c>
      <c r="AU203" s="20" t="str">
        <f t="shared" si="855"/>
        <v/>
      </c>
      <c r="AV203" s="21" t="e">
        <f t="shared" si="865"/>
        <v>#N/A</v>
      </c>
      <c r="AW203" s="20" t="str">
        <f t="shared" si="857"/>
        <v/>
      </c>
      <c r="AX203" s="172"/>
      <c r="AY203" s="172"/>
      <c r="AZ203" s="175"/>
      <c r="BA203" s="20" t="str">
        <f>CONCATENATE(J200," Acción preventiva"," 4")</f>
        <v>ADMTI  Acción preventiva 4</v>
      </c>
      <c r="BB203" s="22"/>
      <c r="BC203" s="22"/>
      <c r="BD203" s="22"/>
      <c r="BE203" s="20">
        <f t="shared" si="859"/>
        <v>0</v>
      </c>
      <c r="BF203" s="20"/>
      <c r="BG203" s="20"/>
      <c r="BH203" s="20"/>
      <c r="BI203" s="20"/>
      <c r="BJ203" s="20"/>
      <c r="BK203" s="20"/>
      <c r="BL203" s="20"/>
      <c r="BM203" s="20"/>
      <c r="BN203" s="20"/>
      <c r="BO203" s="20"/>
      <c r="BP203" s="20"/>
      <c r="BQ203" s="20"/>
      <c r="BR203" s="178"/>
      <c r="BS203" s="37"/>
      <c r="BT203" s="37"/>
      <c r="BU203" s="37"/>
      <c r="BV203" s="37"/>
      <c r="BW203" s="37"/>
      <c r="BX203" s="37"/>
      <c r="BY203" s="37"/>
      <c r="BZ203" s="37"/>
      <c r="CA203" s="37"/>
      <c r="CB203" s="37"/>
      <c r="CC203" s="37"/>
      <c r="CD203" s="37"/>
      <c r="CE203" s="37">
        <f t="shared" si="860"/>
        <v>0</v>
      </c>
      <c r="CF203" s="38"/>
      <c r="CG203" s="23"/>
      <c r="CH203" s="24"/>
      <c r="CI203" s="181"/>
      <c r="CJ203" s="25" t="e">
        <f t="shared" ref="CJ203" si="868">1-(CH203/CI200)</f>
        <v>#DIV/0!</v>
      </c>
      <c r="CK203" s="23" t="e" cm="1">
        <f t="array" ref="CK203">+_xlfn.IFS(CJ203&lt;0.8,"Cambio",CJ203&lt;0.9,"Revisión de control",CJ203&gt;0.89,"Se mantiene")</f>
        <v>#DIV/0!</v>
      </c>
      <c r="CL203" s="148"/>
      <c r="CM203" s="148"/>
      <c r="CN203" s="148"/>
      <c r="CO203" s="148"/>
      <c r="CP203" s="25">
        <f t="shared" si="863"/>
        <v>1</v>
      </c>
    </row>
    <row r="204" spans="1:94" ht="60" hidden="1" customHeight="1" x14ac:dyDescent="0.35">
      <c r="A204" s="151"/>
      <c r="B204" s="214" t="s">
        <v>143</v>
      </c>
      <c r="C204" s="153" t="s">
        <v>144</v>
      </c>
      <c r="D204" s="191" t="str">
        <f>VLOOKUP(B204,Datos!$B$65:$F$80,3,FALSE)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04" s="194" t="str">
        <f>VLOOKUP(B204,Datos!$B$65:$F$80,5,FALSE)</f>
        <v>La posibilidad de incumplir con las diferentes acciones necesarias para la administración de los bienes fiscales patrimoniales de la Agencia y las tierras baldías de la Nación</v>
      </c>
      <c r="F204" s="191" t="str">
        <f>VLOOKUP(B204,Datos!$B$65:$F$80,4,FALSE)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04" s="197" t="s">
        <v>603</v>
      </c>
      <c r="H204" s="168"/>
      <c r="I204" s="167">
        <f t="shared" ref="I204" si="869">IF(K204="",0,1)</f>
        <v>0</v>
      </c>
      <c r="J204" s="170" t="str">
        <f t="shared" ref="J204" si="870">CONCATENATE(C204," ",K204)</f>
        <v xml:space="preserve">ADMTI </v>
      </c>
      <c r="K204" s="170"/>
      <c r="L204" s="198"/>
      <c r="M204" s="199">
        <f ca="1">+TODAY()-L204</f>
        <v>46151</v>
      </c>
      <c r="N204" s="202"/>
      <c r="O204" s="205"/>
      <c r="P204" s="208" t="e">
        <f>VLOOKUP(O204,Datos!$B$20:$D$25,2,FALSE)</f>
        <v>#N/A</v>
      </c>
      <c r="Q204" s="168"/>
      <c r="R204" s="182"/>
      <c r="S204" s="182"/>
      <c r="T204" s="183" t="str">
        <f t="shared" ref="T204" si="871">CONCATENATE("Posibilidad de efecto dañoso sobre los"," ",Q204," ",R204," debido ",S204)</f>
        <v xml:space="preserve">Posibilidad de efecto dañoso sobre los   debido </v>
      </c>
      <c r="U204" s="170"/>
      <c r="V204" s="170"/>
      <c r="W204" s="184"/>
      <c r="X204" s="184"/>
      <c r="Y204" s="184"/>
      <c r="Z204" s="187"/>
      <c r="AA204" s="168" t="str">
        <f t="shared" ref="AA204" si="872">IF(Z204&lt;=0,"",IF(Z204&lt;=2,"Muy Baja",IF(Z204&lt;=24,"Baja",IF(Z204&lt;=500,"Media",IF(Z204&lt;=5000,"Alta","Muy Alta")))))</f>
        <v/>
      </c>
      <c r="AB204" s="167" t="str">
        <f t="shared" ref="AB204" si="873">IF(AA204="","",IF(AA204="Muy Baja",0.2,IF(AA204="Baja",0.4,IF(AA204="Media",0.6,IF(AA204="Alta",0.8,IF(AA204="Muy Alta",1,))))))</f>
        <v/>
      </c>
      <c r="AC204" s="168">
        <f>+O204</f>
        <v>0</v>
      </c>
      <c r="AD204" s="168" t="e" cm="1">
        <f t="array" ref="AD204">_xlfn.IFS(AC204=Datos!$C$6,"Leve",AC204=Datos!$C$7,"Menor",AC204=Datos!$C$8,"Moderado",AC204=Datos!$C$9,"Mayor",AC204=Datos!$C$10,"Catastrófico")</f>
        <v>#N/A</v>
      </c>
      <c r="AE204" s="167" t="e">
        <f t="shared" ref="AE204" si="874">IF(AD204="","",IF(AD204="Leve",0.2,IF(AD204="Menor",0.4,IF(AD204="Moderado",0.6,IF(AD204="Mayor",0.8,IF(AD204="Catastrófico",1,))))))</f>
        <v>#N/A</v>
      </c>
      <c r="AF204" s="168" t="e">
        <f t="shared" ref="AF204" si="875">IF(OR(AND(AA204="Muy Baja",AD204="Leve"),AND(AA204="Muy Baja",AD204="Menor"),AND(AA204="Baja",AD204="Leve")),"Bajo",IF(OR(AND(AA204="Muy baja",AD204="Moderado"),AND(AA204="Baja",AD204="Menor"),AND(AA204="Baja",AD204="Moderado"),AND(AA204="Media",AD204="Leve"),AND(AA204="Media",AD204="Menor"),AND(AA204="Media",AD204="Moderado"),AND(AA204="Alta",AD204="Leve"),AND(AA204="Alta",AD204="Menor")),"Moderado",IF(OR(AND(AA204="Muy Baja",AD204="Mayor"),AND(AA204="Baja",AD204="Mayor"),AND(AA204="Media",AD204="Mayor"),AND(AA204="Alta",AD204="Moderado"),AND(AA204="Alta",AD204="Mayor"),AND(AA204="Muy Alta",AD204="Leve"),AND(AA204="Muy Alta",AD204="Menor"),AND(AA204="Muy Alta",AD204="Moderado"),AND(AA204="Muy Alta",AD204="Mayor")),"Alto",IF(OR(AND(AA204="Muy Baja",AD204="Catastrófico"),AND(AA204="Baja",AD204="Catastrófico"),AND(AA204="Media",AD204="Catastrófico"),AND(AA204="Alta",AD204="Catastrófico"),AND(AA204="Muy Alta",AD204="Catastrófico")),"Extremo",""))))</f>
        <v>#N/A</v>
      </c>
      <c r="AG204" s="169" t="e" cm="1">
        <f t="array" ref="AG204">_xlfn.IFS(AF204="Bajo","Aceptar",AF204="Moderado","Reducir",AF204="Alto","Reducir",AF204="Extremo","Reducir")</f>
        <v>#N/A</v>
      </c>
      <c r="AH204" s="20" t="str">
        <f>CONCATENATE(J204," Control"," 1")</f>
        <v>ADMTI  Control 1</v>
      </c>
      <c r="AI204" s="22"/>
      <c r="AJ204" s="22"/>
      <c r="AK204" s="22"/>
      <c r="AL204" s="22" t="str">
        <f t="shared" si="829"/>
        <v xml:space="preserve">  a través de </v>
      </c>
      <c r="AM204" s="20"/>
      <c r="AN204" s="20" t="str">
        <f t="shared" si="852"/>
        <v/>
      </c>
      <c r="AO204" s="20"/>
      <c r="AP204" s="20" t="str">
        <f t="shared" si="853"/>
        <v/>
      </c>
      <c r="AQ204" s="20"/>
      <c r="AR204" s="20"/>
      <c r="AS204" s="20"/>
      <c r="AT204" s="21" t="str">
        <f>+IF(AN204="Probabilidad",AB204-(AB204*AP204),AB204)</f>
        <v/>
      </c>
      <c r="AU204" s="20" t="str">
        <f t="shared" si="855"/>
        <v/>
      </c>
      <c r="AV204" s="21" t="e">
        <f>+IF(AN204="Impacto",AE204-(AE204*AP204),AE204)</f>
        <v>#N/A</v>
      </c>
      <c r="AW204" s="20" t="str">
        <f t="shared" si="857"/>
        <v/>
      </c>
      <c r="AX204" s="170" t="str">
        <f t="shared" ref="AX204" si="876">IF(OR(AND(AU207="Muy Baja",AW207="Leve"),AND(AU207="Muy Baja",AW207="Menor"),AND(AU207="Baja",AW207="Leve")),"Bajo",IF(OR(AND(AU207="Muy baja",AW207="Moderado"),AND(AU207="Baja",AW207="Menor"),AND(AU207="Baja",AW207="Moderado"),AND(AU207="Media",AW207="Leve"),AND(AU207="Media",AW207="Menor"),AND(AU207="Media",AW207="Moderado"),AND(AU207="Alta",AW207="Leve"),AND(AU207="Alta",AW207="Menor")),"Moderado",IF(OR(AND(AU207="Muy Baja",AW207="Mayor"),AND(AU207="Baja",AW207="Mayor"),AND(AU207="Media",AW207="Mayor"),AND(AU207="Alta",AW207="Moderado"),AND(AU207="Alta",AW207="Mayor"),AND(AU207="Muy Alta",AW207="Leve"),AND(AU207="Muy Alta",AW207="Menor"),AND(AU207="Muy Alta",AW207="Moderado"),AND(AU207="Muy Alta",AW207="Mayor")),"Alto",IF(OR(AND(AU207="Muy Baja",AW207="Catastrófico"),AND(AU207="Baja",AW207="Catastrófico"),AND(AU207="Media",AW207="Catastrófico"),AND(AU207="Alta",AW207="Catastrófico"),AND(AU207="Muy Alta",AW207="Catastrófico")),"Extremo",""))))</f>
        <v/>
      </c>
      <c r="AY204" s="170" t="e" cm="1">
        <f t="array" ref="AY204">_xlfn.IFS(AX204="Bajo","Aceptar",AX204="Moderado","Reducir",AX204="Alto","Reducir",AX204="Extremo","Reducir")</f>
        <v>#N/A</v>
      </c>
      <c r="AZ204" s="173" t="e" cm="1">
        <f t="array" ref="AZ204">_xlfn.IFS(AY204="Aceptar","No",AY204="Reducir","Si")</f>
        <v>#N/A</v>
      </c>
      <c r="BA204" s="20" t="str">
        <f>CONCATENATE(J204," Acción preventiva"," 1")</f>
        <v>ADMTI  Acción preventiva 1</v>
      </c>
      <c r="BB204" s="22"/>
      <c r="BC204" s="22"/>
      <c r="BD204" s="22"/>
      <c r="BE204" s="20">
        <f t="shared" si="859"/>
        <v>0</v>
      </c>
      <c r="BF204" s="20"/>
      <c r="BG204" s="20"/>
      <c r="BH204" s="20"/>
      <c r="BI204" s="20"/>
      <c r="BJ204" s="20"/>
      <c r="BK204" s="20"/>
      <c r="BL204" s="20"/>
      <c r="BM204" s="20"/>
      <c r="BN204" s="20"/>
      <c r="BO204" s="20"/>
      <c r="BP204" s="20"/>
      <c r="BQ204" s="20"/>
      <c r="BR204" s="176"/>
      <c r="BS204" s="37"/>
      <c r="BT204" s="37"/>
      <c r="BU204" s="37"/>
      <c r="BV204" s="37"/>
      <c r="BW204" s="37"/>
      <c r="BX204" s="37"/>
      <c r="BY204" s="37"/>
      <c r="BZ204" s="37"/>
      <c r="CA204" s="37"/>
      <c r="CB204" s="37"/>
      <c r="CC204" s="37"/>
      <c r="CD204" s="37"/>
      <c r="CE204" s="37">
        <f t="shared" si="860"/>
        <v>0</v>
      </c>
      <c r="CF204" s="38"/>
      <c r="CG204" s="23"/>
      <c r="CH204" s="24"/>
      <c r="CI204" s="179">
        <f t="shared" ref="CI204" si="877">+Z204</f>
        <v>0</v>
      </c>
      <c r="CJ204" s="25" t="e">
        <f t="shared" ref="CJ204" si="878">1-(CH204/CI204)</f>
        <v>#DIV/0!</v>
      </c>
      <c r="CK204" s="23" t="e" cm="1">
        <f t="array" ref="CK204">+_xlfn.IFS(CJ204&lt;0.8,"Cambio",CJ204&lt;0.9,"Revisión de control",CJ204&gt;0.89,"Se mantiene")</f>
        <v>#DIV/0!</v>
      </c>
      <c r="CL204" s="148"/>
      <c r="CM204" s="148"/>
      <c r="CN204" s="148"/>
      <c r="CO204" s="148"/>
      <c r="CP204" s="25">
        <f t="shared" ref="CP204:CP215" si="879">(_xlfn.IFS(CG204="",1,CG204="SI",0)+_xlfn.IFS(CL204="",1,CL204="SI",1,CL204="NO",0)+_xlfn.IFS(CM204="",1,CM204="SI",1,CM204="NO",0)+_xlfn.IFS(CN204="",1,CN204="SI",1,CN204="NO",0)+_xlfn.IFS(CO204="",1,CO204="SI",1,CO204="NO",0))/5</f>
        <v>1</v>
      </c>
    </row>
    <row r="205" spans="1:94" ht="60" hidden="1" customHeight="1" x14ac:dyDescent="0.35">
      <c r="A205" s="151"/>
      <c r="B205" s="215"/>
      <c r="C205" s="153" t="s">
        <v>144</v>
      </c>
      <c r="D205" s="192"/>
      <c r="E205" s="195"/>
      <c r="F205" s="192"/>
      <c r="G205" s="197"/>
      <c r="H205" s="168"/>
      <c r="I205" s="167"/>
      <c r="J205" s="171"/>
      <c r="K205" s="171"/>
      <c r="L205" s="198"/>
      <c r="M205" s="200"/>
      <c r="N205" s="203"/>
      <c r="O205" s="206"/>
      <c r="P205" s="209"/>
      <c r="Q205" s="168"/>
      <c r="R205" s="182"/>
      <c r="S205" s="182"/>
      <c r="T205" s="183"/>
      <c r="U205" s="171"/>
      <c r="V205" s="171"/>
      <c r="W205" s="185"/>
      <c r="X205" s="185"/>
      <c r="Y205" s="185"/>
      <c r="Z205" s="187"/>
      <c r="AA205" s="168"/>
      <c r="AB205" s="167"/>
      <c r="AC205" s="168"/>
      <c r="AD205" s="168"/>
      <c r="AE205" s="167"/>
      <c r="AF205" s="168"/>
      <c r="AG205" s="169"/>
      <c r="AH205" s="20" t="str">
        <f>CONCATENATE(J204," Control"," 2")</f>
        <v>ADMTI  Control 2</v>
      </c>
      <c r="AI205" s="22"/>
      <c r="AJ205" s="22"/>
      <c r="AK205" s="22"/>
      <c r="AL205" s="22" t="str">
        <f t="shared" si="829"/>
        <v xml:space="preserve">  a través de </v>
      </c>
      <c r="AM205" s="20"/>
      <c r="AN205" s="20" t="str">
        <f t="shared" si="852"/>
        <v/>
      </c>
      <c r="AO205" s="20"/>
      <c r="AP205" s="20" t="str">
        <f t="shared" si="853"/>
        <v/>
      </c>
      <c r="AQ205" s="20"/>
      <c r="AR205" s="20"/>
      <c r="AS205" s="20"/>
      <c r="AT205" s="21" t="str">
        <f>+IF(AN205="Probabilidad",AT204-(AT204*AP205),AT204)</f>
        <v/>
      </c>
      <c r="AU205" s="20" t="str">
        <f t="shared" si="855"/>
        <v/>
      </c>
      <c r="AV205" s="21" t="e">
        <f>+IF(AN205="Impacto",AV204-(AV204*AP205),AV204)</f>
        <v>#N/A</v>
      </c>
      <c r="AW205" s="20" t="str">
        <f t="shared" si="857"/>
        <v/>
      </c>
      <c r="AX205" s="171"/>
      <c r="AY205" s="171"/>
      <c r="AZ205" s="174"/>
      <c r="BA205" s="20" t="str">
        <f>CONCATENATE(J204," Acción preventiva"," 2")</f>
        <v>ADMTI  Acción preventiva 2</v>
      </c>
      <c r="BB205" s="22"/>
      <c r="BC205" s="22"/>
      <c r="BD205" s="22"/>
      <c r="BE205" s="20">
        <f t="shared" si="859"/>
        <v>0</v>
      </c>
      <c r="BF205" s="20"/>
      <c r="BG205" s="20"/>
      <c r="BH205" s="20"/>
      <c r="BI205" s="20"/>
      <c r="BJ205" s="20"/>
      <c r="BK205" s="20"/>
      <c r="BL205" s="20"/>
      <c r="BM205" s="20"/>
      <c r="BN205" s="20"/>
      <c r="BO205" s="20"/>
      <c r="BP205" s="20"/>
      <c r="BQ205" s="20"/>
      <c r="BR205" s="177"/>
      <c r="BS205" s="37"/>
      <c r="BT205" s="37"/>
      <c r="BU205" s="37"/>
      <c r="BV205" s="37"/>
      <c r="BW205" s="37"/>
      <c r="BX205" s="37"/>
      <c r="BY205" s="37"/>
      <c r="BZ205" s="37"/>
      <c r="CA205" s="37"/>
      <c r="CB205" s="37"/>
      <c r="CC205" s="37"/>
      <c r="CD205" s="37"/>
      <c r="CE205" s="37">
        <f t="shared" si="860"/>
        <v>0</v>
      </c>
      <c r="CF205" s="38"/>
      <c r="CG205" s="23"/>
      <c r="CH205" s="24"/>
      <c r="CI205" s="180"/>
      <c r="CJ205" s="25" t="e">
        <f t="shared" ref="CJ205" si="880">1-(CH205/CI204)</f>
        <v>#DIV/0!</v>
      </c>
      <c r="CK205" s="23" t="e" cm="1">
        <f t="array" ref="CK205">+_xlfn.IFS(CJ205&lt;0.8,"Cambio",CJ205&lt;0.9,"Revisión de control",CJ205&gt;0.89,"Se mantiene")</f>
        <v>#DIV/0!</v>
      </c>
      <c r="CL205" s="148"/>
      <c r="CM205" s="148"/>
      <c r="CN205" s="148"/>
      <c r="CO205" s="148"/>
      <c r="CP205" s="25">
        <f t="shared" si="879"/>
        <v>1</v>
      </c>
    </row>
    <row r="206" spans="1:94" ht="60" hidden="1" customHeight="1" x14ac:dyDescent="0.35">
      <c r="A206" s="151"/>
      <c r="B206" s="215"/>
      <c r="C206" s="153" t="s">
        <v>144</v>
      </c>
      <c r="D206" s="192"/>
      <c r="E206" s="195"/>
      <c r="F206" s="192"/>
      <c r="G206" s="197"/>
      <c r="H206" s="168"/>
      <c r="I206" s="167"/>
      <c r="J206" s="171"/>
      <c r="K206" s="171"/>
      <c r="L206" s="198"/>
      <c r="M206" s="200"/>
      <c r="N206" s="203"/>
      <c r="O206" s="206"/>
      <c r="P206" s="209"/>
      <c r="Q206" s="168"/>
      <c r="R206" s="182"/>
      <c r="S206" s="182"/>
      <c r="T206" s="183"/>
      <c r="U206" s="171"/>
      <c r="V206" s="171"/>
      <c r="W206" s="185"/>
      <c r="X206" s="185"/>
      <c r="Y206" s="185"/>
      <c r="Z206" s="187"/>
      <c r="AA206" s="168"/>
      <c r="AB206" s="167"/>
      <c r="AC206" s="168"/>
      <c r="AD206" s="168"/>
      <c r="AE206" s="167"/>
      <c r="AF206" s="168"/>
      <c r="AG206" s="169"/>
      <c r="AH206" s="20" t="str">
        <f>CONCATENATE(J204," Control"," 3")</f>
        <v>ADMTI  Control 3</v>
      </c>
      <c r="AI206" s="22"/>
      <c r="AJ206" s="22"/>
      <c r="AK206" s="22"/>
      <c r="AL206" s="22" t="str">
        <f t="shared" si="829"/>
        <v xml:space="preserve">  a través de </v>
      </c>
      <c r="AM206" s="20"/>
      <c r="AN206" s="20" t="str">
        <f t="shared" si="852"/>
        <v/>
      </c>
      <c r="AO206" s="20"/>
      <c r="AP206" s="20" t="str">
        <f t="shared" si="853"/>
        <v/>
      </c>
      <c r="AQ206" s="20"/>
      <c r="AR206" s="20"/>
      <c r="AS206" s="20"/>
      <c r="AT206" s="21" t="str">
        <f>+IF(AN206="Probabilidad",AT205-(AT205*AP206),AT205)</f>
        <v/>
      </c>
      <c r="AU206" s="20" t="str">
        <f t="shared" si="855"/>
        <v/>
      </c>
      <c r="AV206" s="21" t="e">
        <f>+IF(AN206="Impacto",AV205-(AV205*AP206),AV205)</f>
        <v>#N/A</v>
      </c>
      <c r="AW206" s="20" t="str">
        <f t="shared" si="857"/>
        <v/>
      </c>
      <c r="AX206" s="171"/>
      <c r="AY206" s="171"/>
      <c r="AZ206" s="174"/>
      <c r="BA206" s="20" t="str">
        <f>CONCATENATE(J204," Acción preventiva"," 3")</f>
        <v>ADMTI  Acción preventiva 3</v>
      </c>
      <c r="BB206" s="22"/>
      <c r="BC206" s="22"/>
      <c r="BD206" s="22"/>
      <c r="BE206" s="20">
        <f t="shared" si="859"/>
        <v>0</v>
      </c>
      <c r="BF206" s="20"/>
      <c r="BG206" s="20"/>
      <c r="BH206" s="20"/>
      <c r="BI206" s="20"/>
      <c r="BJ206" s="20"/>
      <c r="BK206" s="20"/>
      <c r="BL206" s="20"/>
      <c r="BM206" s="20"/>
      <c r="BN206" s="20"/>
      <c r="BO206" s="20"/>
      <c r="BP206" s="20"/>
      <c r="BQ206" s="20"/>
      <c r="BR206" s="177"/>
      <c r="BS206" s="37"/>
      <c r="BT206" s="37"/>
      <c r="BU206" s="37"/>
      <c r="BV206" s="37"/>
      <c r="BW206" s="37"/>
      <c r="BX206" s="37"/>
      <c r="BY206" s="37"/>
      <c r="BZ206" s="37"/>
      <c r="CA206" s="37"/>
      <c r="CB206" s="37"/>
      <c r="CC206" s="37"/>
      <c r="CD206" s="37"/>
      <c r="CE206" s="37">
        <f t="shared" si="860"/>
        <v>0</v>
      </c>
      <c r="CF206" s="38"/>
      <c r="CG206" s="23"/>
      <c r="CH206" s="24"/>
      <c r="CI206" s="180"/>
      <c r="CJ206" s="25" t="e">
        <f t="shared" ref="CJ206" si="881">1-(CH206/CI204)</f>
        <v>#DIV/0!</v>
      </c>
      <c r="CK206" s="23" t="e" cm="1">
        <f t="array" ref="CK206">+_xlfn.IFS(CJ206&lt;0.8,"Cambio",CJ206&lt;0.9,"Revisión de control",CJ206&gt;0.89,"Se mantiene")</f>
        <v>#DIV/0!</v>
      </c>
      <c r="CL206" s="148"/>
      <c r="CM206" s="148"/>
      <c r="CN206" s="148"/>
      <c r="CO206" s="148"/>
      <c r="CP206" s="25">
        <f t="shared" si="879"/>
        <v>1</v>
      </c>
    </row>
    <row r="207" spans="1:94" ht="60" hidden="1" customHeight="1" x14ac:dyDescent="0.35">
      <c r="A207" s="151"/>
      <c r="B207" s="216"/>
      <c r="C207" s="153" t="s">
        <v>144</v>
      </c>
      <c r="D207" s="193"/>
      <c r="E207" s="196"/>
      <c r="F207" s="193"/>
      <c r="G207" s="197"/>
      <c r="H207" s="168"/>
      <c r="I207" s="167"/>
      <c r="J207" s="172"/>
      <c r="K207" s="172"/>
      <c r="L207" s="198"/>
      <c r="M207" s="201"/>
      <c r="N207" s="204"/>
      <c r="O207" s="207"/>
      <c r="P207" s="210"/>
      <c r="Q207" s="168"/>
      <c r="R207" s="182"/>
      <c r="S207" s="182"/>
      <c r="T207" s="183"/>
      <c r="U207" s="172"/>
      <c r="V207" s="172"/>
      <c r="W207" s="186"/>
      <c r="X207" s="186"/>
      <c r="Y207" s="186"/>
      <c r="Z207" s="187"/>
      <c r="AA207" s="168"/>
      <c r="AB207" s="167"/>
      <c r="AC207" s="168"/>
      <c r="AD207" s="168"/>
      <c r="AE207" s="167"/>
      <c r="AF207" s="168"/>
      <c r="AG207" s="169"/>
      <c r="AH207" s="20" t="str">
        <f>CONCATENATE(J204," Control"," 4")</f>
        <v>ADMTI  Control 4</v>
      </c>
      <c r="AI207" s="22"/>
      <c r="AJ207" s="22"/>
      <c r="AK207" s="22"/>
      <c r="AL207" s="22" t="str">
        <f t="shared" si="829"/>
        <v xml:space="preserve">  a través de </v>
      </c>
      <c r="AM207" s="20"/>
      <c r="AN207" s="20" t="str">
        <f t="shared" si="852"/>
        <v/>
      </c>
      <c r="AO207" s="20"/>
      <c r="AP207" s="20" t="str">
        <f t="shared" si="853"/>
        <v/>
      </c>
      <c r="AQ207" s="20"/>
      <c r="AR207" s="20"/>
      <c r="AS207" s="20"/>
      <c r="AT207" s="21" t="str">
        <f>+IF(AN207="Probabilidad",AT206-(AT206*AP207),AT206)</f>
        <v/>
      </c>
      <c r="AU207" s="20" t="str">
        <f t="shared" si="855"/>
        <v/>
      </c>
      <c r="AV207" s="21" t="e">
        <f>+IF(AN207="Impacto",AV206-(AV206*AP207),AV206)</f>
        <v>#N/A</v>
      </c>
      <c r="AW207" s="20" t="str">
        <f t="shared" si="857"/>
        <v/>
      </c>
      <c r="AX207" s="172"/>
      <c r="AY207" s="172"/>
      <c r="AZ207" s="175"/>
      <c r="BA207" s="20" t="str">
        <f>CONCATENATE(J204," Acción preventiva"," 4")</f>
        <v>ADMTI  Acción preventiva 4</v>
      </c>
      <c r="BB207" s="22"/>
      <c r="BC207" s="22"/>
      <c r="BD207" s="22"/>
      <c r="BE207" s="20">
        <f t="shared" si="859"/>
        <v>0</v>
      </c>
      <c r="BF207" s="20"/>
      <c r="BG207" s="20"/>
      <c r="BH207" s="20"/>
      <c r="BI207" s="20"/>
      <c r="BJ207" s="20"/>
      <c r="BK207" s="20"/>
      <c r="BL207" s="20"/>
      <c r="BM207" s="20"/>
      <c r="BN207" s="20"/>
      <c r="BO207" s="20"/>
      <c r="BP207" s="20"/>
      <c r="BQ207" s="20"/>
      <c r="BR207" s="178"/>
      <c r="BS207" s="37"/>
      <c r="BT207" s="37"/>
      <c r="BU207" s="37"/>
      <c r="BV207" s="37"/>
      <c r="BW207" s="37"/>
      <c r="BX207" s="37"/>
      <c r="BY207" s="37"/>
      <c r="BZ207" s="37"/>
      <c r="CA207" s="37"/>
      <c r="CB207" s="37"/>
      <c r="CC207" s="37"/>
      <c r="CD207" s="37"/>
      <c r="CE207" s="37">
        <f t="shared" si="860"/>
        <v>0</v>
      </c>
      <c r="CF207" s="38"/>
      <c r="CG207" s="23"/>
      <c r="CH207" s="24"/>
      <c r="CI207" s="181"/>
      <c r="CJ207" s="25" t="e">
        <f t="shared" ref="CJ207" si="882">1-(CH207/CI204)</f>
        <v>#DIV/0!</v>
      </c>
      <c r="CK207" s="23" t="e" cm="1">
        <f t="array" ref="CK207">+_xlfn.IFS(CJ207&lt;0.8,"Cambio",CJ207&lt;0.9,"Revisión de control",CJ207&gt;0.89,"Se mantiene")</f>
        <v>#DIV/0!</v>
      </c>
      <c r="CL207" s="148"/>
      <c r="CM207" s="148"/>
      <c r="CN207" s="148"/>
      <c r="CO207" s="148"/>
      <c r="CP207" s="25">
        <f t="shared" si="879"/>
        <v>1</v>
      </c>
    </row>
    <row r="208" spans="1:94" ht="60" hidden="1" customHeight="1" x14ac:dyDescent="0.35">
      <c r="A208" s="151"/>
      <c r="B208" s="214" t="s">
        <v>143</v>
      </c>
      <c r="C208" s="153" t="s">
        <v>144</v>
      </c>
      <c r="D208" s="191" t="str">
        <f>VLOOKUP(B208,Datos!$B$65:$F$80,3,FALSE)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08" s="194" t="str">
        <f>VLOOKUP(B208,Datos!$B$65:$F$80,5,FALSE)</f>
        <v>La posibilidad de incumplir con las diferentes acciones necesarias para la administración de los bienes fiscales patrimoniales de la Agencia y las tierras baldías de la Nación</v>
      </c>
      <c r="F208" s="191" t="str">
        <f>VLOOKUP(B208,Datos!$B$65:$F$80,4,FALSE)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08" s="197" t="s">
        <v>611</v>
      </c>
      <c r="H208" s="168"/>
      <c r="I208" s="167">
        <f t="shared" ref="I208" si="883">IF(K208="",0,1)</f>
        <v>0</v>
      </c>
      <c r="J208" s="170" t="str">
        <f t="shared" ref="J208" si="884">CONCATENATE(C208," ",K208)</f>
        <v xml:space="preserve">ADMTI </v>
      </c>
      <c r="K208" s="170"/>
      <c r="L208" s="198"/>
      <c r="M208" s="199">
        <f ca="1">+TODAY()-L208</f>
        <v>46151</v>
      </c>
      <c r="N208" s="202"/>
      <c r="O208" s="205"/>
      <c r="P208" s="208" t="e">
        <f>VLOOKUP(O208,Datos!$B$20:$D$25,2,FALSE)</f>
        <v>#N/A</v>
      </c>
      <c r="Q208" s="168"/>
      <c r="R208" s="182"/>
      <c r="S208" s="182"/>
      <c r="T208" s="183" t="str">
        <f t="shared" ref="T208" si="885">CONCATENATE("Posibilidad de efecto dañoso sobre los"," ",Q208," ",R208," debido ",S208)</f>
        <v xml:space="preserve">Posibilidad de efecto dañoso sobre los   debido </v>
      </c>
      <c r="U208" s="170"/>
      <c r="V208" s="170"/>
      <c r="W208" s="184"/>
      <c r="X208" s="184"/>
      <c r="Y208" s="184"/>
      <c r="Z208" s="187"/>
      <c r="AA208" s="168" t="str">
        <f t="shared" ref="AA208" si="886">IF(Z208&lt;=0,"",IF(Z208&lt;=2,"Muy Baja",IF(Z208&lt;=24,"Baja",IF(Z208&lt;=500,"Media",IF(Z208&lt;=5000,"Alta","Muy Alta")))))</f>
        <v/>
      </c>
      <c r="AB208" s="167" t="str">
        <f t="shared" ref="AB208" si="887">IF(AA208="","",IF(AA208="Muy Baja",0.2,IF(AA208="Baja",0.4,IF(AA208="Media",0.6,IF(AA208="Alta",0.8,IF(AA208="Muy Alta",1,))))))</f>
        <v/>
      </c>
      <c r="AC208" s="168">
        <f>+O208</f>
        <v>0</v>
      </c>
      <c r="AD208" s="168" t="e" cm="1">
        <f t="array" ref="AD208">_xlfn.IFS(AC208=Datos!$C$6,"Leve",AC208=Datos!$C$7,"Menor",AC208=Datos!$C$8,"Moderado",AC208=Datos!$C$9,"Mayor",AC208=Datos!$C$10,"Catastrófico")</f>
        <v>#N/A</v>
      </c>
      <c r="AE208" s="167" t="e">
        <f t="shared" ref="AE208" si="888">IF(AD208="","",IF(AD208="Leve",0.2,IF(AD208="Menor",0.4,IF(AD208="Moderado",0.6,IF(AD208="Mayor",0.8,IF(AD208="Catastrófico",1,))))))</f>
        <v>#N/A</v>
      </c>
      <c r="AF208" s="168" t="e">
        <f t="shared" ref="AF208" si="889">IF(OR(AND(AA208="Muy Baja",AD208="Leve"),AND(AA208="Muy Baja",AD208="Menor"),AND(AA208="Baja",AD208="Leve")),"Bajo",IF(OR(AND(AA208="Muy baja",AD208="Moderado"),AND(AA208="Baja",AD208="Menor"),AND(AA208="Baja",AD208="Moderado"),AND(AA208="Media",AD208="Leve"),AND(AA208="Media",AD208="Menor"),AND(AA208="Media",AD208="Moderado"),AND(AA208="Alta",AD208="Leve"),AND(AA208="Alta",AD208="Menor")),"Moderado",IF(OR(AND(AA208="Muy Baja",AD208="Mayor"),AND(AA208="Baja",AD208="Mayor"),AND(AA208="Media",AD208="Mayor"),AND(AA208="Alta",AD208="Moderado"),AND(AA208="Alta",AD208="Mayor"),AND(AA208="Muy Alta",AD208="Leve"),AND(AA208="Muy Alta",AD208="Menor"),AND(AA208="Muy Alta",AD208="Moderado"),AND(AA208="Muy Alta",AD208="Mayor")),"Alto",IF(OR(AND(AA208="Muy Baja",AD208="Catastrófico"),AND(AA208="Baja",AD208="Catastrófico"),AND(AA208="Media",AD208="Catastrófico"),AND(AA208="Alta",AD208="Catastrófico"),AND(AA208="Muy Alta",AD208="Catastrófico")),"Extremo",""))))</f>
        <v>#N/A</v>
      </c>
      <c r="AG208" s="169" t="e" cm="1">
        <f t="array" ref="AG208">_xlfn.IFS(AF208="Bajo","Aceptar",AF208="Moderado","Reducir",AF208="Alto","Reducir",AF208="Extremo","Reducir")</f>
        <v>#N/A</v>
      </c>
      <c r="AH208" s="20" t="str">
        <f>CONCATENATE(J208," Control"," 1")</f>
        <v>ADMTI  Control 1</v>
      </c>
      <c r="AI208" s="22"/>
      <c r="AJ208" s="22"/>
      <c r="AK208" s="22"/>
      <c r="AL208" s="22" t="str">
        <f t="shared" ref="AL208:AL211" si="890">CONCATENATE(AI208," ",AJ208," a través de ",AK208)</f>
        <v xml:space="preserve">  a través de </v>
      </c>
      <c r="AM208" s="20"/>
      <c r="AN208" s="20" t="str">
        <f t="shared" si="852"/>
        <v/>
      </c>
      <c r="AO208" s="20"/>
      <c r="AP208" s="20" t="str">
        <f t="shared" si="853"/>
        <v/>
      </c>
      <c r="AQ208" s="20"/>
      <c r="AR208" s="20"/>
      <c r="AS208" s="20"/>
      <c r="AT208" s="21" t="str">
        <f>+IF(AN208="Probabilidad",AB208-(AB208*AP208),AB208)</f>
        <v/>
      </c>
      <c r="AU208" s="20" t="str">
        <f t="shared" ref="AU208:AU211" si="891">IFERROR(IF(AT208="","",IF(AT208&lt;=20%,"Muy Baja",IF(AT208&lt;=40%,"Baja",IF(AT208&lt;=60%,"Media",IF(AT208&lt;=80%,"Alta","Muy Alta"))))),"")</f>
        <v/>
      </c>
      <c r="AV208" s="21" t="e">
        <f>+IF(AN208="Impacto",AE208-(AE208*AP208),AE208)</f>
        <v>#N/A</v>
      </c>
      <c r="AW208" s="20" t="str">
        <f t="shared" ref="AW208:AW211" si="892">IFERROR(IF(AV208="","",IF(AV208&lt;=0.2,"Leve",IF(AV208&lt;=0.4,"Menor",IF(AV208&lt;=0.6,"Moderado",IF(AV208&lt;=0.8,"Mayor","Catastrófico"))))),"")</f>
        <v/>
      </c>
      <c r="AX208" s="170" t="str">
        <f t="shared" ref="AX208" si="893">IF(OR(AND(AU211="Muy Baja",AW211="Leve"),AND(AU211="Muy Baja",AW211="Menor"),AND(AU211="Baja",AW211="Leve")),"Bajo",IF(OR(AND(AU211="Muy baja",AW211="Moderado"),AND(AU211="Baja",AW211="Menor"),AND(AU211="Baja",AW211="Moderado"),AND(AU211="Media",AW211="Leve"),AND(AU211="Media",AW211="Menor"),AND(AU211="Media",AW211="Moderado"),AND(AU211="Alta",AW211="Leve"),AND(AU211="Alta",AW211="Menor")),"Moderado",IF(OR(AND(AU211="Muy Baja",AW211="Mayor"),AND(AU211="Baja",AW211="Mayor"),AND(AU211="Media",AW211="Mayor"),AND(AU211="Alta",AW211="Moderado"),AND(AU211="Alta",AW211="Mayor"),AND(AU211="Muy Alta",AW211="Leve"),AND(AU211="Muy Alta",AW211="Menor"),AND(AU211="Muy Alta",AW211="Moderado"),AND(AU211="Muy Alta",AW211="Mayor")),"Alto",IF(OR(AND(AU211="Muy Baja",AW211="Catastrófico"),AND(AU211="Baja",AW211="Catastrófico"),AND(AU211="Media",AW211="Catastrófico"),AND(AU211="Alta",AW211="Catastrófico"),AND(AU211="Muy Alta",AW211="Catastrófico")),"Extremo",""))))</f>
        <v/>
      </c>
      <c r="AY208" s="170" t="e" cm="1">
        <f t="array" ref="AY208">_xlfn.IFS(AX208="Bajo","Aceptar",AX208="Moderado","Reducir",AX208="Alto","Reducir",AX208="Extremo","Reducir")</f>
        <v>#N/A</v>
      </c>
      <c r="AZ208" s="173" t="e" cm="1">
        <f t="array" ref="AZ208">_xlfn.IFS(AY208="Aceptar","No",AY208="Reducir","Si")</f>
        <v>#N/A</v>
      </c>
      <c r="BA208" s="20" t="str">
        <f>CONCATENATE(J208," Acción preventiva"," 1")</f>
        <v>ADMTI  Acción preventiva 1</v>
      </c>
      <c r="BB208" s="22"/>
      <c r="BC208" s="22"/>
      <c r="BD208" s="22"/>
      <c r="BE208" s="20">
        <f t="shared" ref="BE208:BE211" si="894">+SUM(BF208:BQ208)</f>
        <v>0</v>
      </c>
      <c r="BF208" s="20"/>
      <c r="BG208" s="20"/>
      <c r="BH208" s="20"/>
      <c r="BI208" s="20"/>
      <c r="BJ208" s="20"/>
      <c r="BK208" s="20"/>
      <c r="BL208" s="20"/>
      <c r="BM208" s="20"/>
      <c r="BN208" s="20"/>
      <c r="BO208" s="20"/>
      <c r="BP208" s="20"/>
      <c r="BQ208" s="20"/>
      <c r="BR208" s="176"/>
      <c r="BS208" s="37"/>
      <c r="BT208" s="37"/>
      <c r="BU208" s="37"/>
      <c r="BV208" s="37"/>
      <c r="BW208" s="37"/>
      <c r="BX208" s="37"/>
      <c r="BY208" s="37"/>
      <c r="BZ208" s="37"/>
      <c r="CA208" s="37"/>
      <c r="CB208" s="37"/>
      <c r="CC208" s="37"/>
      <c r="CD208" s="37"/>
      <c r="CE208" s="37">
        <f t="shared" si="860"/>
        <v>0</v>
      </c>
      <c r="CF208" s="38"/>
      <c r="CG208" s="23"/>
      <c r="CH208" s="24"/>
      <c r="CI208" s="179">
        <f t="shared" ref="CI208" si="895">+Z208</f>
        <v>0</v>
      </c>
      <c r="CJ208" s="25" t="e">
        <f t="shared" ref="CJ208" si="896">1-(CH208/CI208)</f>
        <v>#DIV/0!</v>
      </c>
      <c r="CK208" s="23" t="e" cm="1">
        <f t="array" ref="CK208">+_xlfn.IFS(CJ208&lt;0.8,"Cambio",CJ208&lt;0.9,"Revisión de control",CJ208&gt;0.89,"Se mantiene")</f>
        <v>#DIV/0!</v>
      </c>
      <c r="CL208" s="148"/>
      <c r="CM208" s="148"/>
      <c r="CN208" s="148"/>
      <c r="CO208" s="148"/>
      <c r="CP208" s="25">
        <f t="shared" si="879"/>
        <v>1</v>
      </c>
    </row>
    <row r="209" spans="1:94" ht="60" hidden="1" customHeight="1" x14ac:dyDescent="0.35">
      <c r="A209" s="151"/>
      <c r="B209" s="215"/>
      <c r="C209" s="153" t="s">
        <v>144</v>
      </c>
      <c r="D209" s="192"/>
      <c r="E209" s="195"/>
      <c r="F209" s="192"/>
      <c r="G209" s="197"/>
      <c r="H209" s="168"/>
      <c r="I209" s="167"/>
      <c r="J209" s="171"/>
      <c r="K209" s="171"/>
      <c r="L209" s="198"/>
      <c r="M209" s="200"/>
      <c r="N209" s="203"/>
      <c r="O209" s="206"/>
      <c r="P209" s="209"/>
      <c r="Q209" s="168"/>
      <c r="R209" s="182"/>
      <c r="S209" s="182"/>
      <c r="T209" s="183"/>
      <c r="U209" s="171"/>
      <c r="V209" s="171"/>
      <c r="W209" s="185"/>
      <c r="X209" s="185"/>
      <c r="Y209" s="185"/>
      <c r="Z209" s="187"/>
      <c r="AA209" s="168"/>
      <c r="AB209" s="167"/>
      <c r="AC209" s="168"/>
      <c r="AD209" s="168"/>
      <c r="AE209" s="167"/>
      <c r="AF209" s="168"/>
      <c r="AG209" s="169"/>
      <c r="AH209" s="20" t="str">
        <f>CONCATENATE(J208," Control"," 2")</f>
        <v>ADMTI  Control 2</v>
      </c>
      <c r="AI209" s="22"/>
      <c r="AJ209" s="22"/>
      <c r="AK209" s="22"/>
      <c r="AL209" s="22" t="str">
        <f t="shared" si="890"/>
        <v xml:space="preserve">  a través de </v>
      </c>
      <c r="AM209" s="20"/>
      <c r="AN209" s="20" t="str">
        <f t="shared" si="852"/>
        <v/>
      </c>
      <c r="AO209" s="20"/>
      <c r="AP209" s="20" t="str">
        <f t="shared" si="853"/>
        <v/>
      </c>
      <c r="AQ209" s="20"/>
      <c r="AR209" s="20"/>
      <c r="AS209" s="20"/>
      <c r="AT209" s="21" t="str">
        <f>+IF(AN209="Probabilidad",AT208-(AT208*AP209),AT208)</f>
        <v/>
      </c>
      <c r="AU209" s="20" t="str">
        <f t="shared" si="891"/>
        <v/>
      </c>
      <c r="AV209" s="21" t="e">
        <f>+IF(AN209="Impacto",AV208-(AV208*AP209),AV208)</f>
        <v>#N/A</v>
      </c>
      <c r="AW209" s="20" t="str">
        <f t="shared" si="892"/>
        <v/>
      </c>
      <c r="AX209" s="171"/>
      <c r="AY209" s="171"/>
      <c r="AZ209" s="174"/>
      <c r="BA209" s="20" t="str">
        <f>CONCATENATE(J208," Acción preventiva"," 2")</f>
        <v>ADMTI  Acción preventiva 2</v>
      </c>
      <c r="BB209" s="22"/>
      <c r="BC209" s="22"/>
      <c r="BD209" s="22"/>
      <c r="BE209" s="20">
        <f t="shared" si="894"/>
        <v>0</v>
      </c>
      <c r="BF209" s="20"/>
      <c r="BG209" s="20"/>
      <c r="BH209" s="20"/>
      <c r="BI209" s="20"/>
      <c r="BJ209" s="20"/>
      <c r="BK209" s="20"/>
      <c r="BL209" s="20"/>
      <c r="BM209" s="20"/>
      <c r="BN209" s="20"/>
      <c r="BO209" s="20"/>
      <c r="BP209" s="20"/>
      <c r="BQ209" s="20"/>
      <c r="BR209" s="177"/>
      <c r="BS209" s="37"/>
      <c r="BT209" s="37"/>
      <c r="BU209" s="37"/>
      <c r="BV209" s="37"/>
      <c r="BW209" s="37"/>
      <c r="BX209" s="37"/>
      <c r="BY209" s="37"/>
      <c r="BZ209" s="37"/>
      <c r="CA209" s="37"/>
      <c r="CB209" s="37"/>
      <c r="CC209" s="37"/>
      <c r="CD209" s="37"/>
      <c r="CE209" s="37">
        <f t="shared" si="860"/>
        <v>0</v>
      </c>
      <c r="CF209" s="38"/>
      <c r="CG209" s="23"/>
      <c r="CH209" s="24"/>
      <c r="CI209" s="180"/>
      <c r="CJ209" s="25" t="e">
        <f t="shared" ref="CJ209" si="897">1-(CH209/CI208)</f>
        <v>#DIV/0!</v>
      </c>
      <c r="CK209" s="23" t="e" cm="1">
        <f t="array" ref="CK209">+_xlfn.IFS(CJ209&lt;0.8,"Cambio",CJ209&lt;0.9,"Revisión de control",CJ209&gt;0.89,"Se mantiene")</f>
        <v>#DIV/0!</v>
      </c>
      <c r="CL209" s="148"/>
      <c r="CM209" s="148"/>
      <c r="CN209" s="148"/>
      <c r="CO209" s="148"/>
      <c r="CP209" s="25">
        <f t="shared" si="879"/>
        <v>1</v>
      </c>
    </row>
    <row r="210" spans="1:94" ht="60" hidden="1" customHeight="1" x14ac:dyDescent="0.35">
      <c r="A210" s="151"/>
      <c r="B210" s="215"/>
      <c r="C210" s="153" t="s">
        <v>144</v>
      </c>
      <c r="D210" s="192"/>
      <c r="E210" s="195"/>
      <c r="F210" s="192"/>
      <c r="G210" s="197"/>
      <c r="H210" s="168"/>
      <c r="I210" s="167"/>
      <c r="J210" s="171"/>
      <c r="K210" s="171"/>
      <c r="L210" s="198"/>
      <c r="M210" s="200"/>
      <c r="N210" s="203"/>
      <c r="O210" s="206"/>
      <c r="P210" s="209"/>
      <c r="Q210" s="168"/>
      <c r="R210" s="182"/>
      <c r="S210" s="182"/>
      <c r="T210" s="183"/>
      <c r="U210" s="171"/>
      <c r="V210" s="171"/>
      <c r="W210" s="185"/>
      <c r="X210" s="185"/>
      <c r="Y210" s="185"/>
      <c r="Z210" s="187"/>
      <c r="AA210" s="168"/>
      <c r="AB210" s="167"/>
      <c r="AC210" s="168"/>
      <c r="AD210" s="168"/>
      <c r="AE210" s="167"/>
      <c r="AF210" s="168"/>
      <c r="AG210" s="169"/>
      <c r="AH210" s="20" t="str">
        <f>CONCATENATE(J208," Control"," 3")</f>
        <v>ADMTI  Control 3</v>
      </c>
      <c r="AI210" s="22"/>
      <c r="AJ210" s="22"/>
      <c r="AK210" s="22"/>
      <c r="AL210" s="22" t="str">
        <f t="shared" si="890"/>
        <v xml:space="preserve">  a través de </v>
      </c>
      <c r="AM210" s="20"/>
      <c r="AN210" s="20" t="str">
        <f t="shared" si="852"/>
        <v/>
      </c>
      <c r="AO210" s="20"/>
      <c r="AP210" s="20" t="str">
        <f t="shared" si="853"/>
        <v/>
      </c>
      <c r="AQ210" s="20"/>
      <c r="AR210" s="20"/>
      <c r="AS210" s="20"/>
      <c r="AT210" s="21" t="str">
        <f>+IF(AN210="Probabilidad",AT209-(AT209*AP210),AT209)</f>
        <v/>
      </c>
      <c r="AU210" s="20" t="str">
        <f t="shared" si="891"/>
        <v/>
      </c>
      <c r="AV210" s="21" t="e">
        <f>+IF(AN210="Impacto",AV209-(AV209*AP210),AV209)</f>
        <v>#N/A</v>
      </c>
      <c r="AW210" s="20" t="str">
        <f t="shared" si="892"/>
        <v/>
      </c>
      <c r="AX210" s="171"/>
      <c r="AY210" s="171"/>
      <c r="AZ210" s="174"/>
      <c r="BA210" s="20" t="str">
        <f>CONCATENATE(J208," Acción preventiva"," 3")</f>
        <v>ADMTI  Acción preventiva 3</v>
      </c>
      <c r="BB210" s="22"/>
      <c r="BC210" s="22"/>
      <c r="BD210" s="22"/>
      <c r="BE210" s="20">
        <f t="shared" si="894"/>
        <v>0</v>
      </c>
      <c r="BF210" s="20"/>
      <c r="BG210" s="20"/>
      <c r="BH210" s="20"/>
      <c r="BI210" s="20"/>
      <c r="BJ210" s="20"/>
      <c r="BK210" s="20"/>
      <c r="BL210" s="20"/>
      <c r="BM210" s="20"/>
      <c r="BN210" s="20"/>
      <c r="BO210" s="20"/>
      <c r="BP210" s="20"/>
      <c r="BQ210" s="20"/>
      <c r="BR210" s="177"/>
      <c r="BS210" s="37"/>
      <c r="BT210" s="37"/>
      <c r="BU210" s="37"/>
      <c r="BV210" s="37"/>
      <c r="BW210" s="37"/>
      <c r="BX210" s="37"/>
      <c r="BY210" s="37"/>
      <c r="BZ210" s="37"/>
      <c r="CA210" s="37"/>
      <c r="CB210" s="37"/>
      <c r="CC210" s="37"/>
      <c r="CD210" s="37"/>
      <c r="CE210" s="37">
        <f t="shared" si="860"/>
        <v>0</v>
      </c>
      <c r="CF210" s="38"/>
      <c r="CG210" s="23"/>
      <c r="CH210" s="24"/>
      <c r="CI210" s="180"/>
      <c r="CJ210" s="25" t="e">
        <f t="shared" ref="CJ210" si="898">1-(CH210/CI208)</f>
        <v>#DIV/0!</v>
      </c>
      <c r="CK210" s="23" t="e" cm="1">
        <f t="array" ref="CK210">+_xlfn.IFS(CJ210&lt;0.8,"Cambio",CJ210&lt;0.9,"Revisión de control",CJ210&gt;0.89,"Se mantiene")</f>
        <v>#DIV/0!</v>
      </c>
      <c r="CL210" s="148"/>
      <c r="CM210" s="148"/>
      <c r="CN210" s="148"/>
      <c r="CO210" s="148"/>
      <c r="CP210" s="25">
        <f t="shared" si="879"/>
        <v>1</v>
      </c>
    </row>
    <row r="211" spans="1:94" ht="60" hidden="1" customHeight="1" x14ac:dyDescent="0.35">
      <c r="A211" s="151"/>
      <c r="B211" s="216"/>
      <c r="C211" s="153" t="s">
        <v>144</v>
      </c>
      <c r="D211" s="193"/>
      <c r="E211" s="196"/>
      <c r="F211" s="193"/>
      <c r="G211" s="197"/>
      <c r="H211" s="168"/>
      <c r="I211" s="167"/>
      <c r="J211" s="172"/>
      <c r="K211" s="172"/>
      <c r="L211" s="198"/>
      <c r="M211" s="201"/>
      <c r="N211" s="204"/>
      <c r="O211" s="207"/>
      <c r="P211" s="210"/>
      <c r="Q211" s="168"/>
      <c r="R211" s="182"/>
      <c r="S211" s="182"/>
      <c r="T211" s="183"/>
      <c r="U211" s="172"/>
      <c r="V211" s="172"/>
      <c r="W211" s="186"/>
      <c r="X211" s="186"/>
      <c r="Y211" s="186"/>
      <c r="Z211" s="187"/>
      <c r="AA211" s="168"/>
      <c r="AB211" s="167"/>
      <c r="AC211" s="168"/>
      <c r="AD211" s="168"/>
      <c r="AE211" s="167"/>
      <c r="AF211" s="168"/>
      <c r="AG211" s="169"/>
      <c r="AH211" s="20" t="str">
        <f>CONCATENATE(J208," Control"," 4")</f>
        <v>ADMTI  Control 4</v>
      </c>
      <c r="AI211" s="22"/>
      <c r="AJ211" s="22"/>
      <c r="AK211" s="22"/>
      <c r="AL211" s="22" t="str">
        <f t="shared" si="890"/>
        <v xml:space="preserve">  a través de </v>
      </c>
      <c r="AM211" s="20"/>
      <c r="AN211" s="20" t="str">
        <f t="shared" si="852"/>
        <v/>
      </c>
      <c r="AO211" s="20"/>
      <c r="AP211" s="20" t="str">
        <f t="shared" si="853"/>
        <v/>
      </c>
      <c r="AQ211" s="20"/>
      <c r="AR211" s="20"/>
      <c r="AS211" s="20"/>
      <c r="AT211" s="21" t="str">
        <f>+IF(AN211="Probabilidad",AT210-(AT210*AP211),AT210)</f>
        <v/>
      </c>
      <c r="AU211" s="20" t="str">
        <f t="shared" si="891"/>
        <v/>
      </c>
      <c r="AV211" s="21" t="e">
        <f>+IF(AN211="Impacto",AV210-(AV210*AP211),AV210)</f>
        <v>#N/A</v>
      </c>
      <c r="AW211" s="20" t="str">
        <f t="shared" si="892"/>
        <v/>
      </c>
      <c r="AX211" s="172"/>
      <c r="AY211" s="172"/>
      <c r="AZ211" s="175"/>
      <c r="BA211" s="20" t="str">
        <f>CONCATENATE(J208," Acción preventiva"," 4")</f>
        <v>ADMTI  Acción preventiva 4</v>
      </c>
      <c r="BB211" s="22"/>
      <c r="BC211" s="22"/>
      <c r="BD211" s="22"/>
      <c r="BE211" s="20">
        <f t="shared" si="894"/>
        <v>0</v>
      </c>
      <c r="BF211" s="20"/>
      <c r="BG211" s="20"/>
      <c r="BH211" s="20"/>
      <c r="BI211" s="20"/>
      <c r="BJ211" s="20"/>
      <c r="BK211" s="20"/>
      <c r="BL211" s="20"/>
      <c r="BM211" s="20"/>
      <c r="BN211" s="20"/>
      <c r="BO211" s="20"/>
      <c r="BP211" s="20"/>
      <c r="BQ211" s="20"/>
      <c r="BR211" s="178"/>
      <c r="BS211" s="37"/>
      <c r="BT211" s="37"/>
      <c r="BU211" s="37"/>
      <c r="BV211" s="37"/>
      <c r="BW211" s="37"/>
      <c r="BX211" s="37"/>
      <c r="BY211" s="37"/>
      <c r="BZ211" s="37"/>
      <c r="CA211" s="37"/>
      <c r="CB211" s="37"/>
      <c r="CC211" s="37"/>
      <c r="CD211" s="37"/>
      <c r="CE211" s="37">
        <f t="shared" si="860"/>
        <v>0</v>
      </c>
      <c r="CF211" s="38"/>
      <c r="CG211" s="23"/>
      <c r="CH211" s="24"/>
      <c r="CI211" s="181"/>
      <c r="CJ211" s="25" t="e">
        <f t="shared" ref="CJ211" si="899">1-(CH211/CI208)</f>
        <v>#DIV/0!</v>
      </c>
      <c r="CK211" s="23" t="e" cm="1">
        <f t="array" ref="CK211">+_xlfn.IFS(CJ211&lt;0.8,"Cambio",CJ211&lt;0.9,"Revisión de control",CJ211&gt;0.89,"Se mantiene")</f>
        <v>#DIV/0!</v>
      </c>
      <c r="CL211" s="148"/>
      <c r="CM211" s="148"/>
      <c r="CN211" s="148"/>
      <c r="CO211" s="148"/>
      <c r="CP211" s="25">
        <f t="shared" si="879"/>
        <v>1</v>
      </c>
    </row>
    <row r="212" spans="1:94" ht="60" hidden="1" customHeight="1" x14ac:dyDescent="0.35">
      <c r="A212" s="151"/>
      <c r="B212" s="214" t="s">
        <v>143</v>
      </c>
      <c r="C212" s="153" t="s">
        <v>144</v>
      </c>
      <c r="D212" s="191" t="str">
        <f>VLOOKUP(B212,Datos!$B$65:$F$80,3,FALSE)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12" s="194" t="str">
        <f>VLOOKUP(B212,Datos!$B$65:$F$80,5,FALSE)</f>
        <v>La posibilidad de incumplir con las diferentes acciones necesarias para la administración de los bienes fiscales patrimoniales de la Agencia y las tierras baldías de la Nación</v>
      </c>
      <c r="F212" s="191" t="str">
        <f>VLOOKUP(B212,Datos!$B$65:$F$80,4,FALSE)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12" s="197" t="s">
        <v>641</v>
      </c>
      <c r="H212" s="168"/>
      <c r="I212" s="167">
        <f t="shared" ref="I212" si="900">IF(K212="",0,1)</f>
        <v>0</v>
      </c>
      <c r="J212" s="170" t="str">
        <f t="shared" ref="J212" si="901">CONCATENATE(C212," ",K212)</f>
        <v xml:space="preserve">ADMTI </v>
      </c>
      <c r="K212" s="170"/>
      <c r="L212" s="198"/>
      <c r="M212" s="199">
        <f ca="1">+TODAY()-L212</f>
        <v>46151</v>
      </c>
      <c r="N212" s="202"/>
      <c r="O212" s="205"/>
      <c r="P212" s="208" t="e">
        <f>VLOOKUP(O212,Datos!$B$20:$D$25,2,FALSE)</f>
        <v>#N/A</v>
      </c>
      <c r="Q212" s="168"/>
      <c r="R212" s="182"/>
      <c r="S212" s="182"/>
      <c r="T212" s="183" t="str">
        <f t="shared" ref="T212" si="902">CONCATENATE("Posibilidad de efecto dañoso sobre los"," ",Q212," ",R212," debido ",S212)</f>
        <v xml:space="preserve">Posibilidad de efecto dañoso sobre los   debido </v>
      </c>
      <c r="U212" s="170"/>
      <c r="V212" s="170"/>
      <c r="W212" s="184"/>
      <c r="X212" s="184"/>
      <c r="Y212" s="184"/>
      <c r="Z212" s="187"/>
      <c r="AA212" s="168" t="str">
        <f t="shared" ref="AA212" si="903">IF(Z212&lt;=0,"",IF(Z212&lt;=2,"Muy Baja",IF(Z212&lt;=24,"Baja",IF(Z212&lt;=500,"Media",IF(Z212&lt;=5000,"Alta","Muy Alta")))))</f>
        <v/>
      </c>
      <c r="AB212" s="167" t="str">
        <f t="shared" ref="AB212" si="904">IF(AA212="","",IF(AA212="Muy Baja",0.2,IF(AA212="Baja",0.4,IF(AA212="Media",0.6,IF(AA212="Alta",0.8,IF(AA212="Muy Alta",1,))))))</f>
        <v/>
      </c>
      <c r="AC212" s="168">
        <f>+O212</f>
        <v>0</v>
      </c>
      <c r="AD212" s="168" t="e" cm="1">
        <f t="array" ref="AD212">_xlfn.IFS(AC212=Datos!$C$6,"Leve",AC212=Datos!$C$7,"Menor",AC212=Datos!$C$8,"Moderado",AC212=Datos!$C$9,"Mayor",AC212=Datos!$C$10,"Catastrófico")</f>
        <v>#N/A</v>
      </c>
      <c r="AE212" s="167" t="e">
        <f t="shared" ref="AE212" si="905">IF(AD212="","",IF(AD212="Leve",0.2,IF(AD212="Menor",0.4,IF(AD212="Moderado",0.6,IF(AD212="Mayor",0.8,IF(AD212="Catastrófico",1,))))))</f>
        <v>#N/A</v>
      </c>
      <c r="AF212" s="168" t="e">
        <f t="shared" ref="AF212" si="906">IF(OR(AND(AA212="Muy Baja",AD212="Leve"),AND(AA212="Muy Baja",AD212="Menor"),AND(AA212="Baja",AD212="Leve")),"Bajo",IF(OR(AND(AA212="Muy baja",AD212="Moderado"),AND(AA212="Baja",AD212="Menor"),AND(AA212="Baja",AD212="Moderado"),AND(AA212="Media",AD212="Leve"),AND(AA212="Media",AD212="Menor"),AND(AA212="Media",AD212="Moderado"),AND(AA212="Alta",AD212="Leve"),AND(AA212="Alta",AD212="Menor")),"Moderado",IF(OR(AND(AA212="Muy Baja",AD212="Mayor"),AND(AA212="Baja",AD212="Mayor"),AND(AA212="Media",AD212="Mayor"),AND(AA212="Alta",AD212="Moderado"),AND(AA212="Alta",AD212="Mayor"),AND(AA212="Muy Alta",AD212="Leve"),AND(AA212="Muy Alta",AD212="Menor"),AND(AA212="Muy Alta",AD212="Moderado"),AND(AA212="Muy Alta",AD212="Mayor")),"Alto",IF(OR(AND(AA212="Muy Baja",AD212="Catastrófico"),AND(AA212="Baja",AD212="Catastrófico"),AND(AA212="Media",AD212="Catastrófico"),AND(AA212="Alta",AD212="Catastrófico"),AND(AA212="Muy Alta",AD212="Catastrófico")),"Extremo",""))))</f>
        <v>#N/A</v>
      </c>
      <c r="AG212" s="169" t="e" cm="1">
        <f t="array" ref="AG212">_xlfn.IFS(AF212="Bajo","Aceptar",AF212="Moderado","Reducir",AF212="Alto","Reducir",AF212="Extremo","Reducir")</f>
        <v>#N/A</v>
      </c>
      <c r="AH212" s="20" t="str">
        <f>CONCATENATE(J212," Control"," 1")</f>
        <v>ADMTI  Control 1</v>
      </c>
      <c r="AI212" s="22"/>
      <c r="AJ212" s="22"/>
      <c r="AK212" s="22"/>
      <c r="AL212" s="22" t="str">
        <f>CONCATENATE(AI212," ",AJ212," a través de ",AK212)</f>
        <v xml:space="preserve">  a través de </v>
      </c>
      <c r="AM212" s="20"/>
      <c r="AN212" s="20" t="str">
        <f t="shared" si="852"/>
        <v/>
      </c>
      <c r="AO212" s="20"/>
      <c r="AP212" s="20" t="str">
        <f t="shared" si="853"/>
        <v/>
      </c>
      <c r="AQ212" s="20"/>
      <c r="AR212" s="20"/>
      <c r="AS212" s="20"/>
      <c r="AT212" s="21" t="str">
        <f t="shared" ref="AT212" si="907">+IF(AN212="Probabilidad",AB212-(AB212*AP212),AB212)</f>
        <v/>
      </c>
      <c r="AU212" s="20" t="str">
        <f>IFERROR(IF(AT212="","",IF(AT212&lt;=20%,"Muy Baja",IF(AT212&lt;=40%,"Baja",IF(AT212&lt;=60%,"Media",IF(AT212&lt;=80%,"Alta","Muy Alta"))))),"")</f>
        <v/>
      </c>
      <c r="AV212" s="21" t="e">
        <f t="shared" ref="AV212" si="908">+IF(AN212="Impacto",AE212-(AE212*AP212),AE212)</f>
        <v>#N/A</v>
      </c>
      <c r="AW212" s="20" t="str">
        <f>IFERROR(IF(AV212="","",IF(AV212&lt;=0.2,"Leve",IF(AV212&lt;=0.4,"Menor",IF(AV212&lt;=0.6,"Moderado",IF(AV212&lt;=0.8,"Mayor","Catastrófico"))))),"")</f>
        <v/>
      </c>
      <c r="AX212" s="170" t="str">
        <f t="shared" ref="AX212" si="909">IF(OR(AND(AU215="Muy Baja",AW215="Leve"),AND(AU215="Muy Baja",AW215="Menor"),AND(AU215="Baja",AW215="Leve")),"Bajo",IF(OR(AND(AU215="Muy baja",AW215="Moderado"),AND(AU215="Baja",AW215="Menor"),AND(AU215="Baja",AW215="Moderado"),AND(AU215="Media",AW215="Leve"),AND(AU215="Media",AW215="Menor"),AND(AU215="Media",AW215="Moderado"),AND(AU215="Alta",AW215="Leve"),AND(AU215="Alta",AW215="Menor")),"Moderado",IF(OR(AND(AU215="Muy Baja",AW215="Mayor"),AND(AU215="Baja",AW215="Mayor"),AND(AU215="Media",AW215="Mayor"),AND(AU215="Alta",AW215="Moderado"),AND(AU215="Alta",AW215="Mayor"),AND(AU215="Muy Alta",AW215="Leve"),AND(AU215="Muy Alta",AW215="Menor"),AND(AU215="Muy Alta",AW215="Moderado"),AND(AU215="Muy Alta",AW215="Mayor")),"Alto",IF(OR(AND(AU215="Muy Baja",AW215="Catastrófico"),AND(AU215="Baja",AW215="Catastrófico"),AND(AU215="Media",AW215="Catastrófico"),AND(AU215="Alta",AW215="Catastrófico"),AND(AU215="Muy Alta",AW215="Catastrófico")),"Extremo",""))))</f>
        <v/>
      </c>
      <c r="AY212" s="170" t="e" cm="1">
        <f t="array" ref="AY212">_xlfn.IFS(AX212="Bajo","Aceptar",AX212="Moderado","Reducir",AX212="Alto","Reducir",AX212="Extremo","Reducir")</f>
        <v>#N/A</v>
      </c>
      <c r="AZ212" s="173" t="e" cm="1">
        <f t="array" ref="AZ212">_xlfn.IFS(AY212="Aceptar","No",AY212="Reducir","Si")</f>
        <v>#N/A</v>
      </c>
      <c r="BA212" s="20" t="str">
        <f>CONCATENATE(J212," Acción preventiva"," 1")</f>
        <v>ADMTI  Acción preventiva 1</v>
      </c>
      <c r="BB212" s="22"/>
      <c r="BC212" s="22"/>
      <c r="BD212" s="22"/>
      <c r="BE212" s="20">
        <f>+SUM(BF212:BQ212)</f>
        <v>0</v>
      </c>
      <c r="BF212" s="20"/>
      <c r="BG212" s="20"/>
      <c r="BH212" s="20"/>
      <c r="BI212" s="20"/>
      <c r="BJ212" s="20"/>
      <c r="BK212" s="20"/>
      <c r="BL212" s="20"/>
      <c r="BM212" s="20"/>
      <c r="BN212" s="20"/>
      <c r="BO212" s="20"/>
      <c r="BP212" s="20"/>
      <c r="BQ212" s="20"/>
      <c r="BR212" s="176"/>
      <c r="BS212" s="37"/>
      <c r="BT212" s="37"/>
      <c r="BU212" s="37"/>
      <c r="BV212" s="37"/>
      <c r="BW212" s="37"/>
      <c r="BX212" s="37"/>
      <c r="BY212" s="37"/>
      <c r="BZ212" s="37"/>
      <c r="CA212" s="37"/>
      <c r="CB212" s="37"/>
      <c r="CC212" s="37"/>
      <c r="CD212" s="37"/>
      <c r="CE212" s="37">
        <f t="shared" si="860"/>
        <v>0</v>
      </c>
      <c r="CF212" s="38"/>
      <c r="CG212" s="23"/>
      <c r="CH212" s="24"/>
      <c r="CI212" s="179">
        <f t="shared" ref="CI212" si="910">+Z212</f>
        <v>0</v>
      </c>
      <c r="CJ212" s="25" t="e">
        <f t="shared" ref="CJ212" si="911">1-(CH212/CI212)</f>
        <v>#DIV/0!</v>
      </c>
      <c r="CK212" s="23" t="e" cm="1">
        <f t="array" ref="CK212">+_xlfn.IFS(CJ212&lt;0.8,"Cambio",CJ212&lt;0.9,"Revisión de control",CJ212&gt;0.89,"Se mantiene")</f>
        <v>#DIV/0!</v>
      </c>
      <c r="CL212" s="148"/>
      <c r="CM212" s="148"/>
      <c r="CN212" s="148"/>
      <c r="CO212" s="148"/>
      <c r="CP212" s="25">
        <f t="shared" si="879"/>
        <v>1</v>
      </c>
    </row>
    <row r="213" spans="1:94" ht="60" hidden="1" customHeight="1" x14ac:dyDescent="0.35">
      <c r="A213" s="151"/>
      <c r="B213" s="215"/>
      <c r="C213" s="153" t="s">
        <v>144</v>
      </c>
      <c r="D213" s="192"/>
      <c r="E213" s="195"/>
      <c r="F213" s="192"/>
      <c r="G213" s="197"/>
      <c r="H213" s="168"/>
      <c r="I213" s="167"/>
      <c r="J213" s="171"/>
      <c r="K213" s="171"/>
      <c r="L213" s="198"/>
      <c r="M213" s="200"/>
      <c r="N213" s="203"/>
      <c r="O213" s="206"/>
      <c r="P213" s="209"/>
      <c r="Q213" s="168"/>
      <c r="R213" s="182"/>
      <c r="S213" s="182"/>
      <c r="T213" s="183"/>
      <c r="U213" s="171"/>
      <c r="V213" s="171"/>
      <c r="W213" s="185"/>
      <c r="X213" s="185"/>
      <c r="Y213" s="185"/>
      <c r="Z213" s="187"/>
      <c r="AA213" s="168"/>
      <c r="AB213" s="167"/>
      <c r="AC213" s="168"/>
      <c r="AD213" s="168"/>
      <c r="AE213" s="167"/>
      <c r="AF213" s="168"/>
      <c r="AG213" s="169"/>
      <c r="AH213" s="20" t="str">
        <f>CONCATENATE(J212," Control"," 2")</f>
        <v>ADMTI  Control 2</v>
      </c>
      <c r="AI213" s="22"/>
      <c r="AJ213" s="22"/>
      <c r="AK213" s="22"/>
      <c r="AL213" s="22" t="str">
        <f>CONCATENATE(AI213," ",AJ213," a través de ",AK213)</f>
        <v xml:space="preserve">  a través de </v>
      </c>
      <c r="AM213" s="20"/>
      <c r="AN213" s="20" t="str">
        <f t="shared" si="852"/>
        <v/>
      </c>
      <c r="AO213" s="20"/>
      <c r="AP213" s="20" t="str">
        <f t="shared" si="853"/>
        <v/>
      </c>
      <c r="AQ213" s="20"/>
      <c r="AR213" s="20"/>
      <c r="AS213" s="20"/>
      <c r="AT213" s="21" t="str">
        <f t="shared" ref="AT213:AT215" si="912">+IF(AN213="Probabilidad",AT212-(AT212*AP213),AT212)</f>
        <v/>
      </c>
      <c r="AU213" s="20" t="str">
        <f>IFERROR(IF(AT213="","",IF(AT213&lt;=20%,"Muy Baja",IF(AT213&lt;=40%,"Baja",IF(AT213&lt;=60%,"Media",IF(AT213&lt;=80%,"Alta","Muy Alta"))))),"")</f>
        <v/>
      </c>
      <c r="AV213" s="21" t="e">
        <f t="shared" ref="AV213:AV215" si="913">+IF(AN213="Impacto",AV212-(AV212*AP213),AV212)</f>
        <v>#N/A</v>
      </c>
      <c r="AW213" s="20" t="str">
        <f>IFERROR(IF(AV213="","",IF(AV213&lt;=0.2,"Leve",IF(AV213&lt;=0.4,"Menor",IF(AV213&lt;=0.6,"Moderado",IF(AV213&lt;=0.8,"Mayor","Catastrófico"))))),"")</f>
        <v/>
      </c>
      <c r="AX213" s="171"/>
      <c r="AY213" s="171"/>
      <c r="AZ213" s="174"/>
      <c r="BA213" s="20" t="str">
        <f>CONCATENATE(J212," Acción preventiva"," 2")</f>
        <v>ADMTI  Acción preventiva 2</v>
      </c>
      <c r="BB213" s="22"/>
      <c r="BC213" s="22"/>
      <c r="BD213" s="22"/>
      <c r="BE213" s="20">
        <f>+SUM(BF213:BQ213)</f>
        <v>0</v>
      </c>
      <c r="BF213" s="20"/>
      <c r="BG213" s="20"/>
      <c r="BH213" s="20"/>
      <c r="BI213" s="20"/>
      <c r="BJ213" s="20"/>
      <c r="BK213" s="20"/>
      <c r="BL213" s="20"/>
      <c r="BM213" s="20"/>
      <c r="BN213" s="20"/>
      <c r="BO213" s="20"/>
      <c r="BP213" s="20"/>
      <c r="BQ213" s="20"/>
      <c r="BR213" s="177"/>
      <c r="BS213" s="37"/>
      <c r="BT213" s="37"/>
      <c r="BU213" s="37"/>
      <c r="BV213" s="37"/>
      <c r="BW213" s="37"/>
      <c r="BX213" s="37"/>
      <c r="BY213" s="37"/>
      <c r="BZ213" s="37"/>
      <c r="CA213" s="37"/>
      <c r="CB213" s="37"/>
      <c r="CC213" s="37"/>
      <c r="CD213" s="37"/>
      <c r="CE213" s="37">
        <f t="shared" si="860"/>
        <v>0</v>
      </c>
      <c r="CF213" s="38"/>
      <c r="CG213" s="23"/>
      <c r="CH213" s="24"/>
      <c r="CI213" s="180"/>
      <c r="CJ213" s="25" t="e">
        <f t="shared" ref="CJ213" si="914">1-(CH213/CI212)</f>
        <v>#DIV/0!</v>
      </c>
      <c r="CK213" s="23" t="e" cm="1">
        <f t="array" ref="CK213">+_xlfn.IFS(CJ213&lt;0.8,"Cambio",CJ213&lt;0.9,"Revisión de control",CJ213&gt;0.89,"Se mantiene")</f>
        <v>#DIV/0!</v>
      </c>
      <c r="CL213" s="148"/>
      <c r="CM213" s="148"/>
      <c r="CN213" s="148"/>
      <c r="CO213" s="148"/>
      <c r="CP213" s="25">
        <f t="shared" si="879"/>
        <v>1</v>
      </c>
    </row>
    <row r="214" spans="1:94" ht="60" hidden="1" customHeight="1" x14ac:dyDescent="0.35">
      <c r="A214" s="151"/>
      <c r="B214" s="215"/>
      <c r="C214" s="153" t="s">
        <v>144</v>
      </c>
      <c r="D214" s="192"/>
      <c r="E214" s="195"/>
      <c r="F214" s="192"/>
      <c r="G214" s="197"/>
      <c r="H214" s="168"/>
      <c r="I214" s="167"/>
      <c r="J214" s="171"/>
      <c r="K214" s="171"/>
      <c r="L214" s="198"/>
      <c r="M214" s="200"/>
      <c r="N214" s="203"/>
      <c r="O214" s="206"/>
      <c r="P214" s="209"/>
      <c r="Q214" s="168"/>
      <c r="R214" s="182"/>
      <c r="S214" s="182"/>
      <c r="T214" s="183"/>
      <c r="U214" s="171"/>
      <c r="V214" s="171"/>
      <c r="W214" s="185"/>
      <c r="X214" s="185"/>
      <c r="Y214" s="185"/>
      <c r="Z214" s="187"/>
      <c r="AA214" s="168"/>
      <c r="AB214" s="167"/>
      <c r="AC214" s="168"/>
      <c r="AD214" s="168"/>
      <c r="AE214" s="167"/>
      <c r="AF214" s="168"/>
      <c r="AG214" s="169"/>
      <c r="AH214" s="20" t="str">
        <f>CONCATENATE(J212," Control"," 3")</f>
        <v>ADMTI  Control 3</v>
      </c>
      <c r="AI214" s="22"/>
      <c r="AJ214" s="22"/>
      <c r="AK214" s="22"/>
      <c r="AL214" s="22" t="str">
        <f>CONCATENATE(AI214," ",AJ214," a través de ",AK214)</f>
        <v xml:space="preserve">  a través de </v>
      </c>
      <c r="AM214" s="20"/>
      <c r="AN214" s="20" t="str">
        <f t="shared" si="852"/>
        <v/>
      </c>
      <c r="AO214" s="20"/>
      <c r="AP214" s="20" t="str">
        <f t="shared" si="853"/>
        <v/>
      </c>
      <c r="AQ214" s="20"/>
      <c r="AR214" s="20"/>
      <c r="AS214" s="20"/>
      <c r="AT214" s="21" t="str">
        <f t="shared" si="912"/>
        <v/>
      </c>
      <c r="AU214" s="20" t="str">
        <f>IFERROR(IF(AT214="","",IF(AT214&lt;=20%,"Muy Baja",IF(AT214&lt;=40%,"Baja",IF(AT214&lt;=60%,"Media",IF(AT214&lt;=80%,"Alta","Muy Alta"))))),"")</f>
        <v/>
      </c>
      <c r="AV214" s="21" t="e">
        <f t="shared" si="913"/>
        <v>#N/A</v>
      </c>
      <c r="AW214" s="20" t="str">
        <f>IFERROR(IF(AV214="","",IF(AV214&lt;=0.2,"Leve",IF(AV214&lt;=0.4,"Menor",IF(AV214&lt;=0.6,"Moderado",IF(AV214&lt;=0.8,"Mayor","Catastrófico"))))),"")</f>
        <v/>
      </c>
      <c r="AX214" s="171"/>
      <c r="AY214" s="171"/>
      <c r="AZ214" s="174"/>
      <c r="BA214" s="20" t="str">
        <f>CONCATENATE(J212," Acción preventiva"," 3")</f>
        <v>ADMTI  Acción preventiva 3</v>
      </c>
      <c r="BB214" s="22"/>
      <c r="BC214" s="22"/>
      <c r="BD214" s="22"/>
      <c r="BE214" s="20">
        <f>+SUM(BF214:BQ214)</f>
        <v>0</v>
      </c>
      <c r="BF214" s="20"/>
      <c r="BG214" s="20"/>
      <c r="BH214" s="20"/>
      <c r="BI214" s="20"/>
      <c r="BJ214" s="20"/>
      <c r="BK214" s="20"/>
      <c r="BL214" s="20"/>
      <c r="BM214" s="20"/>
      <c r="BN214" s="20"/>
      <c r="BO214" s="20"/>
      <c r="BP214" s="20"/>
      <c r="BQ214" s="20"/>
      <c r="BR214" s="177"/>
      <c r="BS214" s="37"/>
      <c r="BT214" s="37"/>
      <c r="BU214" s="37"/>
      <c r="BV214" s="37"/>
      <c r="BW214" s="37"/>
      <c r="BX214" s="37"/>
      <c r="BY214" s="37"/>
      <c r="BZ214" s="37"/>
      <c r="CA214" s="37"/>
      <c r="CB214" s="37"/>
      <c r="CC214" s="37"/>
      <c r="CD214" s="37"/>
      <c r="CE214" s="37">
        <f t="shared" si="860"/>
        <v>0</v>
      </c>
      <c r="CF214" s="38"/>
      <c r="CG214" s="23"/>
      <c r="CH214" s="24"/>
      <c r="CI214" s="180"/>
      <c r="CJ214" s="25" t="e">
        <f t="shared" ref="CJ214" si="915">1-(CH214/CI212)</f>
        <v>#DIV/0!</v>
      </c>
      <c r="CK214" s="23" t="e" cm="1">
        <f t="array" ref="CK214">+_xlfn.IFS(CJ214&lt;0.8,"Cambio",CJ214&lt;0.9,"Revisión de control",CJ214&gt;0.89,"Se mantiene")</f>
        <v>#DIV/0!</v>
      </c>
      <c r="CL214" s="148"/>
      <c r="CM214" s="148"/>
      <c r="CN214" s="148"/>
      <c r="CO214" s="148"/>
      <c r="CP214" s="25">
        <f t="shared" si="879"/>
        <v>1</v>
      </c>
    </row>
    <row r="215" spans="1:94" ht="60" hidden="1" customHeight="1" x14ac:dyDescent="0.35">
      <c r="A215" s="151"/>
      <c r="B215" s="216"/>
      <c r="C215" s="153" t="s">
        <v>144</v>
      </c>
      <c r="D215" s="193"/>
      <c r="E215" s="196"/>
      <c r="F215" s="193"/>
      <c r="G215" s="197"/>
      <c r="H215" s="168"/>
      <c r="I215" s="167"/>
      <c r="J215" s="172"/>
      <c r="K215" s="172"/>
      <c r="L215" s="198"/>
      <c r="M215" s="201"/>
      <c r="N215" s="204"/>
      <c r="O215" s="207"/>
      <c r="P215" s="210"/>
      <c r="Q215" s="168"/>
      <c r="R215" s="182"/>
      <c r="S215" s="182"/>
      <c r="T215" s="183"/>
      <c r="U215" s="172"/>
      <c r="V215" s="172"/>
      <c r="W215" s="186"/>
      <c r="X215" s="186"/>
      <c r="Y215" s="186"/>
      <c r="Z215" s="187"/>
      <c r="AA215" s="168"/>
      <c r="AB215" s="167"/>
      <c r="AC215" s="168"/>
      <c r="AD215" s="168"/>
      <c r="AE215" s="167"/>
      <c r="AF215" s="168"/>
      <c r="AG215" s="169"/>
      <c r="AH215" s="20" t="str">
        <f>CONCATENATE(J212," Control"," 4")</f>
        <v>ADMTI  Control 4</v>
      </c>
      <c r="AI215" s="22"/>
      <c r="AJ215" s="22"/>
      <c r="AK215" s="22"/>
      <c r="AL215" s="22" t="str">
        <f>CONCATENATE(AI215," ",AJ215," a través de ",AK215)</f>
        <v xml:space="preserve">  a través de </v>
      </c>
      <c r="AM215" s="20"/>
      <c r="AN215" s="20" t="str">
        <f t="shared" si="852"/>
        <v/>
      </c>
      <c r="AO215" s="20"/>
      <c r="AP215" s="20" t="str">
        <f t="shared" si="853"/>
        <v/>
      </c>
      <c r="AQ215" s="20"/>
      <c r="AR215" s="20"/>
      <c r="AS215" s="20"/>
      <c r="AT215" s="21" t="str">
        <f t="shared" si="912"/>
        <v/>
      </c>
      <c r="AU215" s="20" t="str">
        <f>IFERROR(IF(AT215="","",IF(AT215&lt;=20%,"Muy Baja",IF(AT215&lt;=40%,"Baja",IF(AT215&lt;=60%,"Media",IF(AT215&lt;=80%,"Alta","Muy Alta"))))),"")</f>
        <v/>
      </c>
      <c r="AV215" s="21" t="e">
        <f t="shared" si="913"/>
        <v>#N/A</v>
      </c>
      <c r="AW215" s="20" t="str">
        <f>IFERROR(IF(AV215="","",IF(AV215&lt;=0.2,"Leve",IF(AV215&lt;=0.4,"Menor",IF(AV215&lt;=0.6,"Moderado",IF(AV215&lt;=0.8,"Mayor","Catastrófico"))))),"")</f>
        <v/>
      </c>
      <c r="AX215" s="172"/>
      <c r="AY215" s="172"/>
      <c r="AZ215" s="175"/>
      <c r="BA215" s="20" t="str">
        <f>CONCATENATE(J212," Acción preventiva"," 4")</f>
        <v>ADMTI  Acción preventiva 4</v>
      </c>
      <c r="BB215" s="22"/>
      <c r="BC215" s="22"/>
      <c r="BD215" s="22"/>
      <c r="BE215" s="20">
        <f>+SUM(BF215:BQ215)</f>
        <v>0</v>
      </c>
      <c r="BF215" s="20"/>
      <c r="BG215" s="20"/>
      <c r="BH215" s="20"/>
      <c r="BI215" s="20"/>
      <c r="BJ215" s="20"/>
      <c r="BK215" s="20"/>
      <c r="BL215" s="20"/>
      <c r="BM215" s="20"/>
      <c r="BN215" s="20"/>
      <c r="BO215" s="20"/>
      <c r="BP215" s="20"/>
      <c r="BQ215" s="20"/>
      <c r="BR215" s="178"/>
      <c r="BS215" s="37"/>
      <c r="BT215" s="37"/>
      <c r="BU215" s="37"/>
      <c r="BV215" s="37"/>
      <c r="BW215" s="37"/>
      <c r="BX215" s="37"/>
      <c r="BY215" s="37"/>
      <c r="BZ215" s="37"/>
      <c r="CA215" s="37"/>
      <c r="CB215" s="37"/>
      <c r="CC215" s="37"/>
      <c r="CD215" s="37"/>
      <c r="CE215" s="37">
        <f t="shared" si="860"/>
        <v>0</v>
      </c>
      <c r="CF215" s="38"/>
      <c r="CG215" s="23"/>
      <c r="CH215" s="24"/>
      <c r="CI215" s="181"/>
      <c r="CJ215" s="25" t="e">
        <f t="shared" ref="CJ215" si="916">1-(CH215/CI212)</f>
        <v>#DIV/0!</v>
      </c>
      <c r="CK215" s="23" t="e" cm="1">
        <f t="array" ref="CK215">+_xlfn.IFS(CJ215&lt;0.8,"Cambio",CJ215&lt;0.9,"Revisión de control",CJ215&gt;0.89,"Se mantiene")</f>
        <v>#DIV/0!</v>
      </c>
      <c r="CL215" s="148"/>
      <c r="CM215" s="148"/>
      <c r="CN215" s="148"/>
      <c r="CO215" s="148"/>
      <c r="CP215" s="25">
        <f t="shared" si="879"/>
        <v>1</v>
      </c>
    </row>
    <row r="216" spans="1:94" ht="60" hidden="1" customHeight="1" x14ac:dyDescent="0.35">
      <c r="A216" s="151"/>
      <c r="B216" s="214" t="s">
        <v>143</v>
      </c>
      <c r="C216" s="153" t="s">
        <v>144</v>
      </c>
      <c r="D216" s="191" t="str">
        <f>VLOOKUP(B216,Datos!$B$65:$F$80,3,FALSE)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16" s="194" t="str">
        <f>VLOOKUP(B216,Datos!$B$65:$F$80,5,FALSE)</f>
        <v>La posibilidad de incumplir con las diferentes acciones necesarias para la administración de los bienes fiscales patrimoniales de la Agencia y las tierras baldías de la Nación</v>
      </c>
      <c r="F216" s="191" t="str">
        <f>VLOOKUP(B216,Datos!$B$65:$F$80,4,FALSE)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16" s="197" t="s">
        <v>573</v>
      </c>
      <c r="H216" s="168"/>
      <c r="I216" s="167">
        <f t="shared" ref="I216" si="917">IF(K216="",0,1)</f>
        <v>0</v>
      </c>
      <c r="J216" s="170" t="str">
        <f t="shared" ref="J216" si="918">CONCATENATE(C216," ",K216)</f>
        <v xml:space="preserve">ADMTI </v>
      </c>
      <c r="K216" s="170"/>
      <c r="L216" s="198"/>
      <c r="M216" s="199">
        <f ca="1">+TODAY()-L216</f>
        <v>46151</v>
      </c>
      <c r="N216" s="202"/>
      <c r="O216" s="205"/>
      <c r="P216" s="208" t="e">
        <f>VLOOKUP(O216,Datos!$B$20:$D$25,2,FALSE)</f>
        <v>#N/A</v>
      </c>
      <c r="Q216" s="168"/>
      <c r="R216" s="182"/>
      <c r="S216" s="182"/>
      <c r="T216" s="183" t="str">
        <f t="shared" ref="T216" si="919">CONCATENATE("Posibilidad de efecto dañoso sobre los"," ",Q216," ",R216," debido ",S216)</f>
        <v xml:space="preserve">Posibilidad de efecto dañoso sobre los   debido </v>
      </c>
      <c r="U216" s="170"/>
      <c r="V216" s="170"/>
      <c r="W216" s="184"/>
      <c r="X216" s="184"/>
      <c r="Y216" s="184"/>
      <c r="Z216" s="187"/>
      <c r="AA216" s="168" t="str">
        <f t="shared" ref="AA216" si="920">IF(Z216&lt;=0,"",IF(Z216&lt;=2,"Muy Baja",IF(Z216&lt;=24,"Baja",IF(Z216&lt;=500,"Media",IF(Z216&lt;=5000,"Alta","Muy Alta")))))</f>
        <v/>
      </c>
      <c r="AB216" s="167" t="str">
        <f t="shared" ref="AB216" si="921">IF(AA216="","",IF(AA216="Muy Baja",0.2,IF(AA216="Baja",0.4,IF(AA216="Media",0.6,IF(AA216="Alta",0.8,IF(AA216="Muy Alta",1,))))))</f>
        <v/>
      </c>
      <c r="AC216" s="168">
        <f>+O216</f>
        <v>0</v>
      </c>
      <c r="AD216" s="168" t="e" cm="1">
        <f t="array" ref="AD216">_xlfn.IFS(AC216=Datos!$C$6,"Leve",AC216=Datos!$C$7,"Menor",AC216=Datos!$C$8,"Moderado",AC216=Datos!$C$9,"Mayor",AC216=Datos!$C$10,"Catastrófico")</f>
        <v>#N/A</v>
      </c>
      <c r="AE216" s="167" t="e">
        <f t="shared" ref="AE216" si="922">IF(AD216="","",IF(AD216="Leve",0.2,IF(AD216="Menor",0.4,IF(AD216="Moderado",0.6,IF(AD216="Mayor",0.8,IF(AD216="Catastrófico",1,))))))</f>
        <v>#N/A</v>
      </c>
      <c r="AF216" s="168" t="e">
        <f t="shared" ref="AF216" si="923">IF(OR(AND(AA216="Muy Baja",AD216="Leve"),AND(AA216="Muy Baja",AD216="Menor"),AND(AA216="Baja",AD216="Leve")),"Bajo",IF(OR(AND(AA216="Muy baja",AD216="Moderado"),AND(AA216="Baja",AD216="Menor"),AND(AA216="Baja",AD216="Moderado"),AND(AA216="Media",AD216="Leve"),AND(AA216="Media",AD216="Menor"),AND(AA216="Media",AD216="Moderado"),AND(AA216="Alta",AD216="Leve"),AND(AA216="Alta",AD216="Menor")),"Moderado",IF(OR(AND(AA216="Muy Baja",AD216="Mayor"),AND(AA216="Baja",AD216="Mayor"),AND(AA216="Media",AD216="Mayor"),AND(AA216="Alta",AD216="Moderado"),AND(AA216="Alta",AD216="Mayor"),AND(AA216="Muy Alta",AD216="Leve"),AND(AA216="Muy Alta",AD216="Menor"),AND(AA216="Muy Alta",AD216="Moderado"),AND(AA216="Muy Alta",AD216="Mayor")),"Alto",IF(OR(AND(AA216="Muy Baja",AD216="Catastrófico"),AND(AA216="Baja",AD216="Catastrófico"),AND(AA216="Media",AD216="Catastrófico"),AND(AA216="Alta",AD216="Catastrófico"),AND(AA216="Muy Alta",AD216="Catastrófico")),"Extremo",""))))</f>
        <v>#N/A</v>
      </c>
      <c r="AG216" s="169" t="e" cm="1">
        <f t="array" ref="AG216">_xlfn.IFS(AF216="Bajo","Aceptar",AF216="Moderado","Reducir",AF216="Alto","Reducir",AF216="Extremo","Reducir")</f>
        <v>#N/A</v>
      </c>
      <c r="AH216" s="20" t="str">
        <f>CONCATENATE(J216," Control"," 1")</f>
        <v>ADMTI  Control 1</v>
      </c>
      <c r="AI216" s="22"/>
      <c r="AJ216" s="22"/>
      <c r="AK216" s="22"/>
      <c r="AL216" s="22" t="str">
        <f t="shared" ref="AL216:AL219" si="924">CONCATENATE(AI216," ",AJ216," a través de ",AK216)</f>
        <v xml:space="preserve">  a través de </v>
      </c>
      <c r="AM216" s="20"/>
      <c r="AN216" s="20" t="str">
        <f t="shared" ref="AN216:AN243" si="925">IF(OR(AM216="Preventivo",AM216="Detectivo"),"Probabilidad",IF(AM216="Correctivo","Impacto",""))</f>
        <v/>
      </c>
      <c r="AO216" s="20"/>
      <c r="AP216" s="20" t="str">
        <f t="shared" ref="AP216:AP243" si="926">IF(AND(AM216="Preventivo",AO216="Automático"),"50%",IF(AND(AM216="Preventivo",AO216="Manual"),"40%",IF(AND(AM216="Detectivo",AO216="Automático"),"40%",IF(AND(AM216="Detectivo",AO216="Manual"),"30%",IF(AND(AM216="Correctivo",AO216="Automático"),"35%",IF(AND(AM216="Correctivo",AO216="Manual"),"25%",""))))))</f>
        <v/>
      </c>
      <c r="AQ216" s="20"/>
      <c r="AR216" s="20"/>
      <c r="AS216" s="20"/>
      <c r="AT216" s="21" t="str">
        <f>+IF(AN216="Probabilidad",AB216-(AB216*AP216),AB216)</f>
        <v/>
      </c>
      <c r="AU216" s="20" t="str">
        <f t="shared" si="801"/>
        <v/>
      </c>
      <c r="AV216" s="21" t="e">
        <f>+IF(AN216="Impacto",AE216-(AE216*AP216),AE216)</f>
        <v>#N/A</v>
      </c>
      <c r="AW216" s="20" t="str">
        <f t="shared" si="802"/>
        <v/>
      </c>
      <c r="AX216" s="170" t="str">
        <f t="shared" ref="AX216" si="927">IF(OR(AND(AU219="Muy Baja",AW219="Leve"),AND(AU219="Muy Baja",AW219="Menor"),AND(AU219="Baja",AW219="Leve")),"Bajo",IF(OR(AND(AU219="Muy baja",AW219="Moderado"),AND(AU219="Baja",AW219="Menor"),AND(AU219="Baja",AW219="Moderado"),AND(AU219="Media",AW219="Leve"),AND(AU219="Media",AW219="Menor"),AND(AU219="Media",AW219="Moderado"),AND(AU219="Alta",AW219="Leve"),AND(AU219="Alta",AW219="Menor")),"Moderado",IF(OR(AND(AU219="Muy Baja",AW219="Mayor"),AND(AU219="Baja",AW219="Mayor"),AND(AU219="Media",AW219="Mayor"),AND(AU219="Alta",AW219="Moderado"),AND(AU219="Alta",AW219="Mayor"),AND(AU219="Muy Alta",AW219="Leve"),AND(AU219="Muy Alta",AW219="Menor"),AND(AU219="Muy Alta",AW219="Moderado"),AND(AU219="Muy Alta",AW219="Mayor")),"Alto",IF(OR(AND(AU219="Muy Baja",AW219="Catastrófico"),AND(AU219="Baja",AW219="Catastrófico"),AND(AU219="Media",AW219="Catastrófico"),AND(AU219="Alta",AW219="Catastrófico"),AND(AU219="Muy Alta",AW219="Catastrófico")),"Extremo",""))))</f>
        <v/>
      </c>
      <c r="AY216" s="170" t="e" cm="1">
        <f t="array" ref="AY216">_xlfn.IFS(AX216="Bajo","Aceptar",AX216="Moderado","Reducir",AX216="Alto","Reducir",AX216="Extremo","Reducir")</f>
        <v>#N/A</v>
      </c>
      <c r="AZ216" s="173" t="e" cm="1">
        <f t="array" ref="AZ216">_xlfn.IFS(AY216="Aceptar","No",AY216="Reducir","Si")</f>
        <v>#N/A</v>
      </c>
      <c r="BA216" s="20" t="str">
        <f>CONCATENATE(J216," Acción preventiva"," 1")</f>
        <v>ADMTI  Acción preventiva 1</v>
      </c>
      <c r="BB216" s="22"/>
      <c r="BC216" s="22"/>
      <c r="BD216" s="22"/>
      <c r="BE216" s="20">
        <f t="shared" si="804"/>
        <v>0</v>
      </c>
      <c r="BF216" s="20"/>
      <c r="BG216" s="20"/>
      <c r="BH216" s="20"/>
      <c r="BI216" s="20"/>
      <c r="BJ216" s="20"/>
      <c r="BK216" s="20"/>
      <c r="BL216" s="20"/>
      <c r="BM216" s="20"/>
      <c r="BN216" s="20"/>
      <c r="BO216" s="20"/>
      <c r="BP216" s="20"/>
      <c r="BQ216" s="20"/>
      <c r="BR216" s="176"/>
      <c r="BS216" s="37"/>
      <c r="BT216" s="37"/>
      <c r="BU216" s="37"/>
      <c r="BV216" s="37"/>
      <c r="BW216" s="37"/>
      <c r="BX216" s="37"/>
      <c r="BY216" s="37"/>
      <c r="BZ216" s="37"/>
      <c r="CA216" s="37"/>
      <c r="CB216" s="37"/>
      <c r="CC216" s="37"/>
      <c r="CD216" s="37"/>
      <c r="CE216" s="37">
        <f t="shared" si="860"/>
        <v>0</v>
      </c>
      <c r="CF216" s="38"/>
      <c r="CG216" s="23"/>
      <c r="CH216" s="24"/>
      <c r="CI216" s="179">
        <f t="shared" ref="CI216" si="928">+Z216</f>
        <v>0</v>
      </c>
      <c r="CJ216" s="25" t="e">
        <f t="shared" ref="CJ216" si="929">1-(CH216/CI216)</f>
        <v>#DIV/0!</v>
      </c>
      <c r="CK216" s="23" t="e" cm="1">
        <f t="array" ref="CK216">+_xlfn.IFS(CJ216&lt;0.8,"Cambio",CJ216&lt;0.9,"Revisión de control",CJ216&gt;0.89,"Se mantiene")</f>
        <v>#DIV/0!</v>
      </c>
      <c r="CL216" s="148"/>
      <c r="CM216" s="148"/>
      <c r="CN216" s="148"/>
      <c r="CO216" s="148"/>
      <c r="CP216" s="25">
        <f t="shared" ref="CP216:CP219" si="930">(_xlfn.IFS(CG216="",1,CG216="SI",0)+_xlfn.IFS(CL216="",1,CL216="SI",1,CL216="NO",0)+_xlfn.IFS(CM216="",1,CM216="SI",1,CM216="NO",0)+_xlfn.IFS(CN216="",1,CN216="SI",1,CN216="NO",0)+_xlfn.IFS(CO216="",1,CO216="SI",1,CO216="NO",0))/5</f>
        <v>1</v>
      </c>
    </row>
    <row r="217" spans="1:94" ht="60" hidden="1" customHeight="1" x14ac:dyDescent="0.35">
      <c r="A217" s="151"/>
      <c r="B217" s="215"/>
      <c r="C217" s="153" t="s">
        <v>144</v>
      </c>
      <c r="D217" s="192"/>
      <c r="E217" s="195"/>
      <c r="F217" s="192"/>
      <c r="G217" s="197"/>
      <c r="H217" s="168"/>
      <c r="I217" s="167"/>
      <c r="J217" s="171"/>
      <c r="K217" s="171"/>
      <c r="L217" s="198"/>
      <c r="M217" s="200"/>
      <c r="N217" s="203"/>
      <c r="O217" s="206"/>
      <c r="P217" s="209"/>
      <c r="Q217" s="168"/>
      <c r="R217" s="182"/>
      <c r="S217" s="182"/>
      <c r="T217" s="183"/>
      <c r="U217" s="171"/>
      <c r="V217" s="171"/>
      <c r="W217" s="185"/>
      <c r="X217" s="185"/>
      <c r="Y217" s="185"/>
      <c r="Z217" s="187"/>
      <c r="AA217" s="168"/>
      <c r="AB217" s="167"/>
      <c r="AC217" s="168"/>
      <c r="AD217" s="168"/>
      <c r="AE217" s="167"/>
      <c r="AF217" s="168"/>
      <c r="AG217" s="169"/>
      <c r="AH217" s="20" t="str">
        <f>CONCATENATE(J216," Control"," 2")</f>
        <v>ADMTI  Control 2</v>
      </c>
      <c r="AI217" s="22"/>
      <c r="AJ217" s="22"/>
      <c r="AK217" s="22"/>
      <c r="AL217" s="22" t="str">
        <f t="shared" si="924"/>
        <v xml:space="preserve">  a través de </v>
      </c>
      <c r="AM217" s="20"/>
      <c r="AN217" s="20" t="str">
        <f t="shared" si="925"/>
        <v/>
      </c>
      <c r="AO217" s="20"/>
      <c r="AP217" s="20" t="str">
        <f t="shared" si="926"/>
        <v/>
      </c>
      <c r="AQ217" s="20"/>
      <c r="AR217" s="20"/>
      <c r="AS217" s="20"/>
      <c r="AT217" s="21" t="str">
        <f>+IF(AN217="Probabilidad",AT216-(AT216*AP217),AT216)</f>
        <v/>
      </c>
      <c r="AU217" s="20" t="str">
        <f t="shared" si="801"/>
        <v/>
      </c>
      <c r="AV217" s="21" t="e">
        <f>+IF(AN217="Impacto",AV216-(AV216*AP217),AV216)</f>
        <v>#N/A</v>
      </c>
      <c r="AW217" s="20" t="str">
        <f t="shared" si="802"/>
        <v/>
      </c>
      <c r="AX217" s="171"/>
      <c r="AY217" s="171"/>
      <c r="AZ217" s="174"/>
      <c r="BA217" s="20" t="str">
        <f>CONCATENATE(J216," Acción preventiva"," 2")</f>
        <v>ADMTI  Acción preventiva 2</v>
      </c>
      <c r="BB217" s="22"/>
      <c r="BC217" s="22"/>
      <c r="BD217" s="22"/>
      <c r="BE217" s="20">
        <f t="shared" si="804"/>
        <v>0</v>
      </c>
      <c r="BF217" s="20"/>
      <c r="BG217" s="20"/>
      <c r="BH217" s="20"/>
      <c r="BI217" s="20"/>
      <c r="BJ217" s="20"/>
      <c r="BK217" s="20"/>
      <c r="BL217" s="20"/>
      <c r="BM217" s="20"/>
      <c r="BN217" s="20"/>
      <c r="BO217" s="20"/>
      <c r="BP217" s="20"/>
      <c r="BQ217" s="20"/>
      <c r="BR217" s="177"/>
      <c r="BS217" s="37"/>
      <c r="BT217" s="37"/>
      <c r="BU217" s="37"/>
      <c r="BV217" s="37"/>
      <c r="BW217" s="37"/>
      <c r="BX217" s="37"/>
      <c r="BY217" s="37"/>
      <c r="BZ217" s="37"/>
      <c r="CA217" s="37"/>
      <c r="CB217" s="37"/>
      <c r="CC217" s="37"/>
      <c r="CD217" s="37"/>
      <c r="CE217" s="37">
        <f t="shared" si="860"/>
        <v>0</v>
      </c>
      <c r="CF217" s="38"/>
      <c r="CG217" s="23"/>
      <c r="CH217" s="24"/>
      <c r="CI217" s="180"/>
      <c r="CJ217" s="25" t="e">
        <f t="shared" ref="CJ217" si="931">1-(CH217/CI216)</f>
        <v>#DIV/0!</v>
      </c>
      <c r="CK217" s="23" t="e" cm="1">
        <f t="array" ref="CK217">+_xlfn.IFS(CJ217&lt;0.8,"Cambio",CJ217&lt;0.9,"Revisión de control",CJ217&gt;0.89,"Se mantiene")</f>
        <v>#DIV/0!</v>
      </c>
      <c r="CL217" s="148"/>
      <c r="CM217" s="148"/>
      <c r="CN217" s="148"/>
      <c r="CO217" s="148"/>
      <c r="CP217" s="25">
        <f t="shared" si="930"/>
        <v>1</v>
      </c>
    </row>
    <row r="218" spans="1:94" ht="60" hidden="1" customHeight="1" x14ac:dyDescent="0.35">
      <c r="A218" s="151"/>
      <c r="B218" s="215"/>
      <c r="C218" s="153" t="s">
        <v>144</v>
      </c>
      <c r="D218" s="192"/>
      <c r="E218" s="195"/>
      <c r="F218" s="192"/>
      <c r="G218" s="197"/>
      <c r="H218" s="168"/>
      <c r="I218" s="167"/>
      <c r="J218" s="171"/>
      <c r="K218" s="171"/>
      <c r="L218" s="198"/>
      <c r="M218" s="200"/>
      <c r="N218" s="203"/>
      <c r="O218" s="206"/>
      <c r="P218" s="209"/>
      <c r="Q218" s="168"/>
      <c r="R218" s="182"/>
      <c r="S218" s="182"/>
      <c r="T218" s="183"/>
      <c r="U218" s="171"/>
      <c r="V218" s="171"/>
      <c r="W218" s="185"/>
      <c r="X218" s="185"/>
      <c r="Y218" s="185"/>
      <c r="Z218" s="187"/>
      <c r="AA218" s="168"/>
      <c r="AB218" s="167"/>
      <c r="AC218" s="168"/>
      <c r="AD218" s="168"/>
      <c r="AE218" s="167"/>
      <c r="AF218" s="168"/>
      <c r="AG218" s="169"/>
      <c r="AH218" s="20" t="str">
        <f>CONCATENATE(J216," Control"," 3")</f>
        <v>ADMTI  Control 3</v>
      </c>
      <c r="AI218" s="22"/>
      <c r="AJ218" s="22"/>
      <c r="AK218" s="22"/>
      <c r="AL218" s="22" t="str">
        <f t="shared" si="924"/>
        <v xml:space="preserve">  a través de </v>
      </c>
      <c r="AM218" s="20"/>
      <c r="AN218" s="20" t="str">
        <f t="shared" si="925"/>
        <v/>
      </c>
      <c r="AO218" s="20"/>
      <c r="AP218" s="20" t="str">
        <f t="shared" si="926"/>
        <v/>
      </c>
      <c r="AQ218" s="20"/>
      <c r="AR218" s="20"/>
      <c r="AS218" s="20"/>
      <c r="AT218" s="21" t="str">
        <f>+IF(AN218="Probabilidad",AT217-(AT217*AP218),AT217)</f>
        <v/>
      </c>
      <c r="AU218" s="20" t="str">
        <f t="shared" si="801"/>
        <v/>
      </c>
      <c r="AV218" s="21" t="e">
        <f>+IF(AN218="Impacto",AV217-(AV217*AP218),AV217)</f>
        <v>#N/A</v>
      </c>
      <c r="AW218" s="20" t="str">
        <f t="shared" si="802"/>
        <v/>
      </c>
      <c r="AX218" s="171"/>
      <c r="AY218" s="171"/>
      <c r="AZ218" s="174"/>
      <c r="BA218" s="20" t="str">
        <f>CONCATENATE(J216," Acción preventiva"," 3")</f>
        <v>ADMTI  Acción preventiva 3</v>
      </c>
      <c r="BB218" s="22"/>
      <c r="BC218" s="22"/>
      <c r="BD218" s="22"/>
      <c r="BE218" s="20">
        <f t="shared" si="804"/>
        <v>0</v>
      </c>
      <c r="BF218" s="20"/>
      <c r="BG218" s="20"/>
      <c r="BH218" s="20"/>
      <c r="BI218" s="20"/>
      <c r="BJ218" s="20"/>
      <c r="BK218" s="20"/>
      <c r="BL218" s="20"/>
      <c r="BM218" s="20"/>
      <c r="BN218" s="20"/>
      <c r="BO218" s="20"/>
      <c r="BP218" s="20"/>
      <c r="BQ218" s="20"/>
      <c r="BR218" s="177"/>
      <c r="BS218" s="37"/>
      <c r="BT218" s="37"/>
      <c r="BU218" s="37"/>
      <c r="BV218" s="37"/>
      <c r="BW218" s="37"/>
      <c r="BX218" s="37"/>
      <c r="BY218" s="37"/>
      <c r="BZ218" s="37"/>
      <c r="CA218" s="37"/>
      <c r="CB218" s="37"/>
      <c r="CC218" s="37"/>
      <c r="CD218" s="37"/>
      <c r="CE218" s="37">
        <f t="shared" si="860"/>
        <v>0</v>
      </c>
      <c r="CF218" s="38"/>
      <c r="CG218" s="23"/>
      <c r="CH218" s="24"/>
      <c r="CI218" s="180"/>
      <c r="CJ218" s="25" t="e">
        <f t="shared" ref="CJ218" si="932">1-(CH218/CI216)</f>
        <v>#DIV/0!</v>
      </c>
      <c r="CK218" s="23" t="e" cm="1">
        <f t="array" ref="CK218">+_xlfn.IFS(CJ218&lt;0.8,"Cambio",CJ218&lt;0.9,"Revisión de control",CJ218&gt;0.89,"Se mantiene")</f>
        <v>#DIV/0!</v>
      </c>
      <c r="CL218" s="148"/>
      <c r="CM218" s="148"/>
      <c r="CN218" s="148"/>
      <c r="CO218" s="148"/>
      <c r="CP218" s="25">
        <f t="shared" si="930"/>
        <v>1</v>
      </c>
    </row>
    <row r="219" spans="1:94" ht="60" hidden="1" customHeight="1" x14ac:dyDescent="0.35">
      <c r="A219" s="151"/>
      <c r="B219" s="216"/>
      <c r="C219" s="153" t="s">
        <v>144</v>
      </c>
      <c r="D219" s="193"/>
      <c r="E219" s="196"/>
      <c r="F219" s="193"/>
      <c r="G219" s="197"/>
      <c r="H219" s="168"/>
      <c r="I219" s="167"/>
      <c r="J219" s="172"/>
      <c r="K219" s="172"/>
      <c r="L219" s="198"/>
      <c r="M219" s="201"/>
      <c r="N219" s="204"/>
      <c r="O219" s="207"/>
      <c r="P219" s="210"/>
      <c r="Q219" s="168"/>
      <c r="R219" s="182"/>
      <c r="S219" s="182"/>
      <c r="T219" s="183"/>
      <c r="U219" s="172"/>
      <c r="V219" s="172"/>
      <c r="W219" s="186"/>
      <c r="X219" s="186"/>
      <c r="Y219" s="186"/>
      <c r="Z219" s="187"/>
      <c r="AA219" s="168"/>
      <c r="AB219" s="167"/>
      <c r="AC219" s="168"/>
      <c r="AD219" s="168"/>
      <c r="AE219" s="167"/>
      <c r="AF219" s="168"/>
      <c r="AG219" s="169"/>
      <c r="AH219" s="20" t="str">
        <f>CONCATENATE(J216," Control"," 4")</f>
        <v>ADMTI  Control 4</v>
      </c>
      <c r="AI219" s="22"/>
      <c r="AJ219" s="22"/>
      <c r="AK219" s="22"/>
      <c r="AL219" s="22" t="str">
        <f t="shared" si="924"/>
        <v xml:space="preserve">  a través de </v>
      </c>
      <c r="AM219" s="20"/>
      <c r="AN219" s="20" t="str">
        <f t="shared" si="925"/>
        <v/>
      </c>
      <c r="AO219" s="20"/>
      <c r="AP219" s="20" t="str">
        <f t="shared" si="926"/>
        <v/>
      </c>
      <c r="AQ219" s="20"/>
      <c r="AR219" s="20"/>
      <c r="AS219" s="20"/>
      <c r="AT219" s="21" t="str">
        <f>+IF(AN219="Probabilidad",AT218-(AT218*AP219),AT218)</f>
        <v/>
      </c>
      <c r="AU219" s="20" t="str">
        <f t="shared" si="801"/>
        <v/>
      </c>
      <c r="AV219" s="21" t="e">
        <f>+IF(AN219="Impacto",AV218-(AV218*AP219),AV218)</f>
        <v>#N/A</v>
      </c>
      <c r="AW219" s="20" t="str">
        <f t="shared" si="802"/>
        <v/>
      </c>
      <c r="AX219" s="172"/>
      <c r="AY219" s="172"/>
      <c r="AZ219" s="175"/>
      <c r="BA219" s="20" t="str">
        <f>CONCATENATE(J216," Acción preventiva"," 4")</f>
        <v>ADMTI  Acción preventiva 4</v>
      </c>
      <c r="BB219" s="22"/>
      <c r="BC219" s="22"/>
      <c r="BD219" s="22"/>
      <c r="BE219" s="20">
        <f t="shared" si="804"/>
        <v>0</v>
      </c>
      <c r="BF219" s="20"/>
      <c r="BG219" s="20"/>
      <c r="BH219" s="20"/>
      <c r="BI219" s="20"/>
      <c r="BJ219" s="20"/>
      <c r="BK219" s="20"/>
      <c r="BL219" s="20"/>
      <c r="BM219" s="20"/>
      <c r="BN219" s="20"/>
      <c r="BO219" s="20"/>
      <c r="BP219" s="20"/>
      <c r="BQ219" s="20"/>
      <c r="BR219" s="178"/>
      <c r="BS219" s="37"/>
      <c r="BT219" s="37"/>
      <c r="BU219" s="37"/>
      <c r="BV219" s="37"/>
      <c r="BW219" s="37"/>
      <c r="BX219" s="37"/>
      <c r="BY219" s="37"/>
      <c r="BZ219" s="37"/>
      <c r="CA219" s="37"/>
      <c r="CB219" s="37"/>
      <c r="CC219" s="37"/>
      <c r="CD219" s="37"/>
      <c r="CE219" s="37">
        <f t="shared" si="860"/>
        <v>0</v>
      </c>
      <c r="CF219" s="38"/>
      <c r="CG219" s="23"/>
      <c r="CH219" s="24"/>
      <c r="CI219" s="181"/>
      <c r="CJ219" s="25" t="e">
        <f t="shared" ref="CJ219" si="933">1-(CH219/CI216)</f>
        <v>#DIV/0!</v>
      </c>
      <c r="CK219" s="23" t="e" cm="1">
        <f t="array" ref="CK219">+_xlfn.IFS(CJ219&lt;0.8,"Cambio",CJ219&lt;0.9,"Revisión de control",CJ219&gt;0.89,"Se mantiene")</f>
        <v>#DIV/0!</v>
      </c>
      <c r="CL219" s="148"/>
      <c r="CM219" s="148"/>
      <c r="CN219" s="148"/>
      <c r="CO219" s="148"/>
      <c r="CP219" s="25">
        <f t="shared" si="930"/>
        <v>1</v>
      </c>
    </row>
    <row r="220" spans="1:94" ht="60" hidden="1" customHeight="1" x14ac:dyDescent="0.35">
      <c r="A220" s="151"/>
      <c r="B220" s="214" t="s">
        <v>143</v>
      </c>
      <c r="C220" s="153" t="s">
        <v>144</v>
      </c>
      <c r="D220" s="191" t="str">
        <f>VLOOKUP(B220,Datos!$B$65:$F$80,3,FALSE)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20" s="194" t="str">
        <f>VLOOKUP(B220,Datos!$B$65:$F$80,5,FALSE)</f>
        <v>La posibilidad de incumplir con las diferentes acciones necesarias para la administración de los bienes fiscales patrimoniales de la Agencia y las tierras baldías de la Nación</v>
      </c>
      <c r="F220" s="191" t="str">
        <f>VLOOKUP(B220,Datos!$B$65:$F$80,4,FALSE)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20" s="197" t="s">
        <v>642</v>
      </c>
      <c r="H220" s="168"/>
      <c r="I220" s="167">
        <f t="shared" ref="I220" si="934">IF(K220="",0,1)</f>
        <v>0</v>
      </c>
      <c r="J220" s="170" t="str">
        <f t="shared" ref="J220" si="935">CONCATENATE(C220," ",K220)</f>
        <v xml:space="preserve">ADMTI </v>
      </c>
      <c r="K220" s="170"/>
      <c r="L220" s="198"/>
      <c r="M220" s="199">
        <f ca="1">+TODAY()-L220</f>
        <v>46151</v>
      </c>
      <c r="N220" s="202"/>
      <c r="O220" s="205"/>
      <c r="P220" s="208" t="e">
        <f>VLOOKUP(O220,Datos!$B$20:$D$25,2,FALSE)</f>
        <v>#N/A</v>
      </c>
      <c r="Q220" s="168"/>
      <c r="R220" s="182"/>
      <c r="S220" s="182"/>
      <c r="T220" s="183" t="str">
        <f t="shared" ref="T220" si="936">CONCATENATE("Posibilidad de efecto dañoso sobre los"," ",Q220," ",R220," debido ",S220)</f>
        <v xml:space="preserve">Posibilidad de efecto dañoso sobre los   debido </v>
      </c>
      <c r="U220" s="170"/>
      <c r="V220" s="170"/>
      <c r="W220" s="184"/>
      <c r="X220" s="184"/>
      <c r="Y220" s="184"/>
      <c r="Z220" s="187"/>
      <c r="AA220" s="168" t="str">
        <f t="shared" ref="AA220" si="937">IF(Z220&lt;=0,"",IF(Z220&lt;=2,"Muy Baja",IF(Z220&lt;=24,"Baja",IF(Z220&lt;=500,"Media",IF(Z220&lt;=5000,"Alta","Muy Alta")))))</f>
        <v/>
      </c>
      <c r="AB220" s="167" t="str">
        <f t="shared" ref="AB220" si="938">IF(AA220="","",IF(AA220="Muy Baja",0.2,IF(AA220="Baja",0.4,IF(AA220="Media",0.6,IF(AA220="Alta",0.8,IF(AA220="Muy Alta",1,))))))</f>
        <v/>
      </c>
      <c r="AC220" s="168">
        <f>+O220</f>
        <v>0</v>
      </c>
      <c r="AD220" s="168" t="e" cm="1">
        <f t="array" ref="AD220">_xlfn.IFS(AC220=Datos!$C$6,"Leve",AC220=Datos!$C$7,"Menor",AC220=Datos!$C$8,"Moderado",AC220=Datos!$C$9,"Mayor",AC220=Datos!$C$10,"Catastrófico")</f>
        <v>#N/A</v>
      </c>
      <c r="AE220" s="167" t="e">
        <f t="shared" ref="AE220" si="939">IF(AD220="","",IF(AD220="Leve",0.2,IF(AD220="Menor",0.4,IF(AD220="Moderado",0.6,IF(AD220="Mayor",0.8,IF(AD220="Catastrófico",1,))))))</f>
        <v>#N/A</v>
      </c>
      <c r="AF220" s="168" t="e">
        <f t="shared" ref="AF220" si="940">IF(OR(AND(AA220="Muy Baja",AD220="Leve"),AND(AA220="Muy Baja",AD220="Menor"),AND(AA220="Baja",AD220="Leve")),"Bajo",IF(OR(AND(AA220="Muy baja",AD220="Moderado"),AND(AA220="Baja",AD220="Menor"),AND(AA220="Baja",AD220="Moderado"),AND(AA220="Media",AD220="Leve"),AND(AA220="Media",AD220="Menor"),AND(AA220="Media",AD220="Moderado"),AND(AA220="Alta",AD220="Leve"),AND(AA220="Alta",AD220="Menor")),"Moderado",IF(OR(AND(AA220="Muy Baja",AD220="Mayor"),AND(AA220="Baja",AD220="Mayor"),AND(AA220="Media",AD220="Mayor"),AND(AA220="Alta",AD220="Moderado"),AND(AA220="Alta",AD220="Mayor"),AND(AA220="Muy Alta",AD220="Leve"),AND(AA220="Muy Alta",AD220="Menor"),AND(AA220="Muy Alta",AD220="Moderado"),AND(AA220="Muy Alta",AD220="Mayor")),"Alto",IF(OR(AND(AA220="Muy Baja",AD220="Catastrófico"),AND(AA220="Baja",AD220="Catastrófico"),AND(AA220="Media",AD220="Catastrófico"),AND(AA220="Alta",AD220="Catastrófico"),AND(AA220="Muy Alta",AD220="Catastrófico")),"Extremo",""))))</f>
        <v>#N/A</v>
      </c>
      <c r="AG220" s="169" t="e" cm="1">
        <f t="array" ref="AG220">_xlfn.IFS(AF220="Bajo","Aceptar",AF220="Moderado","Reducir",AF220="Alto","Reducir",AF220="Extremo","Reducir")</f>
        <v>#N/A</v>
      </c>
      <c r="AH220" s="20" t="str">
        <f>CONCATENATE(J220," Control"," 1")</f>
        <v>ADMTI  Control 1</v>
      </c>
      <c r="AI220" s="22"/>
      <c r="AJ220" s="22"/>
      <c r="AK220" s="22"/>
      <c r="AL220" s="22" t="str">
        <f t="shared" ref="AL220:AL223" si="941">CONCATENATE(AI220," ",AJ220," a través de ",AK220)</f>
        <v xml:space="preserve">  a través de </v>
      </c>
      <c r="AM220" s="20"/>
      <c r="AN220" s="20" t="str">
        <f t="shared" si="925"/>
        <v/>
      </c>
      <c r="AO220" s="20"/>
      <c r="AP220" s="20" t="str">
        <f t="shared" si="926"/>
        <v/>
      </c>
      <c r="AQ220" s="20"/>
      <c r="AR220" s="20"/>
      <c r="AS220" s="20"/>
      <c r="AT220" s="21" t="str">
        <f t="shared" ref="AT220" si="942">+IF(AN220="Probabilidad",AB220-(AB220*AP220),AB220)</f>
        <v/>
      </c>
      <c r="AU220" s="20" t="str">
        <f t="shared" ref="AU220:AU227" si="943">IFERROR(IF(AT220="","",IF(AT220&lt;=20%,"Muy Baja",IF(AT220&lt;=40%,"Baja",IF(AT220&lt;=60%,"Media",IF(AT220&lt;=80%,"Alta","Muy Alta"))))),"")</f>
        <v/>
      </c>
      <c r="AV220" s="21" t="e">
        <f t="shared" ref="AV220" si="944">+IF(AN220="Impacto",AE220-(AE220*AP220),AE220)</f>
        <v>#N/A</v>
      </c>
      <c r="AW220" s="20" t="str">
        <f t="shared" ref="AW220:AW227" si="945">IFERROR(IF(AV220="","",IF(AV220&lt;=0.2,"Leve",IF(AV220&lt;=0.4,"Menor",IF(AV220&lt;=0.6,"Moderado",IF(AV220&lt;=0.8,"Mayor","Catastrófico"))))),"")</f>
        <v/>
      </c>
      <c r="AX220" s="170" t="str">
        <f t="shared" ref="AX220" si="946">IF(OR(AND(AU223="Muy Baja",AW223="Leve"),AND(AU223="Muy Baja",AW223="Menor"),AND(AU223="Baja",AW223="Leve")),"Bajo",IF(OR(AND(AU223="Muy baja",AW223="Moderado"),AND(AU223="Baja",AW223="Menor"),AND(AU223="Baja",AW223="Moderado"),AND(AU223="Media",AW223="Leve"),AND(AU223="Media",AW223="Menor"),AND(AU223="Media",AW223="Moderado"),AND(AU223="Alta",AW223="Leve"),AND(AU223="Alta",AW223="Menor")),"Moderado",IF(OR(AND(AU223="Muy Baja",AW223="Mayor"),AND(AU223="Baja",AW223="Mayor"),AND(AU223="Media",AW223="Mayor"),AND(AU223="Alta",AW223="Moderado"),AND(AU223="Alta",AW223="Mayor"),AND(AU223="Muy Alta",AW223="Leve"),AND(AU223="Muy Alta",AW223="Menor"),AND(AU223="Muy Alta",AW223="Moderado"),AND(AU223="Muy Alta",AW223="Mayor")),"Alto",IF(OR(AND(AU223="Muy Baja",AW223="Catastrófico"),AND(AU223="Baja",AW223="Catastrófico"),AND(AU223="Media",AW223="Catastrófico"),AND(AU223="Alta",AW223="Catastrófico"),AND(AU223="Muy Alta",AW223="Catastrófico")),"Extremo",""))))</f>
        <v/>
      </c>
      <c r="AY220" s="170" t="e" cm="1">
        <f t="array" ref="AY220">_xlfn.IFS(AX220="Bajo","Aceptar",AX220="Moderado","Reducir",AX220="Alto","Reducir",AX220="Extremo","Reducir")</f>
        <v>#N/A</v>
      </c>
      <c r="AZ220" s="173" t="e" cm="1">
        <f t="array" ref="AZ220">_xlfn.IFS(AY220="Aceptar","No",AY220="Reducir","Si")</f>
        <v>#N/A</v>
      </c>
      <c r="BA220" s="20" t="str">
        <f>CONCATENATE(J220," Acción preventiva"," 1")</f>
        <v>ADMTI  Acción preventiva 1</v>
      </c>
      <c r="BB220" s="22"/>
      <c r="BC220" s="22"/>
      <c r="BD220" s="22"/>
      <c r="BE220" s="20">
        <f t="shared" ref="BE220:BE227" si="947">+SUM(BF220:BQ220)</f>
        <v>0</v>
      </c>
      <c r="BF220" s="20"/>
      <c r="BG220" s="20"/>
      <c r="BH220" s="20"/>
      <c r="BI220" s="20"/>
      <c r="BJ220" s="20"/>
      <c r="BK220" s="20"/>
      <c r="BL220" s="20"/>
      <c r="BM220" s="20"/>
      <c r="BN220" s="20"/>
      <c r="BO220" s="20"/>
      <c r="BP220" s="20"/>
      <c r="BQ220" s="20"/>
      <c r="BR220" s="176"/>
      <c r="BS220" s="37"/>
      <c r="BT220" s="37"/>
      <c r="BU220" s="37"/>
      <c r="BV220" s="37"/>
      <c r="BW220" s="37"/>
      <c r="BX220" s="37"/>
      <c r="BY220" s="37"/>
      <c r="BZ220" s="37"/>
      <c r="CA220" s="37"/>
      <c r="CB220" s="37"/>
      <c r="CC220" s="37"/>
      <c r="CD220" s="37"/>
      <c r="CE220" s="37">
        <f t="shared" si="860"/>
        <v>0</v>
      </c>
      <c r="CF220" s="38"/>
      <c r="CG220" s="23"/>
      <c r="CH220" s="24"/>
      <c r="CI220" s="179">
        <f t="shared" ref="CI220" si="948">+Z220</f>
        <v>0</v>
      </c>
      <c r="CJ220" s="25" t="e">
        <f t="shared" ref="CJ220" si="949">1-(CH220/CI220)</f>
        <v>#DIV/0!</v>
      </c>
      <c r="CK220" s="23" t="e" cm="1">
        <f t="array" ref="CK220">+_xlfn.IFS(CJ220&lt;0.8,"Cambio",CJ220&lt;0.9,"Revisión de control",CJ220&gt;0.89,"Se mantiene")</f>
        <v>#DIV/0!</v>
      </c>
      <c r="CL220" s="148"/>
      <c r="CM220" s="148"/>
      <c r="CN220" s="148"/>
      <c r="CO220" s="148"/>
      <c r="CP220" s="25">
        <f t="shared" ref="CP220:CP223" si="950">(_xlfn.IFS(CG220="",1,CG220="SI",0)+_xlfn.IFS(CL220="",1,CL220="SI",1,CL220="NO",0)+_xlfn.IFS(CM220="",1,CM220="SI",1,CM220="NO",0)+_xlfn.IFS(CN220="",1,CN220="SI",1,CN220="NO",0)+_xlfn.IFS(CO220="",1,CO220="SI",1,CO220="NO",0))/5</f>
        <v>1</v>
      </c>
    </row>
    <row r="221" spans="1:94" ht="60" hidden="1" customHeight="1" x14ac:dyDescent="0.35">
      <c r="A221" s="151"/>
      <c r="B221" s="215"/>
      <c r="C221" s="153" t="s">
        <v>144</v>
      </c>
      <c r="D221" s="192"/>
      <c r="E221" s="195"/>
      <c r="F221" s="192"/>
      <c r="G221" s="197"/>
      <c r="H221" s="168"/>
      <c r="I221" s="167"/>
      <c r="J221" s="171"/>
      <c r="K221" s="171"/>
      <c r="L221" s="198"/>
      <c r="M221" s="200"/>
      <c r="N221" s="203"/>
      <c r="O221" s="206"/>
      <c r="P221" s="209"/>
      <c r="Q221" s="168"/>
      <c r="R221" s="182"/>
      <c r="S221" s="182"/>
      <c r="T221" s="183"/>
      <c r="U221" s="171"/>
      <c r="V221" s="171"/>
      <c r="W221" s="185"/>
      <c r="X221" s="185"/>
      <c r="Y221" s="185"/>
      <c r="Z221" s="187"/>
      <c r="AA221" s="168"/>
      <c r="AB221" s="167"/>
      <c r="AC221" s="168"/>
      <c r="AD221" s="168"/>
      <c r="AE221" s="167"/>
      <c r="AF221" s="168"/>
      <c r="AG221" s="169"/>
      <c r="AH221" s="20" t="str">
        <f>CONCATENATE(J220," Control"," 2")</f>
        <v>ADMTI  Control 2</v>
      </c>
      <c r="AI221" s="22"/>
      <c r="AJ221" s="22"/>
      <c r="AK221" s="22"/>
      <c r="AL221" s="22" t="str">
        <f t="shared" si="941"/>
        <v xml:space="preserve">  a través de </v>
      </c>
      <c r="AM221" s="20"/>
      <c r="AN221" s="20" t="str">
        <f t="shared" si="925"/>
        <v/>
      </c>
      <c r="AO221" s="20"/>
      <c r="AP221" s="20" t="str">
        <f t="shared" si="926"/>
        <v/>
      </c>
      <c r="AQ221" s="20"/>
      <c r="AR221" s="20"/>
      <c r="AS221" s="20"/>
      <c r="AT221" s="21" t="str">
        <f t="shared" ref="AT221:AT223" si="951">+IF(AN221="Probabilidad",AT220-(AT220*AP221),AT220)</f>
        <v/>
      </c>
      <c r="AU221" s="20" t="str">
        <f t="shared" si="943"/>
        <v/>
      </c>
      <c r="AV221" s="21" t="e">
        <f t="shared" ref="AV221:AV223" si="952">+IF(AN221="Impacto",AV220-(AV220*AP221),AV220)</f>
        <v>#N/A</v>
      </c>
      <c r="AW221" s="20" t="str">
        <f t="shared" si="945"/>
        <v/>
      </c>
      <c r="AX221" s="171"/>
      <c r="AY221" s="171"/>
      <c r="AZ221" s="174"/>
      <c r="BA221" s="20" t="str">
        <f>CONCATENATE(J220," Acción preventiva"," 2")</f>
        <v>ADMTI  Acción preventiva 2</v>
      </c>
      <c r="BB221" s="22"/>
      <c r="BC221" s="22"/>
      <c r="BD221" s="22"/>
      <c r="BE221" s="20">
        <f t="shared" si="947"/>
        <v>0</v>
      </c>
      <c r="BF221" s="20"/>
      <c r="BG221" s="20"/>
      <c r="BH221" s="20"/>
      <c r="BI221" s="20"/>
      <c r="BJ221" s="20"/>
      <c r="BK221" s="20"/>
      <c r="BL221" s="20"/>
      <c r="BM221" s="20"/>
      <c r="BN221" s="20"/>
      <c r="BO221" s="20"/>
      <c r="BP221" s="20"/>
      <c r="BQ221" s="20"/>
      <c r="BR221" s="177"/>
      <c r="BS221" s="37"/>
      <c r="BT221" s="37"/>
      <c r="BU221" s="37"/>
      <c r="BV221" s="37"/>
      <c r="BW221" s="37"/>
      <c r="BX221" s="37"/>
      <c r="BY221" s="37"/>
      <c r="BZ221" s="37"/>
      <c r="CA221" s="37"/>
      <c r="CB221" s="37"/>
      <c r="CC221" s="37"/>
      <c r="CD221" s="37"/>
      <c r="CE221" s="37">
        <f t="shared" si="860"/>
        <v>0</v>
      </c>
      <c r="CF221" s="38"/>
      <c r="CG221" s="23"/>
      <c r="CH221" s="24"/>
      <c r="CI221" s="180"/>
      <c r="CJ221" s="25" t="e">
        <f t="shared" ref="CJ221" si="953">1-(CH221/CI220)</f>
        <v>#DIV/0!</v>
      </c>
      <c r="CK221" s="23" t="e" cm="1">
        <f t="array" ref="CK221">+_xlfn.IFS(CJ221&lt;0.8,"Cambio",CJ221&lt;0.9,"Revisión de control",CJ221&gt;0.89,"Se mantiene")</f>
        <v>#DIV/0!</v>
      </c>
      <c r="CL221" s="148"/>
      <c r="CM221" s="148"/>
      <c r="CN221" s="148"/>
      <c r="CO221" s="148"/>
      <c r="CP221" s="25">
        <f t="shared" si="950"/>
        <v>1</v>
      </c>
    </row>
    <row r="222" spans="1:94" ht="60" hidden="1" customHeight="1" x14ac:dyDescent="0.35">
      <c r="A222" s="151"/>
      <c r="B222" s="215"/>
      <c r="C222" s="153" t="s">
        <v>144</v>
      </c>
      <c r="D222" s="192"/>
      <c r="E222" s="195"/>
      <c r="F222" s="192"/>
      <c r="G222" s="197"/>
      <c r="H222" s="168"/>
      <c r="I222" s="167"/>
      <c r="J222" s="171"/>
      <c r="K222" s="171"/>
      <c r="L222" s="198"/>
      <c r="M222" s="200"/>
      <c r="N222" s="203"/>
      <c r="O222" s="206"/>
      <c r="P222" s="209"/>
      <c r="Q222" s="168"/>
      <c r="R222" s="182"/>
      <c r="S222" s="182"/>
      <c r="T222" s="183"/>
      <c r="U222" s="171"/>
      <c r="V222" s="171"/>
      <c r="W222" s="185"/>
      <c r="X222" s="185"/>
      <c r="Y222" s="185"/>
      <c r="Z222" s="187"/>
      <c r="AA222" s="168"/>
      <c r="AB222" s="167"/>
      <c r="AC222" s="168"/>
      <c r="AD222" s="168"/>
      <c r="AE222" s="167"/>
      <c r="AF222" s="168"/>
      <c r="AG222" s="169"/>
      <c r="AH222" s="20" t="str">
        <f>CONCATENATE(J220," Control"," 3")</f>
        <v>ADMTI  Control 3</v>
      </c>
      <c r="AI222" s="22"/>
      <c r="AJ222" s="22"/>
      <c r="AK222" s="22"/>
      <c r="AL222" s="22" t="str">
        <f t="shared" si="941"/>
        <v xml:space="preserve">  a través de </v>
      </c>
      <c r="AM222" s="20"/>
      <c r="AN222" s="20" t="str">
        <f t="shared" si="925"/>
        <v/>
      </c>
      <c r="AO222" s="20"/>
      <c r="AP222" s="20" t="str">
        <f t="shared" si="926"/>
        <v/>
      </c>
      <c r="AQ222" s="20"/>
      <c r="AR222" s="20"/>
      <c r="AS222" s="20"/>
      <c r="AT222" s="21" t="str">
        <f t="shared" si="951"/>
        <v/>
      </c>
      <c r="AU222" s="20" t="str">
        <f t="shared" si="943"/>
        <v/>
      </c>
      <c r="AV222" s="21" t="e">
        <f t="shared" si="952"/>
        <v>#N/A</v>
      </c>
      <c r="AW222" s="20" t="str">
        <f t="shared" si="945"/>
        <v/>
      </c>
      <c r="AX222" s="171"/>
      <c r="AY222" s="171"/>
      <c r="AZ222" s="174"/>
      <c r="BA222" s="20" t="str">
        <f>CONCATENATE(J220," Acción preventiva"," 3")</f>
        <v>ADMTI  Acción preventiva 3</v>
      </c>
      <c r="BB222" s="22"/>
      <c r="BC222" s="22"/>
      <c r="BD222" s="22"/>
      <c r="BE222" s="20">
        <f t="shared" si="947"/>
        <v>0</v>
      </c>
      <c r="BF222" s="20"/>
      <c r="BG222" s="20"/>
      <c r="BH222" s="20"/>
      <c r="BI222" s="20"/>
      <c r="BJ222" s="20"/>
      <c r="BK222" s="20"/>
      <c r="BL222" s="20"/>
      <c r="BM222" s="20"/>
      <c r="BN222" s="20"/>
      <c r="BO222" s="20"/>
      <c r="BP222" s="20"/>
      <c r="BQ222" s="20"/>
      <c r="BR222" s="177"/>
      <c r="BS222" s="37"/>
      <c r="BT222" s="37"/>
      <c r="BU222" s="37"/>
      <c r="BV222" s="37"/>
      <c r="BW222" s="37"/>
      <c r="BX222" s="37"/>
      <c r="BY222" s="37"/>
      <c r="BZ222" s="37"/>
      <c r="CA222" s="37"/>
      <c r="CB222" s="37"/>
      <c r="CC222" s="37"/>
      <c r="CD222" s="37"/>
      <c r="CE222" s="37">
        <f t="shared" si="860"/>
        <v>0</v>
      </c>
      <c r="CF222" s="38"/>
      <c r="CG222" s="23"/>
      <c r="CH222" s="24"/>
      <c r="CI222" s="180"/>
      <c r="CJ222" s="25" t="e">
        <f t="shared" ref="CJ222" si="954">1-(CH222/CI220)</f>
        <v>#DIV/0!</v>
      </c>
      <c r="CK222" s="23" t="e" cm="1">
        <f t="array" ref="CK222">+_xlfn.IFS(CJ222&lt;0.8,"Cambio",CJ222&lt;0.9,"Revisión de control",CJ222&gt;0.89,"Se mantiene")</f>
        <v>#DIV/0!</v>
      </c>
      <c r="CL222" s="148"/>
      <c r="CM222" s="148"/>
      <c r="CN222" s="148"/>
      <c r="CO222" s="148"/>
      <c r="CP222" s="25">
        <f t="shared" si="950"/>
        <v>1</v>
      </c>
    </row>
    <row r="223" spans="1:94" ht="60" hidden="1" customHeight="1" x14ac:dyDescent="0.35">
      <c r="A223" s="151"/>
      <c r="B223" s="216"/>
      <c r="C223" s="153" t="s">
        <v>144</v>
      </c>
      <c r="D223" s="193"/>
      <c r="E223" s="196"/>
      <c r="F223" s="193"/>
      <c r="G223" s="197"/>
      <c r="H223" s="168"/>
      <c r="I223" s="167"/>
      <c r="J223" s="172"/>
      <c r="K223" s="172"/>
      <c r="L223" s="198"/>
      <c r="M223" s="201"/>
      <c r="N223" s="204"/>
      <c r="O223" s="207"/>
      <c r="P223" s="210"/>
      <c r="Q223" s="168"/>
      <c r="R223" s="182"/>
      <c r="S223" s="182"/>
      <c r="T223" s="183"/>
      <c r="U223" s="172"/>
      <c r="V223" s="172"/>
      <c r="W223" s="186"/>
      <c r="X223" s="186"/>
      <c r="Y223" s="186"/>
      <c r="Z223" s="187"/>
      <c r="AA223" s="168"/>
      <c r="AB223" s="167"/>
      <c r="AC223" s="168"/>
      <c r="AD223" s="168"/>
      <c r="AE223" s="167"/>
      <c r="AF223" s="168"/>
      <c r="AG223" s="169"/>
      <c r="AH223" s="20" t="str">
        <f>CONCATENATE(J220," Control"," 4")</f>
        <v>ADMTI  Control 4</v>
      </c>
      <c r="AI223" s="22"/>
      <c r="AJ223" s="22"/>
      <c r="AK223" s="22"/>
      <c r="AL223" s="22" t="str">
        <f t="shared" si="941"/>
        <v xml:space="preserve">  a través de </v>
      </c>
      <c r="AM223" s="20"/>
      <c r="AN223" s="20" t="str">
        <f t="shared" si="925"/>
        <v/>
      </c>
      <c r="AO223" s="20"/>
      <c r="AP223" s="20" t="str">
        <f t="shared" si="926"/>
        <v/>
      </c>
      <c r="AQ223" s="20"/>
      <c r="AR223" s="20"/>
      <c r="AS223" s="20"/>
      <c r="AT223" s="21" t="str">
        <f t="shared" si="951"/>
        <v/>
      </c>
      <c r="AU223" s="20" t="str">
        <f t="shared" si="943"/>
        <v/>
      </c>
      <c r="AV223" s="21" t="e">
        <f t="shared" si="952"/>
        <v>#N/A</v>
      </c>
      <c r="AW223" s="20" t="str">
        <f t="shared" si="945"/>
        <v/>
      </c>
      <c r="AX223" s="172"/>
      <c r="AY223" s="172"/>
      <c r="AZ223" s="175"/>
      <c r="BA223" s="20" t="str">
        <f>CONCATENATE(J220," Acción preventiva"," 4")</f>
        <v>ADMTI  Acción preventiva 4</v>
      </c>
      <c r="BB223" s="22"/>
      <c r="BC223" s="22"/>
      <c r="BD223" s="22"/>
      <c r="BE223" s="20">
        <f t="shared" si="947"/>
        <v>0</v>
      </c>
      <c r="BF223" s="20"/>
      <c r="BG223" s="20"/>
      <c r="BH223" s="20"/>
      <c r="BI223" s="20"/>
      <c r="BJ223" s="20"/>
      <c r="BK223" s="20"/>
      <c r="BL223" s="20"/>
      <c r="BM223" s="20"/>
      <c r="BN223" s="20"/>
      <c r="BO223" s="20"/>
      <c r="BP223" s="20"/>
      <c r="BQ223" s="20"/>
      <c r="BR223" s="178"/>
      <c r="BS223" s="37"/>
      <c r="BT223" s="37"/>
      <c r="BU223" s="37"/>
      <c r="BV223" s="37"/>
      <c r="BW223" s="37"/>
      <c r="BX223" s="37"/>
      <c r="BY223" s="37"/>
      <c r="BZ223" s="37"/>
      <c r="CA223" s="37"/>
      <c r="CB223" s="37"/>
      <c r="CC223" s="37"/>
      <c r="CD223" s="37"/>
      <c r="CE223" s="37">
        <f t="shared" si="860"/>
        <v>0</v>
      </c>
      <c r="CF223" s="38"/>
      <c r="CG223" s="23"/>
      <c r="CH223" s="24"/>
      <c r="CI223" s="181"/>
      <c r="CJ223" s="25" t="e">
        <f t="shared" ref="CJ223" si="955">1-(CH223/CI220)</f>
        <v>#DIV/0!</v>
      </c>
      <c r="CK223" s="23" t="e" cm="1">
        <f t="array" ref="CK223">+_xlfn.IFS(CJ223&lt;0.8,"Cambio",CJ223&lt;0.9,"Revisión de control",CJ223&gt;0.89,"Se mantiene")</f>
        <v>#DIV/0!</v>
      </c>
      <c r="CL223" s="148"/>
      <c r="CM223" s="148"/>
      <c r="CN223" s="148"/>
      <c r="CO223" s="148"/>
      <c r="CP223" s="25">
        <f t="shared" si="950"/>
        <v>1</v>
      </c>
    </row>
    <row r="224" spans="1:94" ht="60" hidden="1" customHeight="1" x14ac:dyDescent="0.35">
      <c r="A224" s="151"/>
      <c r="B224" s="214" t="s">
        <v>143</v>
      </c>
      <c r="C224" s="153" t="s">
        <v>144</v>
      </c>
      <c r="D224" s="191" t="str">
        <f>VLOOKUP(B224,Datos!$B$65:$F$80,3,FALSE)</f>
        <v>Adelantar las diferentes acciones necesarias para la administración de los bienes fiscales patrimoniales de la Agencia y las tierras baldías de la Nación, conforme a la vocación productiva y uso del suelo, promoviendo las condiciones socioeconómicas y ambientales del territorio</v>
      </c>
      <c r="E224" s="194" t="str">
        <f>VLOOKUP(B224,Datos!$B$65:$F$80,5,FALSE)</f>
        <v>La posibilidad de incumplir con las diferentes acciones necesarias para la administración de los bienes fiscales patrimoniales de la Agencia y las tierras baldías de la Nación</v>
      </c>
      <c r="F224" s="191" t="str">
        <f>VLOOKUP(B224,Datos!$B$65:$F$80,4,FALSE)</f>
        <v>Inicia con la información recibida por los diferentes modelos de atención e informes de seguimiento de las distintas adjudicaciones realizadas y finaliza con la administración del Fondo Nacional Agrario y baldíos, realización de mecanismos de administración, constitución y delimitación de zonas de reservas,  protección de territorios ancestrales de comunidades indígenas, revocatoria del acto de adjudicación y limitaciones a la propiedad</v>
      </c>
      <c r="G224" s="197" t="s">
        <v>643</v>
      </c>
      <c r="H224" s="168"/>
      <c r="I224" s="167">
        <f t="shared" ref="I224" si="956">IF(K224="",0,1)</f>
        <v>0</v>
      </c>
      <c r="J224" s="170" t="str">
        <f t="shared" ref="J224" si="957">CONCATENATE(C224," ",K224)</f>
        <v xml:space="preserve">ADMTI </v>
      </c>
      <c r="K224" s="170"/>
      <c r="L224" s="198"/>
      <c r="M224" s="199">
        <f ca="1">+TODAY()-L224</f>
        <v>46151</v>
      </c>
      <c r="N224" s="202"/>
      <c r="O224" s="205"/>
      <c r="P224" s="208" t="e">
        <f>VLOOKUP(O224,Datos!$B$20:$D$25,2,FALSE)</f>
        <v>#N/A</v>
      </c>
      <c r="Q224" s="168"/>
      <c r="R224" s="182"/>
      <c r="S224" s="182"/>
      <c r="T224" s="183" t="str">
        <f t="shared" ref="T224" si="958">CONCATENATE("Posibilidad de efecto dañoso sobre los"," ",Q224," ",R224," debido ",S224)</f>
        <v xml:space="preserve">Posibilidad de efecto dañoso sobre los   debido </v>
      </c>
      <c r="U224" s="170"/>
      <c r="V224" s="170"/>
      <c r="W224" s="184"/>
      <c r="X224" s="184"/>
      <c r="Y224" s="184"/>
      <c r="Z224" s="187"/>
      <c r="AA224" s="168" t="str">
        <f t="shared" ref="AA224" si="959">IF(Z224&lt;=0,"",IF(Z224&lt;=2,"Muy Baja",IF(Z224&lt;=24,"Baja",IF(Z224&lt;=500,"Media",IF(Z224&lt;=5000,"Alta","Muy Alta")))))</f>
        <v/>
      </c>
      <c r="AB224" s="167" t="str">
        <f t="shared" ref="AB224" si="960">IF(AA224="","",IF(AA224="Muy Baja",0.2,IF(AA224="Baja",0.4,IF(AA224="Media",0.6,IF(AA224="Alta",0.8,IF(AA224="Muy Alta",1,))))))</f>
        <v/>
      </c>
      <c r="AC224" s="168">
        <f>+O224</f>
        <v>0</v>
      </c>
      <c r="AD224" s="168" t="e" cm="1">
        <f t="array" ref="AD224">_xlfn.IFS(AC224=Datos!$C$6,"Leve",AC224=Datos!$C$7,"Menor",AC224=Datos!$C$8,"Moderado",AC224=Datos!$C$9,"Mayor",AC224=Datos!$C$10,"Catastrófico")</f>
        <v>#N/A</v>
      </c>
      <c r="AE224" s="167" t="e">
        <f t="shared" ref="AE224" si="961">IF(AD224="","",IF(AD224="Leve",0.2,IF(AD224="Menor",0.4,IF(AD224="Moderado",0.6,IF(AD224="Mayor",0.8,IF(AD224="Catastrófico",1,))))))</f>
        <v>#N/A</v>
      </c>
      <c r="AF224" s="168" t="e">
        <f t="shared" ref="AF224" si="962">IF(OR(AND(AA224="Muy Baja",AD224="Leve"),AND(AA224="Muy Baja",AD224="Menor"),AND(AA224="Baja",AD224="Leve")),"Bajo",IF(OR(AND(AA224="Muy baja",AD224="Moderado"),AND(AA224="Baja",AD224="Menor"),AND(AA224="Baja",AD224="Moderado"),AND(AA224="Media",AD224="Leve"),AND(AA224="Media",AD224="Menor"),AND(AA224="Media",AD224="Moderado"),AND(AA224="Alta",AD224="Leve"),AND(AA224="Alta",AD224="Menor")),"Moderado",IF(OR(AND(AA224="Muy Baja",AD224="Mayor"),AND(AA224="Baja",AD224="Mayor"),AND(AA224="Media",AD224="Mayor"),AND(AA224="Alta",AD224="Moderado"),AND(AA224="Alta",AD224="Mayor"),AND(AA224="Muy Alta",AD224="Leve"),AND(AA224="Muy Alta",AD224="Menor"),AND(AA224="Muy Alta",AD224="Moderado"),AND(AA224="Muy Alta",AD224="Mayor")),"Alto",IF(OR(AND(AA224="Muy Baja",AD224="Catastrófico"),AND(AA224="Baja",AD224="Catastrófico"),AND(AA224="Media",AD224="Catastrófico"),AND(AA224="Alta",AD224="Catastrófico"),AND(AA224="Muy Alta",AD224="Catastrófico")),"Extremo",""))))</f>
        <v>#N/A</v>
      </c>
      <c r="AG224" s="169" t="e" cm="1">
        <f t="array" ref="AG224">_xlfn.IFS(AF224="Bajo","Aceptar",AF224="Moderado","Reducir",AF224="Alto","Reducir",AF224="Extremo","Reducir")</f>
        <v>#N/A</v>
      </c>
      <c r="AH224" s="20" t="str">
        <f>CONCATENATE(J224," Control"," 1")</f>
        <v>ADMTI  Control 1</v>
      </c>
      <c r="AI224" s="22"/>
      <c r="AJ224" s="22"/>
      <c r="AK224" s="22"/>
      <c r="AL224" s="22" t="str">
        <f t="shared" ref="AL224:AL227" si="963">CONCATENATE(AI224," ",AJ224," a través de ",AK224)</f>
        <v xml:space="preserve">  a través de </v>
      </c>
      <c r="AM224" s="20"/>
      <c r="AN224" s="20" t="str">
        <f t="shared" si="925"/>
        <v/>
      </c>
      <c r="AO224" s="20"/>
      <c r="AP224" s="20" t="str">
        <f t="shared" si="926"/>
        <v/>
      </c>
      <c r="AQ224" s="20"/>
      <c r="AR224" s="20"/>
      <c r="AS224" s="20"/>
      <c r="AT224" s="21" t="str">
        <f t="shared" ref="AT224" si="964">+IF(AN224="Probabilidad",AB224-(AB224*AP224),AB224)</f>
        <v/>
      </c>
      <c r="AU224" s="20" t="str">
        <f t="shared" si="943"/>
        <v/>
      </c>
      <c r="AV224" s="21" t="e">
        <f t="shared" ref="AV224" si="965">+IF(AN224="Impacto",AE224-(AE224*AP224),AE224)</f>
        <v>#N/A</v>
      </c>
      <c r="AW224" s="20" t="str">
        <f t="shared" si="945"/>
        <v/>
      </c>
      <c r="AX224" s="170" t="str">
        <f t="shared" ref="AX224" si="966">IF(OR(AND(AU227="Muy Baja",AW227="Leve"),AND(AU227="Muy Baja",AW227="Menor"),AND(AU227="Baja",AW227="Leve")),"Bajo",IF(OR(AND(AU227="Muy baja",AW227="Moderado"),AND(AU227="Baja",AW227="Menor"),AND(AU227="Baja",AW227="Moderado"),AND(AU227="Media",AW227="Leve"),AND(AU227="Media",AW227="Menor"),AND(AU227="Media",AW227="Moderado"),AND(AU227="Alta",AW227="Leve"),AND(AU227="Alta",AW227="Menor")),"Moderado",IF(OR(AND(AU227="Muy Baja",AW227="Mayor"),AND(AU227="Baja",AW227="Mayor"),AND(AU227="Media",AW227="Mayor"),AND(AU227="Alta",AW227="Moderado"),AND(AU227="Alta",AW227="Mayor"),AND(AU227="Muy Alta",AW227="Leve"),AND(AU227="Muy Alta",AW227="Menor"),AND(AU227="Muy Alta",AW227="Moderado"),AND(AU227="Muy Alta",AW227="Mayor")),"Alto",IF(OR(AND(AU227="Muy Baja",AW227="Catastrófico"),AND(AU227="Baja",AW227="Catastrófico"),AND(AU227="Media",AW227="Catastrófico"),AND(AU227="Alta",AW227="Catastrófico"),AND(AU227="Muy Alta",AW227="Catastrófico")),"Extremo",""))))</f>
        <v/>
      </c>
      <c r="AY224" s="170" t="e" cm="1">
        <f t="array" ref="AY224">_xlfn.IFS(AX224="Bajo","Aceptar",AX224="Moderado","Reducir",AX224="Alto","Reducir",AX224="Extremo","Reducir")</f>
        <v>#N/A</v>
      </c>
      <c r="AZ224" s="173" t="e" cm="1">
        <f t="array" ref="AZ224">_xlfn.IFS(AY224="Aceptar","No",AY224="Reducir","Si")</f>
        <v>#N/A</v>
      </c>
      <c r="BA224" s="20" t="str">
        <f>CONCATENATE(J224," Acción preventiva"," 1")</f>
        <v>ADMTI  Acción preventiva 1</v>
      </c>
      <c r="BB224" s="22"/>
      <c r="BC224" s="22"/>
      <c r="BD224" s="22"/>
      <c r="BE224" s="20">
        <f t="shared" si="947"/>
        <v>0</v>
      </c>
      <c r="BF224" s="20"/>
      <c r="BG224" s="20"/>
      <c r="BH224" s="20"/>
      <c r="BI224" s="20"/>
      <c r="BJ224" s="20"/>
      <c r="BK224" s="20"/>
      <c r="BL224" s="20"/>
      <c r="BM224" s="20"/>
      <c r="BN224" s="20"/>
      <c r="BO224" s="20"/>
      <c r="BP224" s="20"/>
      <c r="BQ224" s="20"/>
      <c r="BR224" s="176"/>
      <c r="BS224" s="37"/>
      <c r="BT224" s="37"/>
      <c r="BU224" s="37"/>
      <c r="BV224" s="37"/>
      <c r="BW224" s="37"/>
      <c r="BX224" s="37"/>
      <c r="BY224" s="37"/>
      <c r="BZ224" s="37"/>
      <c r="CA224" s="37"/>
      <c r="CB224" s="37"/>
      <c r="CC224" s="37"/>
      <c r="CD224" s="37"/>
      <c r="CE224" s="37">
        <f t="shared" si="860"/>
        <v>0</v>
      </c>
      <c r="CF224" s="38"/>
      <c r="CG224" s="23"/>
      <c r="CH224" s="24"/>
      <c r="CI224" s="179">
        <f t="shared" ref="CI224" si="967">+Z224</f>
        <v>0</v>
      </c>
      <c r="CJ224" s="25" t="e">
        <f t="shared" ref="CJ224" si="968">1-(CH224/CI224)</f>
        <v>#DIV/0!</v>
      </c>
      <c r="CK224" s="23" t="e" cm="1">
        <f t="array" ref="CK224">+_xlfn.IFS(CJ224&lt;0.8,"Cambio",CJ224&lt;0.9,"Revisión de control",CJ224&gt;0.89,"Se mantiene")</f>
        <v>#DIV/0!</v>
      </c>
      <c r="CL224" s="148"/>
      <c r="CM224" s="148"/>
      <c r="CN224" s="148"/>
      <c r="CO224" s="148"/>
      <c r="CP224" s="25">
        <f t="shared" ref="CP224:CP227" si="969">(_xlfn.IFS(CG224="",1,CG224="SI",0)+_xlfn.IFS(CL224="",1,CL224="SI",1,CL224="NO",0)+_xlfn.IFS(CM224="",1,CM224="SI",1,CM224="NO",0)+_xlfn.IFS(CN224="",1,CN224="SI",1,CN224="NO",0)+_xlfn.IFS(CO224="",1,CO224="SI",1,CO224="NO",0))/5</f>
        <v>1</v>
      </c>
    </row>
    <row r="225" spans="1:94" ht="60" hidden="1" customHeight="1" x14ac:dyDescent="0.35">
      <c r="A225" s="151"/>
      <c r="B225" s="215"/>
      <c r="C225" s="153" t="s">
        <v>144</v>
      </c>
      <c r="D225" s="192"/>
      <c r="E225" s="195"/>
      <c r="F225" s="192"/>
      <c r="G225" s="197"/>
      <c r="H225" s="168"/>
      <c r="I225" s="167"/>
      <c r="J225" s="171"/>
      <c r="K225" s="171"/>
      <c r="L225" s="198"/>
      <c r="M225" s="200"/>
      <c r="N225" s="203"/>
      <c r="O225" s="206"/>
      <c r="P225" s="209"/>
      <c r="Q225" s="168"/>
      <c r="R225" s="182"/>
      <c r="S225" s="182"/>
      <c r="T225" s="183"/>
      <c r="U225" s="171"/>
      <c r="V225" s="171"/>
      <c r="W225" s="185"/>
      <c r="X225" s="185"/>
      <c r="Y225" s="185"/>
      <c r="Z225" s="187"/>
      <c r="AA225" s="168"/>
      <c r="AB225" s="167"/>
      <c r="AC225" s="168"/>
      <c r="AD225" s="168"/>
      <c r="AE225" s="167"/>
      <c r="AF225" s="168"/>
      <c r="AG225" s="169"/>
      <c r="AH225" s="20" t="str">
        <f>CONCATENATE(J224," Control"," 2")</f>
        <v>ADMTI  Control 2</v>
      </c>
      <c r="AI225" s="22"/>
      <c r="AJ225" s="22"/>
      <c r="AK225" s="22"/>
      <c r="AL225" s="22" t="str">
        <f t="shared" si="963"/>
        <v xml:space="preserve">  a través de </v>
      </c>
      <c r="AM225" s="20"/>
      <c r="AN225" s="20" t="str">
        <f t="shared" si="925"/>
        <v/>
      </c>
      <c r="AO225" s="20"/>
      <c r="AP225" s="20" t="str">
        <f t="shared" si="926"/>
        <v/>
      </c>
      <c r="AQ225" s="20"/>
      <c r="AR225" s="20"/>
      <c r="AS225" s="20"/>
      <c r="AT225" s="21" t="str">
        <f t="shared" ref="AT225:AT227" si="970">+IF(AN225="Probabilidad",AT224-(AT224*AP225),AT224)</f>
        <v/>
      </c>
      <c r="AU225" s="20" t="str">
        <f t="shared" si="943"/>
        <v/>
      </c>
      <c r="AV225" s="21" t="e">
        <f t="shared" ref="AV225:AV227" si="971">+IF(AN225="Impacto",AV224-(AV224*AP225),AV224)</f>
        <v>#N/A</v>
      </c>
      <c r="AW225" s="20" t="str">
        <f t="shared" si="945"/>
        <v/>
      </c>
      <c r="AX225" s="171"/>
      <c r="AY225" s="171"/>
      <c r="AZ225" s="174"/>
      <c r="BA225" s="20" t="str">
        <f>CONCATENATE(J224," Acción preventiva"," 2")</f>
        <v>ADMTI  Acción preventiva 2</v>
      </c>
      <c r="BB225" s="22"/>
      <c r="BC225" s="22"/>
      <c r="BD225" s="22"/>
      <c r="BE225" s="20">
        <f t="shared" si="947"/>
        <v>0</v>
      </c>
      <c r="BF225" s="20"/>
      <c r="BG225" s="20"/>
      <c r="BH225" s="20"/>
      <c r="BI225" s="20"/>
      <c r="BJ225" s="20"/>
      <c r="BK225" s="20"/>
      <c r="BL225" s="20"/>
      <c r="BM225" s="20"/>
      <c r="BN225" s="20"/>
      <c r="BO225" s="20"/>
      <c r="BP225" s="20"/>
      <c r="BQ225" s="20"/>
      <c r="BR225" s="177"/>
      <c r="BS225" s="37"/>
      <c r="BT225" s="37"/>
      <c r="BU225" s="37"/>
      <c r="BV225" s="37"/>
      <c r="BW225" s="37"/>
      <c r="BX225" s="37"/>
      <c r="BY225" s="37"/>
      <c r="BZ225" s="37"/>
      <c r="CA225" s="37"/>
      <c r="CB225" s="37"/>
      <c r="CC225" s="37"/>
      <c r="CD225" s="37"/>
      <c r="CE225" s="37">
        <f t="shared" si="860"/>
        <v>0</v>
      </c>
      <c r="CF225" s="38"/>
      <c r="CG225" s="23"/>
      <c r="CH225" s="24"/>
      <c r="CI225" s="180"/>
      <c r="CJ225" s="25" t="e">
        <f t="shared" ref="CJ225" si="972">1-(CH225/CI224)</f>
        <v>#DIV/0!</v>
      </c>
      <c r="CK225" s="23" t="e" cm="1">
        <f t="array" ref="CK225">+_xlfn.IFS(CJ225&lt;0.8,"Cambio",CJ225&lt;0.9,"Revisión de control",CJ225&gt;0.89,"Se mantiene")</f>
        <v>#DIV/0!</v>
      </c>
      <c r="CL225" s="148"/>
      <c r="CM225" s="148"/>
      <c r="CN225" s="148"/>
      <c r="CO225" s="148"/>
      <c r="CP225" s="25">
        <f t="shared" si="969"/>
        <v>1</v>
      </c>
    </row>
    <row r="226" spans="1:94" ht="60" hidden="1" customHeight="1" x14ac:dyDescent="0.35">
      <c r="A226" s="151"/>
      <c r="B226" s="215"/>
      <c r="C226" s="153" t="s">
        <v>144</v>
      </c>
      <c r="D226" s="192"/>
      <c r="E226" s="195"/>
      <c r="F226" s="192"/>
      <c r="G226" s="197"/>
      <c r="H226" s="168"/>
      <c r="I226" s="167"/>
      <c r="J226" s="171"/>
      <c r="K226" s="171"/>
      <c r="L226" s="198"/>
      <c r="M226" s="200"/>
      <c r="N226" s="203"/>
      <c r="O226" s="206"/>
      <c r="P226" s="209"/>
      <c r="Q226" s="168"/>
      <c r="R226" s="182"/>
      <c r="S226" s="182"/>
      <c r="T226" s="183"/>
      <c r="U226" s="171"/>
      <c r="V226" s="171"/>
      <c r="W226" s="185"/>
      <c r="X226" s="185"/>
      <c r="Y226" s="185"/>
      <c r="Z226" s="187"/>
      <c r="AA226" s="168"/>
      <c r="AB226" s="167"/>
      <c r="AC226" s="168"/>
      <c r="AD226" s="168"/>
      <c r="AE226" s="167"/>
      <c r="AF226" s="168"/>
      <c r="AG226" s="169"/>
      <c r="AH226" s="20" t="str">
        <f>CONCATENATE(J224," Control"," 3")</f>
        <v>ADMTI  Control 3</v>
      </c>
      <c r="AI226" s="22"/>
      <c r="AJ226" s="22"/>
      <c r="AK226" s="22"/>
      <c r="AL226" s="22" t="str">
        <f t="shared" si="963"/>
        <v xml:space="preserve">  a través de </v>
      </c>
      <c r="AM226" s="20"/>
      <c r="AN226" s="20" t="str">
        <f t="shared" si="925"/>
        <v/>
      </c>
      <c r="AO226" s="20"/>
      <c r="AP226" s="20" t="str">
        <f t="shared" si="926"/>
        <v/>
      </c>
      <c r="AQ226" s="20"/>
      <c r="AR226" s="20"/>
      <c r="AS226" s="20"/>
      <c r="AT226" s="21" t="str">
        <f t="shared" si="970"/>
        <v/>
      </c>
      <c r="AU226" s="20" t="str">
        <f t="shared" si="943"/>
        <v/>
      </c>
      <c r="AV226" s="21" t="e">
        <f t="shared" si="971"/>
        <v>#N/A</v>
      </c>
      <c r="AW226" s="20" t="str">
        <f t="shared" si="945"/>
        <v/>
      </c>
      <c r="AX226" s="171"/>
      <c r="AY226" s="171"/>
      <c r="AZ226" s="174"/>
      <c r="BA226" s="20" t="str">
        <f>CONCATENATE(J224," Acción preventiva"," 3")</f>
        <v>ADMTI  Acción preventiva 3</v>
      </c>
      <c r="BB226" s="22"/>
      <c r="BC226" s="22"/>
      <c r="BD226" s="22"/>
      <c r="BE226" s="20">
        <f t="shared" si="947"/>
        <v>0</v>
      </c>
      <c r="BF226" s="20"/>
      <c r="BG226" s="20"/>
      <c r="BH226" s="20"/>
      <c r="BI226" s="20"/>
      <c r="BJ226" s="20"/>
      <c r="BK226" s="20"/>
      <c r="BL226" s="20"/>
      <c r="BM226" s="20"/>
      <c r="BN226" s="20"/>
      <c r="BO226" s="20"/>
      <c r="BP226" s="20"/>
      <c r="BQ226" s="20"/>
      <c r="BR226" s="177"/>
      <c r="BS226" s="37"/>
      <c r="BT226" s="37"/>
      <c r="BU226" s="37"/>
      <c r="BV226" s="37"/>
      <c r="BW226" s="37"/>
      <c r="BX226" s="37"/>
      <c r="BY226" s="37"/>
      <c r="BZ226" s="37"/>
      <c r="CA226" s="37"/>
      <c r="CB226" s="37"/>
      <c r="CC226" s="37"/>
      <c r="CD226" s="37"/>
      <c r="CE226" s="37">
        <f t="shared" si="860"/>
        <v>0</v>
      </c>
      <c r="CF226" s="38"/>
      <c r="CG226" s="23"/>
      <c r="CH226" s="24"/>
      <c r="CI226" s="180"/>
      <c r="CJ226" s="25" t="e">
        <f t="shared" ref="CJ226" si="973">1-(CH226/CI224)</f>
        <v>#DIV/0!</v>
      </c>
      <c r="CK226" s="23" t="e" cm="1">
        <f t="array" ref="CK226">+_xlfn.IFS(CJ226&lt;0.8,"Cambio",CJ226&lt;0.9,"Revisión de control",CJ226&gt;0.89,"Se mantiene")</f>
        <v>#DIV/0!</v>
      </c>
      <c r="CL226" s="148"/>
      <c r="CM226" s="148"/>
      <c r="CN226" s="148"/>
      <c r="CO226" s="148"/>
      <c r="CP226" s="25">
        <f t="shared" si="969"/>
        <v>1</v>
      </c>
    </row>
    <row r="227" spans="1:94" ht="60" hidden="1" customHeight="1" x14ac:dyDescent="0.35">
      <c r="A227" s="151"/>
      <c r="B227" s="216"/>
      <c r="C227" s="153" t="s">
        <v>144</v>
      </c>
      <c r="D227" s="193"/>
      <c r="E227" s="196"/>
      <c r="F227" s="193"/>
      <c r="G227" s="197"/>
      <c r="H227" s="168"/>
      <c r="I227" s="167"/>
      <c r="J227" s="172"/>
      <c r="K227" s="172"/>
      <c r="L227" s="198"/>
      <c r="M227" s="201"/>
      <c r="N227" s="204"/>
      <c r="O227" s="207"/>
      <c r="P227" s="210"/>
      <c r="Q227" s="168"/>
      <c r="R227" s="182"/>
      <c r="S227" s="182"/>
      <c r="T227" s="183"/>
      <c r="U227" s="172"/>
      <c r="V227" s="172"/>
      <c r="W227" s="186"/>
      <c r="X227" s="186"/>
      <c r="Y227" s="186"/>
      <c r="Z227" s="187"/>
      <c r="AA227" s="168"/>
      <c r="AB227" s="167"/>
      <c r="AC227" s="168"/>
      <c r="AD227" s="168"/>
      <c r="AE227" s="167"/>
      <c r="AF227" s="168"/>
      <c r="AG227" s="169"/>
      <c r="AH227" s="20" t="str">
        <f>CONCATENATE(J224," Control"," 4")</f>
        <v>ADMTI  Control 4</v>
      </c>
      <c r="AI227" s="22"/>
      <c r="AJ227" s="22"/>
      <c r="AK227" s="22"/>
      <c r="AL227" s="22" t="str">
        <f t="shared" si="963"/>
        <v xml:space="preserve">  a través de </v>
      </c>
      <c r="AM227" s="20"/>
      <c r="AN227" s="20" t="str">
        <f t="shared" si="925"/>
        <v/>
      </c>
      <c r="AO227" s="20"/>
      <c r="AP227" s="20" t="str">
        <f t="shared" si="926"/>
        <v/>
      </c>
      <c r="AQ227" s="20"/>
      <c r="AR227" s="20"/>
      <c r="AS227" s="20"/>
      <c r="AT227" s="21" t="str">
        <f t="shared" si="970"/>
        <v/>
      </c>
      <c r="AU227" s="20" t="str">
        <f t="shared" si="943"/>
        <v/>
      </c>
      <c r="AV227" s="21" t="e">
        <f t="shared" si="971"/>
        <v>#N/A</v>
      </c>
      <c r="AW227" s="20" t="str">
        <f t="shared" si="945"/>
        <v/>
      </c>
      <c r="AX227" s="172"/>
      <c r="AY227" s="172"/>
      <c r="AZ227" s="175"/>
      <c r="BA227" s="20" t="str">
        <f>CONCATENATE(J224," Acción preventiva"," 4")</f>
        <v>ADMTI  Acción preventiva 4</v>
      </c>
      <c r="BB227" s="22"/>
      <c r="BC227" s="22"/>
      <c r="BD227" s="22"/>
      <c r="BE227" s="20">
        <f t="shared" si="947"/>
        <v>0</v>
      </c>
      <c r="BF227" s="20"/>
      <c r="BG227" s="20"/>
      <c r="BH227" s="20"/>
      <c r="BI227" s="20"/>
      <c r="BJ227" s="20"/>
      <c r="BK227" s="20"/>
      <c r="BL227" s="20"/>
      <c r="BM227" s="20"/>
      <c r="BN227" s="20"/>
      <c r="BO227" s="20"/>
      <c r="BP227" s="20"/>
      <c r="BQ227" s="20"/>
      <c r="BR227" s="178"/>
      <c r="BS227" s="37"/>
      <c r="BT227" s="37"/>
      <c r="BU227" s="37"/>
      <c r="BV227" s="37"/>
      <c r="BW227" s="37"/>
      <c r="BX227" s="37"/>
      <c r="BY227" s="37"/>
      <c r="BZ227" s="37"/>
      <c r="CA227" s="37"/>
      <c r="CB227" s="37"/>
      <c r="CC227" s="37"/>
      <c r="CD227" s="37"/>
      <c r="CE227" s="37">
        <f t="shared" si="860"/>
        <v>0</v>
      </c>
      <c r="CF227" s="38"/>
      <c r="CG227" s="23"/>
      <c r="CH227" s="24"/>
      <c r="CI227" s="181"/>
      <c r="CJ227" s="25" t="e">
        <f t="shared" ref="CJ227" si="974">1-(CH227/CI224)</f>
        <v>#DIV/0!</v>
      </c>
      <c r="CK227" s="23" t="e" cm="1">
        <f t="array" ref="CK227">+_xlfn.IFS(CJ227&lt;0.8,"Cambio",CJ227&lt;0.9,"Revisión de control",CJ227&gt;0.89,"Se mantiene")</f>
        <v>#DIV/0!</v>
      </c>
      <c r="CL227" s="148"/>
      <c r="CM227" s="148"/>
      <c r="CN227" s="148"/>
      <c r="CO227" s="148"/>
      <c r="CP227" s="25">
        <f t="shared" si="969"/>
        <v>1</v>
      </c>
    </row>
    <row r="228" spans="1:94" ht="60" customHeight="1" x14ac:dyDescent="0.35">
      <c r="A228" s="151" t="s">
        <v>1197</v>
      </c>
      <c r="B228" s="223" t="s">
        <v>145</v>
      </c>
      <c r="C228" s="152" t="s">
        <v>146</v>
      </c>
      <c r="D228" s="191" t="str">
        <f>VLOOKUP(B228,Datos!$B$65:$F$80,3,FALSE)</f>
        <v>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v>
      </c>
      <c r="E228" s="194" t="str">
        <f>VLOOKUP(B228,Datos!$B$65:$F$80,5,FALSE)</f>
        <v>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v>
      </c>
      <c r="F228" s="191" t="str">
        <f>VLOOKUP(B228,Datos!$B$65:$F$80,4,FALSE)</f>
        <v>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v>
      </c>
      <c r="G228" s="197" t="s">
        <v>1023</v>
      </c>
      <c r="H228" s="168" t="s">
        <v>1198</v>
      </c>
      <c r="I228" s="167">
        <f t="shared" ref="I228" si="975">IF(K228="",0,1)</f>
        <v>1</v>
      </c>
      <c r="J228" s="170" t="str">
        <f t="shared" ref="J228" si="976">CONCATENATE(C228," ",K228)</f>
        <v>GINFO 5</v>
      </c>
      <c r="K228" s="170">
        <v>5</v>
      </c>
      <c r="L228" s="198">
        <v>46147</v>
      </c>
      <c r="M228" s="199">
        <f ca="1">+TODAY()-L228</f>
        <v>4</v>
      </c>
      <c r="N228" s="202" t="s">
        <v>1199</v>
      </c>
      <c r="O228" s="205" t="s">
        <v>26</v>
      </c>
      <c r="P228" s="208">
        <f>VLOOKUP(O228,Datos!$B$20:$D$25,2,FALSE)</f>
        <v>0.8</v>
      </c>
      <c r="Q228" s="168" t="s">
        <v>1131</v>
      </c>
      <c r="R228" s="182" t="s">
        <v>1201</v>
      </c>
      <c r="S228" s="182" t="s">
        <v>1202</v>
      </c>
      <c r="T228" s="183" t="str">
        <f t="shared" ref="T228" si="977">CONCATENATE("Posibilidad de efecto dañoso sobre los"," ",Q228," ",R228," debido ",S228)</f>
        <v>Posibilidad de efecto dañoso sobre los recursos públicos por pagar bienes, servicios u obras a pesar de no cumplir las condiciones de calidad debido a la falta de definición, gestión y control de los requisitos y entregables de los contratistas durante el ciclo de vida de las soluciones de software, asociadas a la falta de lineamientos técnicos, metodológicos y de aseguramiento de calidad.</v>
      </c>
      <c r="U228" s="170" t="s">
        <v>200</v>
      </c>
      <c r="V228" s="170" t="s">
        <v>204</v>
      </c>
      <c r="W228" s="184" t="s">
        <v>247</v>
      </c>
      <c r="X228" s="184" t="s">
        <v>216</v>
      </c>
      <c r="Y228" s="184" t="s">
        <v>1204</v>
      </c>
      <c r="Z228" s="187">
        <v>2</v>
      </c>
      <c r="AA228" s="168" t="str">
        <f t="shared" ref="AA228" si="978">IF(Z228&lt;=0,"",IF(Z228&lt;=2,"Muy Baja",IF(Z228&lt;=24,"Baja",IF(Z228&lt;=500,"Media",IF(Z228&lt;=5000,"Alta","Muy Alta")))))</f>
        <v>Muy Baja</v>
      </c>
      <c r="AB228" s="167">
        <f t="shared" ref="AB228" si="979">IF(AA228="","",IF(AA228="Muy Baja",0.2,IF(AA228="Baja",0.4,IF(AA228="Media",0.6,IF(AA228="Alta",0.8,IF(AA228="Muy Alta",1,))))))</f>
        <v>0.2</v>
      </c>
      <c r="AC228" s="168" t="str">
        <f>+O228</f>
        <v>Entre 100 y menor a 500 SMLMV</v>
      </c>
      <c r="AD228" s="168" t="str" cm="1">
        <f t="array" ref="AD228">_xlfn.IFS(AC228=Datos!$C$6,"Leve",AC228=Datos!$C$7,"Menor",AC228=Datos!$C$8,"Moderado",AC228=Datos!$C$9,"Mayor",AC228=Datos!$C$10,"Catastrófico")</f>
        <v>Mayor</v>
      </c>
      <c r="AE228" s="167">
        <f t="shared" ref="AE228" si="980">IF(AD228="","",IF(AD228="Leve",0.2,IF(AD228="Menor",0.4,IF(AD228="Moderado",0.6,IF(AD228="Mayor",0.8,IF(AD228="Catastrófico",1,))))))</f>
        <v>0.8</v>
      </c>
      <c r="AF228" s="168" t="str">
        <f t="shared" ref="AF228" si="981">IF(OR(AND(AA228="Muy Baja",AD228="Leve"),AND(AA228="Muy Baja",AD228="Menor"),AND(AA228="Baja",AD228="Leve")),"Bajo",IF(OR(AND(AA228="Muy baja",AD228="Moderado"),AND(AA228="Baja",AD228="Menor"),AND(AA228="Baja",AD228="Moderado"),AND(AA228="Media",AD228="Leve"),AND(AA228="Media",AD228="Menor"),AND(AA228="Media",AD228="Moderado"),AND(AA228="Alta",AD228="Leve"),AND(AA228="Alta",AD228="Menor")),"Moderado",IF(OR(AND(AA228="Muy Baja",AD228="Mayor"),AND(AA228="Baja",AD228="Mayor"),AND(AA228="Media",AD228="Mayor"),AND(AA228="Alta",AD228="Moderado"),AND(AA228="Alta",AD228="Mayor"),AND(AA228="Muy Alta",AD228="Leve"),AND(AA228="Muy Alta",AD228="Menor"),AND(AA228="Muy Alta",AD228="Moderado"),AND(AA228="Muy Alta",AD228="Mayor")),"Alto",IF(OR(AND(AA228="Muy Baja",AD228="Catastrófico"),AND(AA228="Baja",AD228="Catastrófico"),AND(AA228="Media",AD228="Catastrófico"),AND(AA228="Alta",AD228="Catastrófico"),AND(AA228="Muy Alta",AD228="Catastrófico")),"Extremo",""))))</f>
        <v>Alto</v>
      </c>
      <c r="AG228" s="169" t="str" cm="1">
        <f t="array" ref="AG228">_xlfn.IFS(AF228="Bajo","Aceptar",AF228="Moderado","Reducir",AF228="Alto","Reducir",AF228="Extremo","Reducir")</f>
        <v>Reducir</v>
      </c>
      <c r="AH228" s="20" t="str">
        <f>CONCATENATE(J228," Control"," 1")</f>
        <v>GINFO 5 Control 1</v>
      </c>
      <c r="AI228" s="22" t="s">
        <v>1212</v>
      </c>
      <c r="AJ228" s="22" t="s">
        <v>1206</v>
      </c>
      <c r="AK228" s="22" t="s">
        <v>1207</v>
      </c>
      <c r="AL228" s="22" t="str">
        <f t="shared" ref="AL228:AL235" si="982">CONCATENATE(AI228," ",AJ228," a través de ",AK228)</f>
        <v>El EQUIPO DE INFRAESTRUTURA Y SOPORTE TECNOLÓGICO - SG valida la entrega a satisfacción o no de las soluciones a través de formato o correo electrónico cada vez que se presente su entrega</v>
      </c>
      <c r="AM228" s="20" t="s">
        <v>47</v>
      </c>
      <c r="AN228" s="20" t="str">
        <f t="shared" si="925"/>
        <v>Probabilidad</v>
      </c>
      <c r="AO228" s="20" t="s">
        <v>49</v>
      </c>
      <c r="AP228" s="20" t="str">
        <f t="shared" si="926"/>
        <v>30%</v>
      </c>
      <c r="AQ228" s="20" t="s">
        <v>1</v>
      </c>
      <c r="AR228" s="20" t="s">
        <v>5</v>
      </c>
      <c r="AS228" s="20" t="s">
        <v>3</v>
      </c>
      <c r="AT228" s="21">
        <f>+IF(AN228="Probabilidad",AB228-(AB228*AP228),AB228)</f>
        <v>0.14000000000000001</v>
      </c>
      <c r="AU228" s="20" t="str">
        <f t="shared" ref="AU228:AU235" si="983">IFERROR(IF(AT228="","",IF(AT228&lt;=20%,"Muy Baja",IF(AT228&lt;=40%,"Baja",IF(AT228&lt;=60%,"Media",IF(AT228&lt;=80%,"Alta","Muy Alta"))))),"")</f>
        <v>Muy Baja</v>
      </c>
      <c r="AV228" s="21">
        <f>+IF(AN228="Impacto",AE228-(AE228*AP228),AE228)</f>
        <v>0.8</v>
      </c>
      <c r="AW228" s="20" t="str">
        <f t="shared" ref="AW228:AW235" si="984">IFERROR(IF(AV228="","",IF(AV228&lt;=0.2,"Leve",IF(AV228&lt;=0.4,"Menor",IF(AV228&lt;=0.6,"Moderado",IF(AV228&lt;=0.8,"Mayor","Catastrófico"))))),"")</f>
        <v>Mayor</v>
      </c>
      <c r="AX228" s="170" t="str">
        <f t="shared" ref="AX228" si="985">IF(OR(AND(AU231="Muy Baja",AW231="Leve"),AND(AU231="Muy Baja",AW231="Menor"),AND(AU231="Baja",AW231="Leve")),"Bajo",IF(OR(AND(AU231="Muy baja",AW231="Moderado"),AND(AU231="Baja",AW231="Menor"),AND(AU231="Baja",AW231="Moderado"),AND(AU231="Media",AW231="Leve"),AND(AU231="Media",AW231="Menor"),AND(AU231="Media",AW231="Moderado"),AND(AU231="Alta",AW231="Leve"),AND(AU231="Alta",AW231="Menor")),"Moderado",IF(OR(AND(AU231="Muy Baja",AW231="Mayor"),AND(AU231="Baja",AW231="Mayor"),AND(AU231="Media",AW231="Mayor"),AND(AU231="Alta",AW231="Moderado"),AND(AU231="Alta",AW231="Mayor"),AND(AU231="Muy Alta",AW231="Leve"),AND(AU231="Muy Alta",AW231="Menor"),AND(AU231="Muy Alta",AW231="Moderado"),AND(AU231="Muy Alta",AW231="Mayor")),"Alto",IF(OR(AND(AU231="Muy Baja",AW231="Catastrófico"),AND(AU231="Baja",AW231="Catastrófico"),AND(AU231="Media",AW231="Catastrófico"),AND(AU231="Alta",AW231="Catastrófico"),AND(AU231="Muy Alta",AW231="Catastrófico")),"Extremo",""))))</f>
        <v>Moderado</v>
      </c>
      <c r="AY228" s="170" t="str" cm="1">
        <f t="array" ref="AY228">_xlfn.IFS(AX228="Bajo","Aceptar",AX228="Moderado","Reducir",AX228="Alto","Reducir",AX228="Extremo","Reducir")</f>
        <v>Reducir</v>
      </c>
      <c r="AZ228" s="173" t="str" cm="1">
        <f t="array" ref="AZ228">_xlfn.IFS(AY228="Aceptar","No",AY228="Reducir","Si")</f>
        <v>Si</v>
      </c>
      <c r="BA228" s="20" t="str">
        <f>CONCATENATE(J228," Acción preventiva"," 1")</f>
        <v>GINFO 5 Acción preventiva 1</v>
      </c>
      <c r="BB228" s="22" t="s">
        <v>1212</v>
      </c>
      <c r="BC228" s="22" t="s">
        <v>1213</v>
      </c>
      <c r="BD228" s="22" t="s">
        <v>1214</v>
      </c>
      <c r="BE228" s="20">
        <f t="shared" ref="BE228:BE235" si="986">+SUM(BF228:BQ228)</f>
        <v>2</v>
      </c>
      <c r="BF228" s="20"/>
      <c r="BG228" s="20"/>
      <c r="BH228" s="20"/>
      <c r="BI228" s="20"/>
      <c r="BJ228" s="20"/>
      <c r="BK228" s="20">
        <v>1</v>
      </c>
      <c r="BL228" s="20"/>
      <c r="BM228" s="20"/>
      <c r="BN228" s="20"/>
      <c r="BO228" s="20">
        <v>1</v>
      </c>
      <c r="BP228" s="20"/>
      <c r="BQ228" s="20"/>
      <c r="BR228" s="176">
        <f t="shared" ref="BR228" si="987">+AVERAGE(CE228:CE231)/AVERAGE(BE228:BE231)</f>
        <v>0</v>
      </c>
      <c r="BS228" s="37"/>
      <c r="BT228" s="37"/>
      <c r="BU228" s="37"/>
      <c r="BV228" s="37"/>
      <c r="BW228" s="37"/>
      <c r="BX228" s="37"/>
      <c r="BY228" s="37"/>
      <c r="BZ228" s="37"/>
      <c r="CA228" s="37"/>
      <c r="CB228" s="37"/>
      <c r="CC228" s="37"/>
      <c r="CD228" s="37"/>
      <c r="CE228" s="37">
        <f t="shared" si="860"/>
        <v>0</v>
      </c>
      <c r="CF228" s="38"/>
      <c r="CG228" s="23"/>
      <c r="CH228" s="24"/>
      <c r="CI228" s="179">
        <f t="shared" ref="CI228" si="988">+Z228</f>
        <v>2</v>
      </c>
      <c r="CJ228" s="25">
        <f t="shared" ref="CJ228" si="989">1-(CH228/CI228)</f>
        <v>1</v>
      </c>
      <c r="CK228" s="23" t="str" cm="1">
        <f t="array" ref="CK228">+_xlfn.IFS(CJ228&lt;0.8,"Cambio",CJ228&lt;0.9,"Revisión de control",CJ228&gt;0.89,"Se mantiene")</f>
        <v>Se mantiene</v>
      </c>
      <c r="CL228" s="148"/>
      <c r="CM228" s="148"/>
      <c r="CN228" s="148"/>
      <c r="CO228" s="148"/>
      <c r="CP228" s="25">
        <f t="shared" ref="CP228:CP247" si="990">(_xlfn.IFS(CG228="",1,CG228="SI",0)+_xlfn.IFS(CL228="",1,CL228="SI",1,CL228="NO",0)+_xlfn.IFS(CM228="",1,CM228="SI",1,CM228="NO",0)+_xlfn.IFS(CN228="",1,CN228="SI",1,CN228="NO",0)+_xlfn.IFS(CO228="",1,CO228="SI",1,CO228="NO",0))/5</f>
        <v>1</v>
      </c>
    </row>
    <row r="229" spans="1:94" ht="60" customHeight="1" x14ac:dyDescent="0.35">
      <c r="A229" s="151" t="s">
        <v>1197</v>
      </c>
      <c r="B229" s="224"/>
      <c r="C229" s="152" t="s">
        <v>146</v>
      </c>
      <c r="D229" s="192"/>
      <c r="E229" s="195"/>
      <c r="F229" s="192"/>
      <c r="G229" s="197"/>
      <c r="H229" s="168"/>
      <c r="I229" s="167"/>
      <c r="J229" s="171"/>
      <c r="K229" s="171"/>
      <c r="L229" s="198"/>
      <c r="M229" s="200"/>
      <c r="N229" s="203"/>
      <c r="O229" s="206"/>
      <c r="P229" s="209"/>
      <c r="Q229" s="168"/>
      <c r="R229" s="182"/>
      <c r="S229" s="182"/>
      <c r="T229" s="183"/>
      <c r="U229" s="171"/>
      <c r="V229" s="171"/>
      <c r="W229" s="185"/>
      <c r="X229" s="185"/>
      <c r="Y229" s="185"/>
      <c r="Z229" s="187"/>
      <c r="AA229" s="168"/>
      <c r="AB229" s="167"/>
      <c r="AC229" s="168"/>
      <c r="AD229" s="168"/>
      <c r="AE229" s="167"/>
      <c r="AF229" s="168"/>
      <c r="AG229" s="169"/>
      <c r="AH229" s="20" t="str">
        <f>CONCATENATE(J228," Control"," 2")</f>
        <v>GINFO 5 Control 2</v>
      </c>
      <c r="AI229" s="22" t="s">
        <v>1212</v>
      </c>
      <c r="AJ229" s="22" t="s">
        <v>1208</v>
      </c>
      <c r="AK229" s="2" t="s">
        <v>1209</v>
      </c>
      <c r="AL229" s="22" t="str">
        <f t="shared" si="982"/>
        <v xml:space="preserve">El EQUIPO DE INFRAESTRUTURA Y SOPORTE TECNOLÓGICO - SG ejecuta  las pólizas de cumplimiento y calidad a través de la notificación para la subsanación de las inconsistencias hasta tanto se garantice el cumplimiento a satisfacción. 
</v>
      </c>
      <c r="AM229" s="20" t="s">
        <v>48</v>
      </c>
      <c r="AN229" s="20" t="str">
        <f t="shared" si="925"/>
        <v>Impacto</v>
      </c>
      <c r="AO229" s="20" t="s">
        <v>49</v>
      </c>
      <c r="AP229" s="20" t="str">
        <f t="shared" si="926"/>
        <v>25%</v>
      </c>
      <c r="AQ229" s="20" t="s">
        <v>1</v>
      </c>
      <c r="AR229" s="20" t="s">
        <v>5</v>
      </c>
      <c r="AS229" s="20" t="s">
        <v>3</v>
      </c>
      <c r="AT229" s="21">
        <f>+IF(AN229="Probabilidad",AT228-(AT228*AP229),AT228)</f>
        <v>0.14000000000000001</v>
      </c>
      <c r="AU229" s="20" t="str">
        <f t="shared" si="983"/>
        <v>Muy Baja</v>
      </c>
      <c r="AV229" s="21">
        <f>+IF(AN229="Impacto",AV228-(AV228*AP229),AV228)</f>
        <v>0.60000000000000009</v>
      </c>
      <c r="AW229" s="20" t="str">
        <f t="shared" si="984"/>
        <v>Moderado</v>
      </c>
      <c r="AX229" s="171"/>
      <c r="AY229" s="171"/>
      <c r="AZ229" s="174"/>
      <c r="BA229" s="20" t="str">
        <f>CONCATENATE(J228," Acción preventiva"," 2")</f>
        <v>GINFO 5 Acción preventiva 2</v>
      </c>
      <c r="BB229" s="22"/>
      <c r="BC229" s="22"/>
      <c r="BD229" s="22"/>
      <c r="BE229" s="20">
        <f t="shared" si="986"/>
        <v>0</v>
      </c>
      <c r="BF229" s="20"/>
      <c r="BG229" s="20"/>
      <c r="BH229" s="20"/>
      <c r="BI229" s="20"/>
      <c r="BJ229" s="20"/>
      <c r="BK229" s="20"/>
      <c r="BL229" s="20"/>
      <c r="BM229" s="20"/>
      <c r="BN229" s="20"/>
      <c r="BO229" s="20"/>
      <c r="BP229" s="20"/>
      <c r="BQ229" s="20"/>
      <c r="BR229" s="177"/>
      <c r="BS229" s="37"/>
      <c r="BT229" s="37"/>
      <c r="BU229" s="37"/>
      <c r="BV229" s="37"/>
      <c r="BW229" s="37"/>
      <c r="BX229" s="37"/>
      <c r="BY229" s="37"/>
      <c r="BZ229" s="37"/>
      <c r="CA229" s="37"/>
      <c r="CB229" s="37"/>
      <c r="CC229" s="37"/>
      <c r="CD229" s="37"/>
      <c r="CE229" s="37">
        <f t="shared" si="860"/>
        <v>0</v>
      </c>
      <c r="CF229" s="38"/>
      <c r="CG229" s="23"/>
      <c r="CH229" s="24"/>
      <c r="CI229" s="180"/>
      <c r="CJ229" s="25">
        <f t="shared" ref="CJ229" si="991">1-(CH229/CI228)</f>
        <v>1</v>
      </c>
      <c r="CK229" s="23" t="str" cm="1">
        <f t="array" ref="CK229">+_xlfn.IFS(CJ229&lt;0.8,"Cambio",CJ229&lt;0.9,"Revisión de control",CJ229&gt;0.89,"Se mantiene")</f>
        <v>Se mantiene</v>
      </c>
      <c r="CL229" s="148"/>
      <c r="CM229" s="148"/>
      <c r="CN229" s="148"/>
      <c r="CO229" s="148"/>
      <c r="CP229" s="25">
        <f t="shared" si="990"/>
        <v>1</v>
      </c>
    </row>
    <row r="230" spans="1:94" ht="60" customHeight="1" x14ac:dyDescent="0.35">
      <c r="A230" s="151" t="s">
        <v>1197</v>
      </c>
      <c r="B230" s="224"/>
      <c r="C230" s="152" t="s">
        <v>146</v>
      </c>
      <c r="D230" s="192"/>
      <c r="E230" s="195"/>
      <c r="F230" s="192"/>
      <c r="G230" s="197"/>
      <c r="H230" s="168"/>
      <c r="I230" s="167"/>
      <c r="J230" s="171"/>
      <c r="K230" s="171"/>
      <c r="L230" s="198"/>
      <c r="M230" s="200"/>
      <c r="N230" s="203"/>
      <c r="O230" s="206"/>
      <c r="P230" s="209"/>
      <c r="Q230" s="168"/>
      <c r="R230" s="182"/>
      <c r="S230" s="182"/>
      <c r="T230" s="183"/>
      <c r="U230" s="171"/>
      <c r="V230" s="171"/>
      <c r="W230" s="185"/>
      <c r="X230" s="185"/>
      <c r="Y230" s="185"/>
      <c r="Z230" s="187"/>
      <c r="AA230" s="168"/>
      <c r="AB230" s="167"/>
      <c r="AC230" s="168"/>
      <c r="AD230" s="168"/>
      <c r="AE230" s="167"/>
      <c r="AF230" s="168"/>
      <c r="AG230" s="169"/>
      <c r="AH230" s="20" t="str">
        <f>CONCATENATE(J228," Control"," 3")</f>
        <v>GINFO 5 Control 3</v>
      </c>
      <c r="AI230" s="22"/>
      <c r="AJ230" s="22"/>
      <c r="AK230" s="22"/>
      <c r="AL230" s="22" t="str">
        <f t="shared" si="982"/>
        <v xml:space="preserve">  a través de </v>
      </c>
      <c r="AM230" s="20"/>
      <c r="AN230" s="20" t="str">
        <f t="shared" si="925"/>
        <v/>
      </c>
      <c r="AO230" s="20"/>
      <c r="AP230" s="20" t="str">
        <f t="shared" si="926"/>
        <v/>
      </c>
      <c r="AQ230" s="20"/>
      <c r="AR230" s="20"/>
      <c r="AS230" s="20"/>
      <c r="AT230" s="21">
        <f>+IF(AN230="Probabilidad",AT229-(AT229*AP230),AT229)</f>
        <v>0.14000000000000001</v>
      </c>
      <c r="AU230" s="20" t="str">
        <f t="shared" si="983"/>
        <v>Muy Baja</v>
      </c>
      <c r="AV230" s="21">
        <f>+IF(AN230="Impacto",AV229-(AV229*AP230),AV229)</f>
        <v>0.60000000000000009</v>
      </c>
      <c r="AW230" s="20" t="str">
        <f t="shared" si="984"/>
        <v>Moderado</v>
      </c>
      <c r="AX230" s="171"/>
      <c r="AY230" s="171"/>
      <c r="AZ230" s="174"/>
      <c r="BA230" s="20" t="str">
        <f>CONCATENATE(J228," Acción preventiva"," 3")</f>
        <v>GINFO 5 Acción preventiva 3</v>
      </c>
      <c r="BB230" s="22"/>
      <c r="BC230" s="22"/>
      <c r="BD230" s="22"/>
      <c r="BE230" s="20">
        <f t="shared" si="986"/>
        <v>0</v>
      </c>
      <c r="BF230" s="20"/>
      <c r="BG230" s="20"/>
      <c r="BH230" s="20"/>
      <c r="BI230" s="20"/>
      <c r="BJ230" s="20"/>
      <c r="BK230" s="20"/>
      <c r="BL230" s="20"/>
      <c r="BM230" s="20"/>
      <c r="BN230" s="20"/>
      <c r="BO230" s="20"/>
      <c r="BP230" s="20"/>
      <c r="BQ230" s="20"/>
      <c r="BR230" s="177"/>
      <c r="BS230" s="37"/>
      <c r="BT230" s="37"/>
      <c r="BU230" s="37"/>
      <c r="BV230" s="37"/>
      <c r="BW230" s="37"/>
      <c r="BX230" s="37"/>
      <c r="BY230" s="37"/>
      <c r="BZ230" s="37"/>
      <c r="CA230" s="37"/>
      <c r="CB230" s="37"/>
      <c r="CC230" s="37"/>
      <c r="CD230" s="37"/>
      <c r="CE230" s="37">
        <f t="shared" si="860"/>
        <v>0</v>
      </c>
      <c r="CF230" s="38"/>
      <c r="CG230" s="23"/>
      <c r="CH230" s="24"/>
      <c r="CI230" s="180"/>
      <c r="CJ230" s="25">
        <f t="shared" ref="CJ230" si="992">1-(CH230/CI228)</f>
        <v>1</v>
      </c>
      <c r="CK230" s="23" t="str" cm="1">
        <f t="array" ref="CK230">+_xlfn.IFS(CJ230&lt;0.8,"Cambio",CJ230&lt;0.9,"Revisión de control",CJ230&gt;0.89,"Se mantiene")</f>
        <v>Se mantiene</v>
      </c>
      <c r="CL230" s="148"/>
      <c r="CM230" s="148"/>
      <c r="CN230" s="148"/>
      <c r="CO230" s="148"/>
      <c r="CP230" s="25">
        <f t="shared" si="990"/>
        <v>1</v>
      </c>
    </row>
    <row r="231" spans="1:94" ht="60" customHeight="1" x14ac:dyDescent="0.35">
      <c r="A231" s="151" t="s">
        <v>1197</v>
      </c>
      <c r="B231" s="225"/>
      <c r="C231" s="152" t="s">
        <v>146</v>
      </c>
      <c r="D231" s="193"/>
      <c r="E231" s="196"/>
      <c r="F231" s="193"/>
      <c r="G231" s="197"/>
      <c r="H231" s="168"/>
      <c r="I231" s="167"/>
      <c r="J231" s="172"/>
      <c r="K231" s="172"/>
      <c r="L231" s="198"/>
      <c r="M231" s="201"/>
      <c r="N231" s="204"/>
      <c r="O231" s="207"/>
      <c r="P231" s="210"/>
      <c r="Q231" s="168"/>
      <c r="R231" s="182"/>
      <c r="S231" s="182"/>
      <c r="T231" s="183"/>
      <c r="U231" s="172"/>
      <c r="V231" s="172"/>
      <c r="W231" s="186"/>
      <c r="X231" s="186"/>
      <c r="Y231" s="186"/>
      <c r="Z231" s="187"/>
      <c r="AA231" s="168"/>
      <c r="AB231" s="167"/>
      <c r="AC231" s="168"/>
      <c r="AD231" s="168"/>
      <c r="AE231" s="167"/>
      <c r="AF231" s="168"/>
      <c r="AG231" s="169"/>
      <c r="AH231" s="20" t="str">
        <f>CONCATENATE(J228," Control"," 4")</f>
        <v>GINFO 5 Control 4</v>
      </c>
      <c r="AI231" s="22"/>
      <c r="AJ231" s="22"/>
      <c r="AK231" s="22"/>
      <c r="AL231" s="22" t="str">
        <f t="shared" si="982"/>
        <v xml:space="preserve">  a través de </v>
      </c>
      <c r="AM231" s="20"/>
      <c r="AN231" s="20" t="str">
        <f t="shared" si="925"/>
        <v/>
      </c>
      <c r="AO231" s="20"/>
      <c r="AP231" s="20" t="str">
        <f t="shared" si="926"/>
        <v/>
      </c>
      <c r="AQ231" s="20"/>
      <c r="AR231" s="20"/>
      <c r="AS231" s="20"/>
      <c r="AT231" s="21">
        <f>+IF(AN231="Probabilidad",AT230-(AT230*AP231),AT230)</f>
        <v>0.14000000000000001</v>
      </c>
      <c r="AU231" s="20" t="str">
        <f t="shared" si="983"/>
        <v>Muy Baja</v>
      </c>
      <c r="AV231" s="21">
        <f>+IF(AN231="Impacto",AV230-(AV230*AP231),AV230)</f>
        <v>0.60000000000000009</v>
      </c>
      <c r="AW231" s="20" t="str">
        <f t="shared" si="984"/>
        <v>Moderado</v>
      </c>
      <c r="AX231" s="172"/>
      <c r="AY231" s="172"/>
      <c r="AZ231" s="175"/>
      <c r="BA231" s="20" t="str">
        <f>CONCATENATE(J228," Acción preventiva"," 4")</f>
        <v>GINFO 5 Acción preventiva 4</v>
      </c>
      <c r="BB231" s="22"/>
      <c r="BC231" s="22"/>
      <c r="BD231" s="22"/>
      <c r="BE231" s="20">
        <f t="shared" si="986"/>
        <v>0</v>
      </c>
      <c r="BF231" s="20"/>
      <c r="BG231" s="20"/>
      <c r="BH231" s="20"/>
      <c r="BI231" s="20"/>
      <c r="BJ231" s="20"/>
      <c r="BK231" s="20"/>
      <c r="BL231" s="20"/>
      <c r="BM231" s="20"/>
      <c r="BN231" s="20"/>
      <c r="BO231" s="20"/>
      <c r="BP231" s="20"/>
      <c r="BQ231" s="20"/>
      <c r="BR231" s="178"/>
      <c r="BS231" s="37"/>
      <c r="BT231" s="37"/>
      <c r="BU231" s="37"/>
      <c r="BV231" s="37"/>
      <c r="BW231" s="37"/>
      <c r="BX231" s="37"/>
      <c r="BY231" s="37"/>
      <c r="BZ231" s="37"/>
      <c r="CA231" s="37"/>
      <c r="CB231" s="37"/>
      <c r="CC231" s="37"/>
      <c r="CD231" s="37"/>
      <c r="CE231" s="37">
        <f t="shared" si="860"/>
        <v>0</v>
      </c>
      <c r="CF231" s="38"/>
      <c r="CG231" s="23"/>
      <c r="CH231" s="24"/>
      <c r="CI231" s="181"/>
      <c r="CJ231" s="25">
        <f t="shared" ref="CJ231" si="993">1-(CH231/CI228)</f>
        <v>1</v>
      </c>
      <c r="CK231" s="23" t="str" cm="1">
        <f t="array" ref="CK231">+_xlfn.IFS(CJ231&lt;0.8,"Cambio",CJ231&lt;0.9,"Revisión de control",CJ231&gt;0.89,"Se mantiene")</f>
        <v>Se mantiene</v>
      </c>
      <c r="CL231" s="148"/>
      <c r="CM231" s="148"/>
      <c r="CN231" s="148"/>
      <c r="CO231" s="148"/>
      <c r="CP231" s="25">
        <f t="shared" si="990"/>
        <v>1</v>
      </c>
    </row>
    <row r="232" spans="1:94" ht="60" customHeight="1" x14ac:dyDescent="0.35">
      <c r="A232" s="151" t="s">
        <v>1197</v>
      </c>
      <c r="B232" s="223" t="s">
        <v>145</v>
      </c>
      <c r="C232" s="152" t="s">
        <v>146</v>
      </c>
      <c r="D232" s="191" t="str">
        <f>VLOOKUP(B232,Datos!$B$65:$F$80,3,FALSE)</f>
        <v>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v>
      </c>
      <c r="E232" s="194" t="str">
        <f>VLOOKUP(B232,Datos!$B$65:$F$80,5,FALSE)</f>
        <v>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v>
      </c>
      <c r="F232" s="191" t="str">
        <f>VLOOKUP(B232,Datos!$B$65:$F$80,4,FALSE)</f>
        <v>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v>
      </c>
      <c r="G232" s="197" t="s">
        <v>1024</v>
      </c>
      <c r="H232" s="168" t="s">
        <v>1198</v>
      </c>
      <c r="I232" s="167">
        <f t="shared" ref="I232" si="994">IF(K232="",0,1)</f>
        <v>1</v>
      </c>
      <c r="J232" s="170" t="str">
        <f t="shared" ref="J232" si="995">CONCATENATE(C232," ",K232)</f>
        <v>GINFO 6</v>
      </c>
      <c r="K232" s="170">
        <v>6</v>
      </c>
      <c r="L232" s="198">
        <v>46147</v>
      </c>
      <c r="M232" s="199">
        <f ca="1">+TODAY()-L232</f>
        <v>4</v>
      </c>
      <c r="N232" s="202" t="s">
        <v>1200</v>
      </c>
      <c r="O232" s="205" t="s">
        <v>26</v>
      </c>
      <c r="P232" s="208">
        <f>VLOOKUP(O232,Datos!$B$20:$D$25,2,FALSE)</f>
        <v>0.8</v>
      </c>
      <c r="Q232" s="168" t="s">
        <v>1131</v>
      </c>
      <c r="R232" s="182" t="s">
        <v>1201</v>
      </c>
      <c r="S232" s="182" t="s">
        <v>1203</v>
      </c>
      <c r="T232" s="183" t="str">
        <f t="shared" ref="T232" si="996">CONCATENATE("Posibilidad de efecto dañoso sobre los"," ",Q232," ",R232," debido ",S232)</f>
        <v>Posibilidad de efecto dañoso sobre los recursos públicos por pagar bienes, servicios u obras a pesar de no cumplir las condiciones de calidad debido a la falta de planificación, monitoreo y control hacia los contratistas que operan de la infraestructura tecnológica, bases de datos y servicios TIC, asociadas a la ausencia o insuficiente implementación de lineamientos, controles y buenas prácticas de gestión y seguridad de la información.</v>
      </c>
      <c r="U232" s="170" t="s">
        <v>200</v>
      </c>
      <c r="V232" s="170" t="s">
        <v>204</v>
      </c>
      <c r="W232" s="184" t="s">
        <v>247</v>
      </c>
      <c r="X232" s="184" t="s">
        <v>1205</v>
      </c>
      <c r="Y232" s="184" t="s">
        <v>1204</v>
      </c>
      <c r="Z232" s="187">
        <v>2</v>
      </c>
      <c r="AA232" s="168" t="str">
        <f t="shared" ref="AA232" si="997">IF(Z232&lt;=0,"",IF(Z232&lt;=2,"Muy Baja",IF(Z232&lt;=24,"Baja",IF(Z232&lt;=500,"Media",IF(Z232&lt;=5000,"Alta","Muy Alta")))))</f>
        <v>Muy Baja</v>
      </c>
      <c r="AB232" s="167">
        <f t="shared" ref="AB232" si="998">IF(AA232="","",IF(AA232="Muy Baja",0.2,IF(AA232="Baja",0.4,IF(AA232="Media",0.6,IF(AA232="Alta",0.8,IF(AA232="Muy Alta",1,))))))</f>
        <v>0.2</v>
      </c>
      <c r="AC232" s="168" t="str">
        <f>+O232</f>
        <v>Entre 100 y menor a 500 SMLMV</v>
      </c>
      <c r="AD232" s="168" t="str" cm="1">
        <f t="array" ref="AD232">_xlfn.IFS(AC232=Datos!$C$6,"Leve",AC232=Datos!$C$7,"Menor",AC232=Datos!$C$8,"Moderado",AC232=Datos!$C$9,"Mayor",AC232=Datos!$C$10,"Catastrófico")</f>
        <v>Mayor</v>
      </c>
      <c r="AE232" s="167">
        <f t="shared" ref="AE232" si="999">IF(AD232="","",IF(AD232="Leve",0.2,IF(AD232="Menor",0.4,IF(AD232="Moderado",0.6,IF(AD232="Mayor",0.8,IF(AD232="Catastrófico",1,))))))</f>
        <v>0.8</v>
      </c>
      <c r="AF232" s="168" t="str">
        <f t="shared" ref="AF232" si="1000">IF(OR(AND(AA232="Muy Baja",AD232="Leve"),AND(AA232="Muy Baja",AD232="Menor"),AND(AA232="Baja",AD232="Leve")),"Bajo",IF(OR(AND(AA232="Muy baja",AD232="Moderado"),AND(AA232="Baja",AD232="Menor"),AND(AA232="Baja",AD232="Moderado"),AND(AA232="Media",AD232="Leve"),AND(AA232="Media",AD232="Menor"),AND(AA232="Media",AD232="Moderado"),AND(AA232="Alta",AD232="Leve"),AND(AA232="Alta",AD232="Menor")),"Moderado",IF(OR(AND(AA232="Muy Baja",AD232="Mayor"),AND(AA232="Baja",AD232="Mayor"),AND(AA232="Media",AD232="Mayor"),AND(AA232="Alta",AD232="Moderado"),AND(AA232="Alta",AD232="Mayor"),AND(AA232="Muy Alta",AD232="Leve"),AND(AA232="Muy Alta",AD232="Menor"),AND(AA232="Muy Alta",AD232="Moderado"),AND(AA232="Muy Alta",AD232="Mayor")),"Alto",IF(OR(AND(AA232="Muy Baja",AD232="Catastrófico"),AND(AA232="Baja",AD232="Catastrófico"),AND(AA232="Media",AD232="Catastrófico"),AND(AA232="Alta",AD232="Catastrófico"),AND(AA232="Muy Alta",AD232="Catastrófico")),"Extremo",""))))</f>
        <v>Alto</v>
      </c>
      <c r="AG232" s="169" t="str" cm="1">
        <f t="array" ref="AG232">_xlfn.IFS(AF232="Bajo","Aceptar",AF232="Moderado","Reducir",AF232="Alto","Reducir",AF232="Extremo","Reducir")</f>
        <v>Reducir</v>
      </c>
      <c r="AH232" s="20" t="str">
        <f>CONCATENATE(J232," Control"," 1")</f>
        <v>GINFO 6 Control 1</v>
      </c>
      <c r="AI232" s="22" t="s">
        <v>1212</v>
      </c>
      <c r="AJ232" s="22" t="s">
        <v>1210</v>
      </c>
      <c r="AK232" s="22" t="s">
        <v>1211</v>
      </c>
      <c r="AL232" s="22" t="str">
        <f t="shared" si="982"/>
        <v>El EQUIPO DE INFRAESTRUTURA Y SOPORTE TECNOLÓGICO - SG verifica el funcionamiento de la infraestructura tecnológica, incidentes y niveles de servicio, aplicando controles de seguridad de la información a través de respaldos y pruebas de recuperación periódicas conforme a lineamientos definidos, con el fin de asegurar la disponibilidad, integridad y eficiencia en el uso de los recursos tecnológicos.</v>
      </c>
      <c r="AM232" s="20" t="s">
        <v>46</v>
      </c>
      <c r="AN232" s="20" t="str">
        <f t="shared" si="925"/>
        <v>Probabilidad</v>
      </c>
      <c r="AO232" s="20" t="s">
        <v>49</v>
      </c>
      <c r="AP232" s="20" t="str">
        <f t="shared" si="926"/>
        <v>40%</v>
      </c>
      <c r="AQ232" s="20" t="s">
        <v>1</v>
      </c>
      <c r="AR232" s="20" t="s">
        <v>2</v>
      </c>
      <c r="AS232" s="20" t="s">
        <v>3</v>
      </c>
      <c r="AT232" s="21">
        <f>+IF(AN232="Probabilidad",AB232-(AB232*AP232),AB232)</f>
        <v>0.12</v>
      </c>
      <c r="AU232" s="20" t="str">
        <f t="shared" si="983"/>
        <v>Muy Baja</v>
      </c>
      <c r="AV232" s="21">
        <f>+IF(AN232="Impacto",AE232-(AE232*AP232),AE232)</f>
        <v>0.8</v>
      </c>
      <c r="AW232" s="20" t="str">
        <f t="shared" si="984"/>
        <v>Mayor</v>
      </c>
      <c r="AX232" s="170" t="str">
        <f t="shared" ref="AX232" si="1001">IF(OR(AND(AU235="Muy Baja",AW235="Leve"),AND(AU235="Muy Baja",AW235="Menor"),AND(AU235="Baja",AW235="Leve")),"Bajo",IF(OR(AND(AU235="Muy baja",AW235="Moderado"),AND(AU235="Baja",AW235="Menor"),AND(AU235="Baja",AW235="Moderado"),AND(AU235="Media",AW235="Leve"),AND(AU235="Media",AW235="Menor"),AND(AU235="Media",AW235="Moderado"),AND(AU235="Alta",AW235="Leve"),AND(AU235="Alta",AW235="Menor")),"Moderado",IF(OR(AND(AU235="Muy Baja",AW235="Mayor"),AND(AU235="Baja",AW235="Mayor"),AND(AU235="Media",AW235="Mayor"),AND(AU235="Alta",AW235="Moderado"),AND(AU235="Alta",AW235="Mayor"),AND(AU235="Muy Alta",AW235="Leve"),AND(AU235="Muy Alta",AW235="Menor"),AND(AU235="Muy Alta",AW235="Moderado"),AND(AU235="Muy Alta",AW235="Mayor")),"Alto",IF(OR(AND(AU235="Muy Baja",AW235="Catastrófico"),AND(AU235="Baja",AW235="Catastrófico"),AND(AU235="Media",AW235="Catastrófico"),AND(AU235="Alta",AW235="Catastrófico"),AND(AU235="Muy Alta",AW235="Catastrófico")),"Extremo",""))))</f>
        <v>Moderado</v>
      </c>
      <c r="AY232" s="170" t="str" cm="1">
        <f t="array" ref="AY232">_xlfn.IFS(AX232="Bajo","Aceptar",AX232="Moderado","Reducir",AX232="Alto","Reducir",AX232="Extremo","Reducir")</f>
        <v>Reducir</v>
      </c>
      <c r="AZ232" s="173" t="str" cm="1">
        <f t="array" ref="AZ232">_xlfn.IFS(AY232="Aceptar","No",AY232="Reducir","Si")</f>
        <v>Si</v>
      </c>
      <c r="BA232" s="20" t="str">
        <f>CONCATENATE(J232," Acción preventiva"," 1")</f>
        <v>GINFO 6 Acción preventiva 1</v>
      </c>
      <c r="BB232" s="22" t="s">
        <v>1212</v>
      </c>
      <c r="BC232" s="22" t="s">
        <v>1216</v>
      </c>
      <c r="BD232" s="22" t="s">
        <v>1215</v>
      </c>
      <c r="BE232" s="20">
        <f t="shared" si="986"/>
        <v>1</v>
      </c>
      <c r="BF232" s="20"/>
      <c r="BG232" s="20"/>
      <c r="BH232" s="20"/>
      <c r="BI232" s="20"/>
      <c r="BJ232" s="20"/>
      <c r="BK232" s="20">
        <v>1</v>
      </c>
      <c r="BL232" s="20"/>
      <c r="BM232" s="20"/>
      <c r="BN232" s="20"/>
      <c r="BO232" s="20"/>
      <c r="BP232" s="20"/>
      <c r="BQ232" s="20"/>
      <c r="BR232" s="176">
        <f t="shared" ref="BR232" si="1002">+AVERAGE(CE232:CE235)/AVERAGE(BE232:BE235)</f>
        <v>0</v>
      </c>
      <c r="BS232" s="37"/>
      <c r="BT232" s="37"/>
      <c r="BU232" s="37"/>
      <c r="BV232" s="37"/>
      <c r="BW232" s="37"/>
      <c r="BX232" s="37"/>
      <c r="BY232" s="37"/>
      <c r="BZ232" s="37"/>
      <c r="CA232" s="37"/>
      <c r="CB232" s="37"/>
      <c r="CC232" s="37"/>
      <c r="CD232" s="37"/>
      <c r="CE232" s="37">
        <f t="shared" si="860"/>
        <v>0</v>
      </c>
      <c r="CF232" s="38"/>
      <c r="CG232" s="23"/>
      <c r="CH232" s="24"/>
      <c r="CI232" s="179">
        <f t="shared" ref="CI232" si="1003">+Z232</f>
        <v>2</v>
      </c>
      <c r="CJ232" s="25">
        <f t="shared" ref="CJ232" si="1004">1-(CH232/CI232)</f>
        <v>1</v>
      </c>
      <c r="CK232" s="23" t="str" cm="1">
        <f t="array" ref="CK232">+_xlfn.IFS(CJ232&lt;0.8,"Cambio",CJ232&lt;0.9,"Revisión de control",CJ232&gt;0.89,"Se mantiene")</f>
        <v>Se mantiene</v>
      </c>
      <c r="CL232" s="148"/>
      <c r="CM232" s="148"/>
      <c r="CN232" s="148"/>
      <c r="CO232" s="148"/>
      <c r="CP232" s="25">
        <f t="shared" si="990"/>
        <v>1</v>
      </c>
    </row>
    <row r="233" spans="1:94" ht="60" customHeight="1" x14ac:dyDescent="0.35">
      <c r="A233" s="151" t="s">
        <v>1197</v>
      </c>
      <c r="B233" s="224"/>
      <c r="C233" s="152" t="s">
        <v>146</v>
      </c>
      <c r="D233" s="192"/>
      <c r="E233" s="195"/>
      <c r="F233" s="192"/>
      <c r="G233" s="197"/>
      <c r="H233" s="168"/>
      <c r="I233" s="167"/>
      <c r="J233" s="171"/>
      <c r="K233" s="171"/>
      <c r="L233" s="198"/>
      <c r="M233" s="200"/>
      <c r="N233" s="203"/>
      <c r="O233" s="206"/>
      <c r="P233" s="209"/>
      <c r="Q233" s="168"/>
      <c r="R233" s="182"/>
      <c r="S233" s="182"/>
      <c r="T233" s="183"/>
      <c r="U233" s="171"/>
      <c r="V233" s="171"/>
      <c r="W233" s="185"/>
      <c r="X233" s="185"/>
      <c r="Y233" s="185"/>
      <c r="Z233" s="187"/>
      <c r="AA233" s="168"/>
      <c r="AB233" s="167"/>
      <c r="AC233" s="168"/>
      <c r="AD233" s="168"/>
      <c r="AE233" s="167"/>
      <c r="AF233" s="168"/>
      <c r="AG233" s="169"/>
      <c r="AH233" s="20" t="str">
        <f>CONCATENATE(J232," Control"," 2")</f>
        <v>GINFO 6 Control 2</v>
      </c>
      <c r="AI233" s="22" t="s">
        <v>1212</v>
      </c>
      <c r="AJ233" s="22" t="s">
        <v>1208</v>
      </c>
      <c r="AK233" s="22" t="s">
        <v>1209</v>
      </c>
      <c r="AL233" s="22" t="str">
        <f t="shared" si="982"/>
        <v xml:space="preserve">El EQUIPO DE INFRAESTRUTURA Y SOPORTE TECNOLÓGICO - SG ejecuta  las pólizas de cumplimiento y calidad a través de la notificación para la subsanación de las inconsistencias hasta tanto se garantice el cumplimiento a satisfacción. 
</v>
      </c>
      <c r="AM233" s="20" t="s">
        <v>48</v>
      </c>
      <c r="AN233" s="20" t="str">
        <f t="shared" si="925"/>
        <v>Impacto</v>
      </c>
      <c r="AO233" s="20" t="s">
        <v>49</v>
      </c>
      <c r="AP233" s="20" t="str">
        <f t="shared" si="926"/>
        <v>25%</v>
      </c>
      <c r="AQ233" s="20" t="s">
        <v>1</v>
      </c>
      <c r="AR233" s="20" t="s">
        <v>2</v>
      </c>
      <c r="AS233" s="20" t="s">
        <v>3</v>
      </c>
      <c r="AT233" s="21">
        <f>+IF(AN233="Probabilidad",AT232-(AT232*AP233),AT232)</f>
        <v>0.12</v>
      </c>
      <c r="AU233" s="20" t="str">
        <f t="shared" si="983"/>
        <v>Muy Baja</v>
      </c>
      <c r="AV233" s="21">
        <f>+IF(AN233="Impacto",AV232-(AV232*AP233),AV232)</f>
        <v>0.60000000000000009</v>
      </c>
      <c r="AW233" s="20" t="str">
        <f t="shared" si="984"/>
        <v>Moderado</v>
      </c>
      <c r="AX233" s="171"/>
      <c r="AY233" s="171"/>
      <c r="AZ233" s="174"/>
      <c r="BA233" s="20" t="str">
        <f>CONCATENATE(J232," Acción preventiva"," 2")</f>
        <v>GINFO 6 Acción preventiva 2</v>
      </c>
      <c r="BB233" s="22"/>
      <c r="BC233" s="22"/>
      <c r="BD233" s="22"/>
      <c r="BE233" s="20">
        <f t="shared" si="986"/>
        <v>0</v>
      </c>
      <c r="BF233" s="20"/>
      <c r="BG233" s="20"/>
      <c r="BH233" s="20"/>
      <c r="BI233" s="20"/>
      <c r="BJ233" s="20"/>
      <c r="BK233" s="20"/>
      <c r="BL233" s="20"/>
      <c r="BM233" s="20"/>
      <c r="BN233" s="20"/>
      <c r="BO233" s="20"/>
      <c r="BP233" s="20"/>
      <c r="BQ233" s="20"/>
      <c r="BR233" s="177"/>
      <c r="BS233" s="37"/>
      <c r="BT233" s="37"/>
      <c r="BU233" s="37"/>
      <c r="BV233" s="37"/>
      <c r="BW233" s="37"/>
      <c r="BX233" s="37"/>
      <c r="BY233" s="37"/>
      <c r="BZ233" s="37"/>
      <c r="CA233" s="37"/>
      <c r="CB233" s="37"/>
      <c r="CC233" s="37"/>
      <c r="CD233" s="37"/>
      <c r="CE233" s="37">
        <f t="shared" si="860"/>
        <v>0</v>
      </c>
      <c r="CF233" s="38"/>
      <c r="CG233" s="23"/>
      <c r="CH233" s="24"/>
      <c r="CI233" s="180"/>
      <c r="CJ233" s="25">
        <f t="shared" ref="CJ233" si="1005">1-(CH233/CI232)</f>
        <v>1</v>
      </c>
      <c r="CK233" s="23" t="str" cm="1">
        <f t="array" ref="CK233">+_xlfn.IFS(CJ233&lt;0.8,"Cambio",CJ233&lt;0.9,"Revisión de control",CJ233&gt;0.89,"Se mantiene")</f>
        <v>Se mantiene</v>
      </c>
      <c r="CL233" s="148"/>
      <c r="CM233" s="148"/>
      <c r="CN233" s="148"/>
      <c r="CO233" s="148"/>
      <c r="CP233" s="25">
        <f t="shared" si="990"/>
        <v>1</v>
      </c>
    </row>
    <row r="234" spans="1:94" ht="60" customHeight="1" x14ac:dyDescent="0.35">
      <c r="A234" s="151" t="s">
        <v>1197</v>
      </c>
      <c r="B234" s="224"/>
      <c r="C234" s="152" t="s">
        <v>146</v>
      </c>
      <c r="D234" s="192"/>
      <c r="E234" s="195"/>
      <c r="F234" s="192"/>
      <c r="G234" s="197"/>
      <c r="H234" s="168"/>
      <c r="I234" s="167"/>
      <c r="J234" s="171"/>
      <c r="K234" s="171"/>
      <c r="L234" s="198"/>
      <c r="M234" s="200"/>
      <c r="N234" s="203"/>
      <c r="O234" s="206"/>
      <c r="P234" s="209"/>
      <c r="Q234" s="168"/>
      <c r="R234" s="182"/>
      <c r="S234" s="182"/>
      <c r="T234" s="183"/>
      <c r="U234" s="171"/>
      <c r="V234" s="171"/>
      <c r="W234" s="185"/>
      <c r="X234" s="185"/>
      <c r="Y234" s="185"/>
      <c r="Z234" s="187"/>
      <c r="AA234" s="168"/>
      <c r="AB234" s="167"/>
      <c r="AC234" s="168"/>
      <c r="AD234" s="168"/>
      <c r="AE234" s="167"/>
      <c r="AF234" s="168"/>
      <c r="AG234" s="169"/>
      <c r="AH234" s="20" t="str">
        <f>CONCATENATE(J232," Control"," 3")</f>
        <v>GINFO 6 Control 3</v>
      </c>
      <c r="AI234" s="22"/>
      <c r="AJ234" s="22"/>
      <c r="AK234" s="22"/>
      <c r="AL234" s="22" t="str">
        <f t="shared" si="982"/>
        <v xml:space="preserve">  a través de </v>
      </c>
      <c r="AM234" s="20"/>
      <c r="AN234" s="20" t="str">
        <f t="shared" si="925"/>
        <v/>
      </c>
      <c r="AO234" s="20"/>
      <c r="AP234" s="20" t="str">
        <f t="shared" si="926"/>
        <v/>
      </c>
      <c r="AQ234" s="20"/>
      <c r="AR234" s="20"/>
      <c r="AS234" s="20"/>
      <c r="AT234" s="21">
        <f>+IF(AN234="Probabilidad",AT233-(AT233*AP234),AT233)</f>
        <v>0.12</v>
      </c>
      <c r="AU234" s="20" t="str">
        <f t="shared" si="983"/>
        <v>Muy Baja</v>
      </c>
      <c r="AV234" s="21">
        <f>+IF(AN234="Impacto",AV233-(AV233*AP234),AV233)</f>
        <v>0.60000000000000009</v>
      </c>
      <c r="AW234" s="20" t="str">
        <f t="shared" si="984"/>
        <v>Moderado</v>
      </c>
      <c r="AX234" s="171"/>
      <c r="AY234" s="171"/>
      <c r="AZ234" s="174"/>
      <c r="BA234" s="20" t="str">
        <f>CONCATENATE(J232," Acción preventiva"," 3")</f>
        <v>GINFO 6 Acción preventiva 3</v>
      </c>
      <c r="BB234" s="22"/>
      <c r="BC234" s="22"/>
      <c r="BD234" s="22"/>
      <c r="BE234" s="20">
        <f t="shared" si="986"/>
        <v>0</v>
      </c>
      <c r="BF234" s="20"/>
      <c r="BG234" s="20"/>
      <c r="BH234" s="20"/>
      <c r="BI234" s="20"/>
      <c r="BJ234" s="20"/>
      <c r="BK234" s="20"/>
      <c r="BL234" s="20"/>
      <c r="BM234" s="20"/>
      <c r="BN234" s="20"/>
      <c r="BO234" s="20"/>
      <c r="BP234" s="20"/>
      <c r="BQ234" s="20"/>
      <c r="BR234" s="177"/>
      <c r="BS234" s="37"/>
      <c r="BT234" s="37"/>
      <c r="BU234" s="37"/>
      <c r="BV234" s="37"/>
      <c r="BW234" s="37"/>
      <c r="BX234" s="37"/>
      <c r="BY234" s="37"/>
      <c r="BZ234" s="37"/>
      <c r="CA234" s="37"/>
      <c r="CB234" s="37"/>
      <c r="CC234" s="37"/>
      <c r="CD234" s="37"/>
      <c r="CE234" s="37">
        <f t="shared" si="860"/>
        <v>0</v>
      </c>
      <c r="CF234" s="38"/>
      <c r="CG234" s="23"/>
      <c r="CH234" s="24"/>
      <c r="CI234" s="180"/>
      <c r="CJ234" s="25">
        <f t="shared" ref="CJ234" si="1006">1-(CH234/CI232)</f>
        <v>1</v>
      </c>
      <c r="CK234" s="23" t="str" cm="1">
        <f t="array" ref="CK234">+_xlfn.IFS(CJ234&lt;0.8,"Cambio",CJ234&lt;0.9,"Revisión de control",CJ234&gt;0.89,"Se mantiene")</f>
        <v>Se mantiene</v>
      </c>
      <c r="CL234" s="148"/>
      <c r="CM234" s="148"/>
      <c r="CN234" s="148"/>
      <c r="CO234" s="148"/>
      <c r="CP234" s="25">
        <f t="shared" si="990"/>
        <v>1</v>
      </c>
    </row>
    <row r="235" spans="1:94" ht="60" customHeight="1" x14ac:dyDescent="0.35">
      <c r="A235" s="151" t="s">
        <v>1197</v>
      </c>
      <c r="B235" s="225"/>
      <c r="C235" s="152" t="s">
        <v>146</v>
      </c>
      <c r="D235" s="193"/>
      <c r="E235" s="196"/>
      <c r="F235" s="193"/>
      <c r="G235" s="197"/>
      <c r="H235" s="168"/>
      <c r="I235" s="167"/>
      <c r="J235" s="172"/>
      <c r="K235" s="172"/>
      <c r="L235" s="198"/>
      <c r="M235" s="201"/>
      <c r="N235" s="204"/>
      <c r="O235" s="207"/>
      <c r="P235" s="210"/>
      <c r="Q235" s="168"/>
      <c r="R235" s="182"/>
      <c r="S235" s="182"/>
      <c r="T235" s="183"/>
      <c r="U235" s="172"/>
      <c r="V235" s="172"/>
      <c r="W235" s="186"/>
      <c r="X235" s="186"/>
      <c r="Y235" s="186"/>
      <c r="Z235" s="187"/>
      <c r="AA235" s="168"/>
      <c r="AB235" s="167"/>
      <c r="AC235" s="168"/>
      <c r="AD235" s="168"/>
      <c r="AE235" s="167"/>
      <c r="AF235" s="168"/>
      <c r="AG235" s="169"/>
      <c r="AH235" s="20" t="str">
        <f>CONCATENATE(J232," Control"," 4")</f>
        <v>GINFO 6 Control 4</v>
      </c>
      <c r="AI235" s="22"/>
      <c r="AJ235" s="22"/>
      <c r="AK235" s="22"/>
      <c r="AL235" s="22" t="str">
        <f t="shared" si="982"/>
        <v xml:space="preserve">  a través de </v>
      </c>
      <c r="AM235" s="20"/>
      <c r="AN235" s="20" t="str">
        <f t="shared" si="925"/>
        <v/>
      </c>
      <c r="AO235" s="20"/>
      <c r="AP235" s="20" t="str">
        <f t="shared" si="926"/>
        <v/>
      </c>
      <c r="AQ235" s="20"/>
      <c r="AR235" s="20"/>
      <c r="AS235" s="20"/>
      <c r="AT235" s="21">
        <f>+IF(AN235="Probabilidad",AT234-(AT234*AP235),AT234)</f>
        <v>0.12</v>
      </c>
      <c r="AU235" s="20" t="str">
        <f t="shared" si="983"/>
        <v>Muy Baja</v>
      </c>
      <c r="AV235" s="21">
        <f>+IF(AN235="Impacto",AV234-(AV234*AP235),AV234)</f>
        <v>0.60000000000000009</v>
      </c>
      <c r="AW235" s="20" t="str">
        <f t="shared" si="984"/>
        <v>Moderado</v>
      </c>
      <c r="AX235" s="172"/>
      <c r="AY235" s="172"/>
      <c r="AZ235" s="175"/>
      <c r="BA235" s="20" t="str">
        <f>CONCATENATE(J232," Acción preventiva"," 4")</f>
        <v>GINFO 6 Acción preventiva 4</v>
      </c>
      <c r="BB235" s="22"/>
      <c r="BC235" s="22"/>
      <c r="BD235" s="22"/>
      <c r="BE235" s="20">
        <f t="shared" si="986"/>
        <v>0</v>
      </c>
      <c r="BF235" s="20"/>
      <c r="BG235" s="20"/>
      <c r="BH235" s="20"/>
      <c r="BI235" s="20"/>
      <c r="BJ235" s="20"/>
      <c r="BK235" s="20"/>
      <c r="BL235" s="20"/>
      <c r="BM235" s="20"/>
      <c r="BN235" s="20"/>
      <c r="BO235" s="20"/>
      <c r="BP235" s="20"/>
      <c r="BQ235" s="20"/>
      <c r="BR235" s="178"/>
      <c r="BS235" s="37"/>
      <c r="BT235" s="37"/>
      <c r="BU235" s="37"/>
      <c r="BV235" s="37"/>
      <c r="BW235" s="37"/>
      <c r="BX235" s="37"/>
      <c r="BY235" s="37"/>
      <c r="BZ235" s="37"/>
      <c r="CA235" s="37"/>
      <c r="CB235" s="37"/>
      <c r="CC235" s="37"/>
      <c r="CD235" s="37"/>
      <c r="CE235" s="37">
        <f t="shared" si="860"/>
        <v>0</v>
      </c>
      <c r="CF235" s="38"/>
      <c r="CG235" s="23"/>
      <c r="CH235" s="24"/>
      <c r="CI235" s="181"/>
      <c r="CJ235" s="25">
        <f t="shared" ref="CJ235" si="1007">1-(CH235/CI232)</f>
        <v>1</v>
      </c>
      <c r="CK235" s="23" t="str" cm="1">
        <f t="array" ref="CK235">+_xlfn.IFS(CJ235&lt;0.8,"Cambio",CJ235&lt;0.9,"Revisión de control",CJ235&gt;0.89,"Se mantiene")</f>
        <v>Se mantiene</v>
      </c>
      <c r="CL235" s="148"/>
      <c r="CM235" s="148"/>
      <c r="CN235" s="148"/>
      <c r="CO235" s="148"/>
      <c r="CP235" s="25">
        <f t="shared" si="990"/>
        <v>1</v>
      </c>
    </row>
    <row r="236" spans="1:94" ht="60" hidden="1" customHeight="1" x14ac:dyDescent="0.35">
      <c r="A236" s="151"/>
      <c r="B236" s="214" t="s">
        <v>145</v>
      </c>
      <c r="C236" s="153" t="s">
        <v>146</v>
      </c>
      <c r="D236" s="191" t="str">
        <f>VLOOKUP(B236,Datos!$B$65:$F$80,3,FALSE)</f>
        <v>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v>
      </c>
      <c r="E236" s="194" t="str">
        <f>VLOOKUP(B236,Datos!$B$65:$F$80,5,FALSE)</f>
        <v>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v>
      </c>
      <c r="F236" s="191" t="str">
        <f>VLOOKUP(B236,Datos!$B$65:$F$80,4,FALSE)</f>
        <v>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v>
      </c>
      <c r="G236" s="197" t="s">
        <v>1025</v>
      </c>
      <c r="H236" s="168"/>
      <c r="I236" s="167">
        <f t="shared" ref="I236" si="1008">IF(K236="",0,1)</f>
        <v>0</v>
      </c>
      <c r="J236" s="170" t="str">
        <f t="shared" ref="J236" si="1009">CONCATENATE(C236," ",K236)</f>
        <v xml:space="preserve">GINFO </v>
      </c>
      <c r="K236" s="170"/>
      <c r="L236" s="198"/>
      <c r="M236" s="199">
        <f ca="1">+TODAY()-L236</f>
        <v>46151</v>
      </c>
      <c r="N236" s="202"/>
      <c r="O236" s="205"/>
      <c r="P236" s="208" t="e">
        <f>VLOOKUP(O236,Datos!$B$20:$D$25,2,FALSE)</f>
        <v>#N/A</v>
      </c>
      <c r="Q236" s="168"/>
      <c r="R236" s="182"/>
      <c r="S236" s="182"/>
      <c r="T236" s="183" t="str">
        <f t="shared" ref="T236" si="1010">CONCATENATE("Posibilidad de efecto dañoso sobre los"," ",Q236," ",R236," debido ",S236)</f>
        <v xml:space="preserve">Posibilidad de efecto dañoso sobre los   debido </v>
      </c>
      <c r="U236" s="170"/>
      <c r="V236" s="170"/>
      <c r="W236" s="184"/>
      <c r="X236" s="184"/>
      <c r="Y236" s="184"/>
      <c r="Z236" s="187"/>
      <c r="AA236" s="168" t="str">
        <f t="shared" ref="AA236" si="1011">IF(Z236&lt;=0,"",IF(Z236&lt;=2,"Muy Baja",IF(Z236&lt;=24,"Baja",IF(Z236&lt;=500,"Media",IF(Z236&lt;=5000,"Alta","Muy Alta")))))</f>
        <v/>
      </c>
      <c r="AB236" s="167" t="str">
        <f t="shared" ref="AB236" si="1012">IF(AA236="","",IF(AA236="Muy Baja",0.2,IF(AA236="Baja",0.4,IF(AA236="Media",0.6,IF(AA236="Alta",0.8,IF(AA236="Muy Alta",1,))))))</f>
        <v/>
      </c>
      <c r="AC236" s="168">
        <f>+O236</f>
        <v>0</v>
      </c>
      <c r="AD236" s="168" t="e" cm="1">
        <f t="array" ref="AD236">_xlfn.IFS(AC236=Datos!$C$6,"Leve",AC236=Datos!$C$7,"Menor",AC236=Datos!$C$8,"Moderado",AC236=Datos!$C$9,"Mayor",AC236=Datos!$C$10,"Catastrófico")</f>
        <v>#N/A</v>
      </c>
      <c r="AE236" s="167" t="e">
        <f t="shared" ref="AE236" si="1013">IF(AD236="","",IF(AD236="Leve",0.2,IF(AD236="Menor",0.4,IF(AD236="Moderado",0.6,IF(AD236="Mayor",0.8,IF(AD236="Catastrófico",1,))))))</f>
        <v>#N/A</v>
      </c>
      <c r="AF236" s="168" t="e">
        <f t="shared" ref="AF236" si="1014">IF(OR(AND(AA236="Muy Baja",AD236="Leve"),AND(AA236="Muy Baja",AD236="Menor"),AND(AA236="Baja",AD236="Leve")),"Bajo",IF(OR(AND(AA236="Muy baja",AD236="Moderado"),AND(AA236="Baja",AD236="Menor"),AND(AA236="Baja",AD236="Moderado"),AND(AA236="Media",AD236="Leve"),AND(AA236="Media",AD236="Menor"),AND(AA236="Media",AD236="Moderado"),AND(AA236="Alta",AD236="Leve"),AND(AA236="Alta",AD236="Menor")),"Moderado",IF(OR(AND(AA236="Muy Baja",AD236="Mayor"),AND(AA236="Baja",AD236="Mayor"),AND(AA236="Media",AD236="Mayor"),AND(AA236="Alta",AD236="Moderado"),AND(AA236="Alta",AD236="Mayor"),AND(AA236="Muy Alta",AD236="Leve"),AND(AA236="Muy Alta",AD236="Menor"),AND(AA236="Muy Alta",AD236="Moderado"),AND(AA236="Muy Alta",AD236="Mayor")),"Alto",IF(OR(AND(AA236="Muy Baja",AD236="Catastrófico"),AND(AA236="Baja",AD236="Catastrófico"),AND(AA236="Media",AD236="Catastrófico"),AND(AA236="Alta",AD236="Catastrófico"),AND(AA236="Muy Alta",AD236="Catastrófico")),"Extremo",""))))</f>
        <v>#N/A</v>
      </c>
      <c r="AG236" s="169" t="e" cm="1">
        <f t="array" ref="AG236">_xlfn.IFS(AF236="Bajo","Aceptar",AF236="Moderado","Reducir",AF236="Alto","Reducir",AF236="Extremo","Reducir")</f>
        <v>#N/A</v>
      </c>
      <c r="AH236" s="20" t="str">
        <f>CONCATENATE(J236," Control"," 1")</f>
        <v>GINFO  Control 1</v>
      </c>
      <c r="AI236" s="22"/>
      <c r="AJ236" s="22"/>
      <c r="AK236" s="22"/>
      <c r="AL236" s="22" t="str">
        <f t="shared" ref="AL236:AL243" si="1015">CONCATENATE(AI236," ",AJ236," a través de ",AK236)</f>
        <v xml:space="preserve">  a través de </v>
      </c>
      <c r="AM236" s="20"/>
      <c r="AN236" s="20" t="str">
        <f t="shared" si="925"/>
        <v/>
      </c>
      <c r="AO236" s="20"/>
      <c r="AP236" s="20" t="str">
        <f t="shared" si="926"/>
        <v/>
      </c>
      <c r="AQ236" s="20"/>
      <c r="AR236" s="20"/>
      <c r="AS236" s="20"/>
      <c r="AT236" s="21" t="str">
        <f>+IF(AN236="Probabilidad",AB236-(AB236*AP236),AB236)</f>
        <v/>
      </c>
      <c r="AU236" s="20" t="str">
        <f t="shared" ref="AU236:AU243" si="1016">IFERROR(IF(AT236="","",IF(AT236&lt;=20%,"Muy Baja",IF(AT236&lt;=40%,"Baja",IF(AT236&lt;=60%,"Media",IF(AT236&lt;=80%,"Alta","Muy Alta"))))),"")</f>
        <v/>
      </c>
      <c r="AV236" s="21" t="e">
        <f>+IF(AN236="Impacto",AE236-(AE236*AP236),AE236)</f>
        <v>#N/A</v>
      </c>
      <c r="AW236" s="20" t="str">
        <f t="shared" ref="AW236:AW243" si="1017">IFERROR(IF(AV236="","",IF(AV236&lt;=0.2,"Leve",IF(AV236&lt;=0.4,"Menor",IF(AV236&lt;=0.6,"Moderado",IF(AV236&lt;=0.8,"Mayor","Catastrófico"))))),"")</f>
        <v/>
      </c>
      <c r="AX236" s="170" t="str">
        <f t="shared" ref="AX236" si="1018">IF(OR(AND(AU239="Muy Baja",AW239="Leve"),AND(AU239="Muy Baja",AW239="Menor"),AND(AU239="Baja",AW239="Leve")),"Bajo",IF(OR(AND(AU239="Muy baja",AW239="Moderado"),AND(AU239="Baja",AW239="Menor"),AND(AU239="Baja",AW239="Moderado"),AND(AU239="Media",AW239="Leve"),AND(AU239="Media",AW239="Menor"),AND(AU239="Media",AW239="Moderado"),AND(AU239="Alta",AW239="Leve"),AND(AU239="Alta",AW239="Menor")),"Moderado",IF(OR(AND(AU239="Muy Baja",AW239="Mayor"),AND(AU239="Baja",AW239="Mayor"),AND(AU239="Media",AW239="Mayor"),AND(AU239="Alta",AW239="Moderado"),AND(AU239="Alta",AW239="Mayor"),AND(AU239="Muy Alta",AW239="Leve"),AND(AU239="Muy Alta",AW239="Menor"),AND(AU239="Muy Alta",AW239="Moderado"),AND(AU239="Muy Alta",AW239="Mayor")),"Alto",IF(OR(AND(AU239="Muy Baja",AW239="Catastrófico"),AND(AU239="Baja",AW239="Catastrófico"),AND(AU239="Media",AW239="Catastrófico"),AND(AU239="Alta",AW239="Catastrófico"),AND(AU239="Muy Alta",AW239="Catastrófico")),"Extremo",""))))</f>
        <v/>
      </c>
      <c r="AY236" s="170" t="e" cm="1">
        <f t="array" ref="AY236">_xlfn.IFS(AX236="Bajo","Aceptar",AX236="Moderado","Reducir",AX236="Alto","Reducir",AX236="Extremo","Reducir")</f>
        <v>#N/A</v>
      </c>
      <c r="AZ236" s="173" t="e" cm="1">
        <f t="array" ref="AZ236">_xlfn.IFS(AY236="Aceptar","No",AY236="Reducir","Si")</f>
        <v>#N/A</v>
      </c>
      <c r="BA236" s="20" t="str">
        <f>CONCATENATE(J236," Acción preventiva"," 1")</f>
        <v>GINFO  Acción preventiva 1</v>
      </c>
      <c r="BB236" s="22"/>
      <c r="BC236" s="22"/>
      <c r="BD236" s="22"/>
      <c r="BE236" s="20">
        <f t="shared" ref="BE236:BE243" si="1019">+SUM(BF236:BQ236)</f>
        <v>0</v>
      </c>
      <c r="BF236" s="20"/>
      <c r="BG236" s="20"/>
      <c r="BH236" s="20"/>
      <c r="BI236" s="20"/>
      <c r="BJ236" s="20"/>
      <c r="BK236" s="20"/>
      <c r="BL236" s="20"/>
      <c r="BM236" s="20"/>
      <c r="BN236" s="20"/>
      <c r="BO236" s="20"/>
      <c r="BP236" s="20"/>
      <c r="BQ236" s="20"/>
      <c r="BR236" s="176"/>
      <c r="BS236" s="37"/>
      <c r="BT236" s="37"/>
      <c r="BU236" s="37"/>
      <c r="BV236" s="37"/>
      <c r="BW236" s="37"/>
      <c r="BX236" s="37"/>
      <c r="BY236" s="37"/>
      <c r="BZ236" s="37"/>
      <c r="CA236" s="37"/>
      <c r="CB236" s="37"/>
      <c r="CC236" s="37"/>
      <c r="CD236" s="37"/>
      <c r="CE236" s="37">
        <f t="shared" si="860"/>
        <v>0</v>
      </c>
      <c r="CF236" s="38"/>
      <c r="CG236" s="23"/>
      <c r="CH236" s="24"/>
      <c r="CI236" s="179">
        <f t="shared" ref="CI236" si="1020">+Z236</f>
        <v>0</v>
      </c>
      <c r="CJ236" s="25" t="e">
        <f t="shared" ref="CJ236" si="1021">1-(CH236/CI236)</f>
        <v>#DIV/0!</v>
      </c>
      <c r="CK236" s="23" t="e" cm="1">
        <f t="array" ref="CK236">+_xlfn.IFS(CJ236&lt;0.8,"Cambio",CJ236&lt;0.9,"Revisión de control",CJ236&gt;0.89,"Se mantiene")</f>
        <v>#DIV/0!</v>
      </c>
      <c r="CL236" s="148"/>
      <c r="CM236" s="148"/>
      <c r="CN236" s="148"/>
      <c r="CO236" s="148"/>
      <c r="CP236" s="25">
        <f t="shared" si="990"/>
        <v>1</v>
      </c>
    </row>
    <row r="237" spans="1:94" ht="60" hidden="1" customHeight="1" x14ac:dyDescent="0.35">
      <c r="A237" s="151"/>
      <c r="B237" s="215"/>
      <c r="C237" s="153" t="s">
        <v>146</v>
      </c>
      <c r="D237" s="192"/>
      <c r="E237" s="195"/>
      <c r="F237" s="192"/>
      <c r="G237" s="197"/>
      <c r="H237" s="168"/>
      <c r="I237" s="167"/>
      <c r="J237" s="171"/>
      <c r="K237" s="171"/>
      <c r="L237" s="198"/>
      <c r="M237" s="200"/>
      <c r="N237" s="203"/>
      <c r="O237" s="206"/>
      <c r="P237" s="209"/>
      <c r="Q237" s="168"/>
      <c r="R237" s="182"/>
      <c r="S237" s="182"/>
      <c r="T237" s="183"/>
      <c r="U237" s="171"/>
      <c r="V237" s="171"/>
      <c r="W237" s="185"/>
      <c r="X237" s="185"/>
      <c r="Y237" s="185"/>
      <c r="Z237" s="187"/>
      <c r="AA237" s="168"/>
      <c r="AB237" s="167"/>
      <c r="AC237" s="168"/>
      <c r="AD237" s="168"/>
      <c r="AE237" s="167"/>
      <c r="AF237" s="168"/>
      <c r="AG237" s="169"/>
      <c r="AH237" s="20" t="str">
        <f>CONCATENATE(J236," Control"," 2")</f>
        <v>GINFO  Control 2</v>
      </c>
      <c r="AI237" s="22"/>
      <c r="AJ237" s="22"/>
      <c r="AK237" s="22"/>
      <c r="AL237" s="22" t="str">
        <f t="shared" si="1015"/>
        <v xml:space="preserve">  a través de </v>
      </c>
      <c r="AM237" s="20"/>
      <c r="AN237" s="20" t="str">
        <f t="shared" si="925"/>
        <v/>
      </c>
      <c r="AO237" s="20"/>
      <c r="AP237" s="20" t="str">
        <f t="shared" si="926"/>
        <v/>
      </c>
      <c r="AQ237" s="20"/>
      <c r="AR237" s="20"/>
      <c r="AS237" s="20"/>
      <c r="AT237" s="21" t="str">
        <f>+IF(AN237="Probabilidad",AT236-(AT236*AP237),AT236)</f>
        <v/>
      </c>
      <c r="AU237" s="20" t="str">
        <f t="shared" si="1016"/>
        <v/>
      </c>
      <c r="AV237" s="21" t="e">
        <f>+IF(AN237="Impacto",AV236-(AV236*AP237),AV236)</f>
        <v>#N/A</v>
      </c>
      <c r="AW237" s="20" t="str">
        <f t="shared" si="1017"/>
        <v/>
      </c>
      <c r="AX237" s="171"/>
      <c r="AY237" s="171"/>
      <c r="AZ237" s="174"/>
      <c r="BA237" s="20" t="str">
        <f>CONCATENATE(J236," Acción preventiva"," 2")</f>
        <v>GINFO  Acción preventiva 2</v>
      </c>
      <c r="BB237" s="22"/>
      <c r="BC237" s="22"/>
      <c r="BD237" s="22"/>
      <c r="BE237" s="20">
        <f t="shared" si="1019"/>
        <v>0</v>
      </c>
      <c r="BF237" s="20"/>
      <c r="BG237" s="20"/>
      <c r="BH237" s="20"/>
      <c r="BI237" s="20"/>
      <c r="BJ237" s="20"/>
      <c r="BK237" s="20"/>
      <c r="BL237" s="20"/>
      <c r="BM237" s="20"/>
      <c r="BN237" s="20"/>
      <c r="BO237" s="20"/>
      <c r="BP237" s="20"/>
      <c r="BQ237" s="20"/>
      <c r="BR237" s="177"/>
      <c r="BS237" s="37"/>
      <c r="BT237" s="37"/>
      <c r="BU237" s="37"/>
      <c r="BV237" s="37"/>
      <c r="BW237" s="37"/>
      <c r="BX237" s="37"/>
      <c r="BY237" s="37"/>
      <c r="BZ237" s="37"/>
      <c r="CA237" s="37"/>
      <c r="CB237" s="37"/>
      <c r="CC237" s="37"/>
      <c r="CD237" s="37"/>
      <c r="CE237" s="37">
        <f t="shared" si="860"/>
        <v>0</v>
      </c>
      <c r="CF237" s="38"/>
      <c r="CG237" s="23"/>
      <c r="CH237" s="24"/>
      <c r="CI237" s="180"/>
      <c r="CJ237" s="25" t="e">
        <f t="shared" ref="CJ237" si="1022">1-(CH237/CI236)</f>
        <v>#DIV/0!</v>
      </c>
      <c r="CK237" s="23" t="e" cm="1">
        <f t="array" ref="CK237">+_xlfn.IFS(CJ237&lt;0.8,"Cambio",CJ237&lt;0.9,"Revisión de control",CJ237&gt;0.89,"Se mantiene")</f>
        <v>#DIV/0!</v>
      </c>
      <c r="CL237" s="148"/>
      <c r="CM237" s="148"/>
      <c r="CN237" s="148"/>
      <c r="CO237" s="148"/>
      <c r="CP237" s="25">
        <f t="shared" si="990"/>
        <v>1</v>
      </c>
    </row>
    <row r="238" spans="1:94" ht="60" hidden="1" customHeight="1" x14ac:dyDescent="0.35">
      <c r="A238" s="151"/>
      <c r="B238" s="215"/>
      <c r="C238" s="153" t="s">
        <v>146</v>
      </c>
      <c r="D238" s="192"/>
      <c r="E238" s="195"/>
      <c r="F238" s="192"/>
      <c r="G238" s="197"/>
      <c r="H238" s="168"/>
      <c r="I238" s="167"/>
      <c r="J238" s="171"/>
      <c r="K238" s="171"/>
      <c r="L238" s="198"/>
      <c r="M238" s="200"/>
      <c r="N238" s="203"/>
      <c r="O238" s="206"/>
      <c r="P238" s="209"/>
      <c r="Q238" s="168"/>
      <c r="R238" s="182"/>
      <c r="S238" s="182"/>
      <c r="T238" s="183"/>
      <c r="U238" s="171"/>
      <c r="V238" s="171"/>
      <c r="W238" s="185"/>
      <c r="X238" s="185"/>
      <c r="Y238" s="185"/>
      <c r="Z238" s="187"/>
      <c r="AA238" s="168"/>
      <c r="AB238" s="167"/>
      <c r="AC238" s="168"/>
      <c r="AD238" s="168"/>
      <c r="AE238" s="167"/>
      <c r="AF238" s="168"/>
      <c r="AG238" s="169"/>
      <c r="AH238" s="20" t="str">
        <f>CONCATENATE(J236," Control"," 3")</f>
        <v>GINFO  Control 3</v>
      </c>
      <c r="AI238" s="22"/>
      <c r="AJ238" s="22"/>
      <c r="AK238" s="22"/>
      <c r="AL238" s="22" t="str">
        <f t="shared" si="1015"/>
        <v xml:space="preserve">  a través de </v>
      </c>
      <c r="AM238" s="20"/>
      <c r="AN238" s="20" t="str">
        <f t="shared" si="925"/>
        <v/>
      </c>
      <c r="AO238" s="20"/>
      <c r="AP238" s="20" t="str">
        <f t="shared" si="926"/>
        <v/>
      </c>
      <c r="AQ238" s="20"/>
      <c r="AR238" s="20"/>
      <c r="AS238" s="20"/>
      <c r="AT238" s="21" t="str">
        <f>+IF(AN238="Probabilidad",AT237-(AT237*AP238),AT237)</f>
        <v/>
      </c>
      <c r="AU238" s="20" t="str">
        <f t="shared" si="1016"/>
        <v/>
      </c>
      <c r="AV238" s="21" t="e">
        <f>+IF(AN238="Impacto",AV237-(AV237*AP238),AV237)</f>
        <v>#N/A</v>
      </c>
      <c r="AW238" s="20" t="str">
        <f t="shared" si="1017"/>
        <v/>
      </c>
      <c r="AX238" s="171"/>
      <c r="AY238" s="171"/>
      <c r="AZ238" s="174"/>
      <c r="BA238" s="20" t="str">
        <f>CONCATENATE(J236," Acción preventiva"," 3")</f>
        <v>GINFO  Acción preventiva 3</v>
      </c>
      <c r="BB238" s="22"/>
      <c r="BC238" s="22"/>
      <c r="BD238" s="22"/>
      <c r="BE238" s="20">
        <f t="shared" si="1019"/>
        <v>0</v>
      </c>
      <c r="BF238" s="20"/>
      <c r="BG238" s="20"/>
      <c r="BH238" s="20"/>
      <c r="BI238" s="20"/>
      <c r="BJ238" s="20"/>
      <c r="BK238" s="20"/>
      <c r="BL238" s="20"/>
      <c r="BM238" s="20"/>
      <c r="BN238" s="20"/>
      <c r="BO238" s="20"/>
      <c r="BP238" s="20"/>
      <c r="BQ238" s="20"/>
      <c r="BR238" s="177"/>
      <c r="BS238" s="37"/>
      <c r="BT238" s="37"/>
      <c r="BU238" s="37"/>
      <c r="BV238" s="37"/>
      <c r="BW238" s="37"/>
      <c r="BX238" s="37"/>
      <c r="BY238" s="37"/>
      <c r="BZ238" s="37"/>
      <c r="CA238" s="37"/>
      <c r="CB238" s="37"/>
      <c r="CC238" s="37"/>
      <c r="CD238" s="37"/>
      <c r="CE238" s="37">
        <f t="shared" si="860"/>
        <v>0</v>
      </c>
      <c r="CF238" s="38"/>
      <c r="CG238" s="23"/>
      <c r="CH238" s="24"/>
      <c r="CI238" s="180"/>
      <c r="CJ238" s="25" t="e">
        <f t="shared" ref="CJ238" si="1023">1-(CH238/CI236)</f>
        <v>#DIV/0!</v>
      </c>
      <c r="CK238" s="23" t="e" cm="1">
        <f t="array" ref="CK238">+_xlfn.IFS(CJ238&lt;0.8,"Cambio",CJ238&lt;0.9,"Revisión de control",CJ238&gt;0.89,"Se mantiene")</f>
        <v>#DIV/0!</v>
      </c>
      <c r="CL238" s="148"/>
      <c r="CM238" s="148"/>
      <c r="CN238" s="148"/>
      <c r="CO238" s="148"/>
      <c r="CP238" s="25">
        <f t="shared" si="990"/>
        <v>1</v>
      </c>
    </row>
    <row r="239" spans="1:94" ht="60" hidden="1" customHeight="1" x14ac:dyDescent="0.35">
      <c r="A239" s="151"/>
      <c r="B239" s="216"/>
      <c r="C239" s="153" t="s">
        <v>146</v>
      </c>
      <c r="D239" s="193"/>
      <c r="E239" s="196"/>
      <c r="F239" s="193"/>
      <c r="G239" s="197"/>
      <c r="H239" s="168"/>
      <c r="I239" s="167"/>
      <c r="J239" s="172"/>
      <c r="K239" s="172"/>
      <c r="L239" s="198"/>
      <c r="M239" s="201"/>
      <c r="N239" s="204"/>
      <c r="O239" s="207"/>
      <c r="P239" s="210"/>
      <c r="Q239" s="168"/>
      <c r="R239" s="182"/>
      <c r="S239" s="182"/>
      <c r="T239" s="183"/>
      <c r="U239" s="172"/>
      <c r="V239" s="172"/>
      <c r="W239" s="186"/>
      <c r="X239" s="186"/>
      <c r="Y239" s="186"/>
      <c r="Z239" s="187"/>
      <c r="AA239" s="168"/>
      <c r="AB239" s="167"/>
      <c r="AC239" s="168"/>
      <c r="AD239" s="168"/>
      <c r="AE239" s="167"/>
      <c r="AF239" s="168"/>
      <c r="AG239" s="169"/>
      <c r="AH239" s="20" t="str">
        <f>CONCATENATE(J236," Control"," 4")</f>
        <v>GINFO  Control 4</v>
      </c>
      <c r="AI239" s="22"/>
      <c r="AJ239" s="22"/>
      <c r="AK239" s="22"/>
      <c r="AL239" s="22" t="str">
        <f t="shared" si="1015"/>
        <v xml:space="preserve">  a través de </v>
      </c>
      <c r="AM239" s="20"/>
      <c r="AN239" s="20" t="str">
        <f t="shared" si="925"/>
        <v/>
      </c>
      <c r="AO239" s="20"/>
      <c r="AP239" s="20" t="str">
        <f t="shared" si="926"/>
        <v/>
      </c>
      <c r="AQ239" s="20"/>
      <c r="AR239" s="20"/>
      <c r="AS239" s="20"/>
      <c r="AT239" s="21" t="str">
        <f>+IF(AN239="Probabilidad",AT238-(AT238*AP239),AT238)</f>
        <v/>
      </c>
      <c r="AU239" s="20" t="str">
        <f t="shared" si="1016"/>
        <v/>
      </c>
      <c r="AV239" s="21" t="e">
        <f>+IF(AN239="Impacto",AV238-(AV238*AP239),AV238)</f>
        <v>#N/A</v>
      </c>
      <c r="AW239" s="20" t="str">
        <f t="shared" si="1017"/>
        <v/>
      </c>
      <c r="AX239" s="172"/>
      <c r="AY239" s="172"/>
      <c r="AZ239" s="175"/>
      <c r="BA239" s="20" t="str">
        <f>CONCATENATE(J236," Acción preventiva"," 4")</f>
        <v>GINFO  Acción preventiva 4</v>
      </c>
      <c r="BB239" s="22"/>
      <c r="BC239" s="22"/>
      <c r="BD239" s="22"/>
      <c r="BE239" s="20">
        <f t="shared" si="1019"/>
        <v>0</v>
      </c>
      <c r="BF239" s="20"/>
      <c r="BG239" s="20"/>
      <c r="BH239" s="20"/>
      <c r="BI239" s="20"/>
      <c r="BJ239" s="20"/>
      <c r="BK239" s="20"/>
      <c r="BL239" s="20"/>
      <c r="BM239" s="20"/>
      <c r="BN239" s="20"/>
      <c r="BO239" s="20"/>
      <c r="BP239" s="20"/>
      <c r="BQ239" s="20"/>
      <c r="BR239" s="178"/>
      <c r="BS239" s="37"/>
      <c r="BT239" s="37"/>
      <c r="BU239" s="37"/>
      <c r="BV239" s="37"/>
      <c r="BW239" s="37"/>
      <c r="BX239" s="37"/>
      <c r="BY239" s="37"/>
      <c r="BZ239" s="37"/>
      <c r="CA239" s="37"/>
      <c r="CB239" s="37"/>
      <c r="CC239" s="37"/>
      <c r="CD239" s="37"/>
      <c r="CE239" s="37">
        <f t="shared" si="860"/>
        <v>0</v>
      </c>
      <c r="CF239" s="38"/>
      <c r="CG239" s="23"/>
      <c r="CH239" s="24"/>
      <c r="CI239" s="181"/>
      <c r="CJ239" s="25" t="e">
        <f t="shared" ref="CJ239" si="1024">1-(CH239/CI236)</f>
        <v>#DIV/0!</v>
      </c>
      <c r="CK239" s="23" t="e" cm="1">
        <f t="array" ref="CK239">+_xlfn.IFS(CJ239&lt;0.8,"Cambio",CJ239&lt;0.9,"Revisión de control",CJ239&gt;0.89,"Se mantiene")</f>
        <v>#DIV/0!</v>
      </c>
      <c r="CL239" s="148"/>
      <c r="CM239" s="148"/>
      <c r="CN239" s="148"/>
      <c r="CO239" s="148"/>
      <c r="CP239" s="25">
        <f t="shared" si="990"/>
        <v>1</v>
      </c>
    </row>
    <row r="240" spans="1:94" ht="60" hidden="1" customHeight="1" x14ac:dyDescent="0.35">
      <c r="A240" s="151"/>
      <c r="B240" s="214" t="s">
        <v>145</v>
      </c>
      <c r="C240" s="153" t="s">
        <v>146</v>
      </c>
      <c r="D240" s="191" t="str">
        <f>VLOOKUP(B240,Datos!$B$65:$F$80,3,FALSE)</f>
        <v>Garantizar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 de la Agencia.</v>
      </c>
      <c r="E240" s="194" t="str">
        <f>VLOOKUP(B240,Datos!$B$65:$F$80,5,FALSE)</f>
        <v>La posibilidad de incumplir con la disponibilidad, calidad, integridad, accesibilidad y trazabilidad de la información operativa, geográfica y topográfica de la Agencia, mediante la implementación y administración de servicios tecnológicos e instrumentos técnicos que soporten la operación institucional y la toma de decisiones.</v>
      </c>
      <c r="F240" s="191" t="str">
        <f>VLOOKUP(B240,Datos!$B$65:$F$80,4,FALSE)</f>
        <v>Compren desde de la planeación, diseño y desarrollo de soluciones tecnológicas, de georreferenciación y de servicios misionales, así como su implementación, operación, mantenimiento y mejora continua. Incluye la gestión de la infraestructura tecnológica, bases de datos, plataformas de Sistemas de Información Geográfica (SIG), sistemas de información institucional y los servicios de soporte técnico vinculados a su operación y evolución.</v>
      </c>
      <c r="G240" s="197" t="s">
        <v>1026</v>
      </c>
      <c r="H240" s="168"/>
      <c r="I240" s="167">
        <f t="shared" ref="I240" si="1025">IF(K240="",0,1)</f>
        <v>0</v>
      </c>
      <c r="J240" s="170" t="str">
        <f t="shared" ref="J240" si="1026">CONCATENATE(C240," ",K240)</f>
        <v xml:space="preserve">GINFO </v>
      </c>
      <c r="K240" s="170"/>
      <c r="L240" s="198"/>
      <c r="M240" s="199">
        <f ca="1">+TODAY()-L240</f>
        <v>46151</v>
      </c>
      <c r="N240" s="202"/>
      <c r="O240" s="205"/>
      <c r="P240" s="208" t="e">
        <f>VLOOKUP(O240,Datos!$B$20:$D$25,2,FALSE)</f>
        <v>#N/A</v>
      </c>
      <c r="Q240" s="168"/>
      <c r="R240" s="182"/>
      <c r="S240" s="182"/>
      <c r="T240" s="183" t="str">
        <f t="shared" ref="T240" si="1027">CONCATENATE("Posibilidad de efecto dañoso sobre los"," ",Q240," ",R240," debido ",S240)</f>
        <v xml:space="preserve">Posibilidad de efecto dañoso sobre los   debido </v>
      </c>
      <c r="U240" s="170"/>
      <c r="V240" s="170"/>
      <c r="W240" s="184"/>
      <c r="X240" s="184"/>
      <c r="Y240" s="184"/>
      <c r="Z240" s="187"/>
      <c r="AA240" s="168" t="str">
        <f t="shared" ref="AA240" si="1028">IF(Z240&lt;=0,"",IF(Z240&lt;=2,"Muy Baja",IF(Z240&lt;=24,"Baja",IF(Z240&lt;=500,"Media",IF(Z240&lt;=5000,"Alta","Muy Alta")))))</f>
        <v/>
      </c>
      <c r="AB240" s="167" t="str">
        <f t="shared" ref="AB240" si="1029">IF(AA240="","",IF(AA240="Muy Baja",0.2,IF(AA240="Baja",0.4,IF(AA240="Media",0.6,IF(AA240="Alta",0.8,IF(AA240="Muy Alta",1,))))))</f>
        <v/>
      </c>
      <c r="AC240" s="168">
        <f>+O240</f>
        <v>0</v>
      </c>
      <c r="AD240" s="168" t="e" cm="1">
        <f t="array" ref="AD240">_xlfn.IFS(AC240=Datos!$C$6,"Leve",AC240=Datos!$C$7,"Menor",AC240=Datos!$C$8,"Moderado",AC240=Datos!$C$9,"Mayor",AC240=Datos!$C$10,"Catastrófico")</f>
        <v>#N/A</v>
      </c>
      <c r="AE240" s="167" t="e">
        <f t="shared" ref="AE240" si="1030">IF(AD240="","",IF(AD240="Leve",0.2,IF(AD240="Menor",0.4,IF(AD240="Moderado",0.6,IF(AD240="Mayor",0.8,IF(AD240="Catastrófico",1,))))))</f>
        <v>#N/A</v>
      </c>
      <c r="AF240" s="168" t="e">
        <f t="shared" ref="AF240" si="1031">IF(OR(AND(AA240="Muy Baja",AD240="Leve"),AND(AA240="Muy Baja",AD240="Menor"),AND(AA240="Baja",AD240="Leve")),"Bajo",IF(OR(AND(AA240="Muy baja",AD240="Moderado"),AND(AA240="Baja",AD240="Menor"),AND(AA240="Baja",AD240="Moderado"),AND(AA240="Media",AD240="Leve"),AND(AA240="Media",AD240="Menor"),AND(AA240="Media",AD240="Moderado"),AND(AA240="Alta",AD240="Leve"),AND(AA240="Alta",AD240="Menor")),"Moderado",IF(OR(AND(AA240="Muy Baja",AD240="Mayor"),AND(AA240="Baja",AD240="Mayor"),AND(AA240="Media",AD240="Mayor"),AND(AA240="Alta",AD240="Moderado"),AND(AA240="Alta",AD240="Mayor"),AND(AA240="Muy Alta",AD240="Leve"),AND(AA240="Muy Alta",AD240="Menor"),AND(AA240="Muy Alta",AD240="Moderado"),AND(AA240="Muy Alta",AD240="Mayor")),"Alto",IF(OR(AND(AA240="Muy Baja",AD240="Catastrófico"),AND(AA240="Baja",AD240="Catastrófico"),AND(AA240="Media",AD240="Catastrófico"),AND(AA240="Alta",AD240="Catastrófico"),AND(AA240="Muy Alta",AD240="Catastrófico")),"Extremo",""))))</f>
        <v>#N/A</v>
      </c>
      <c r="AG240" s="169" t="e" cm="1">
        <f t="array" ref="AG240">_xlfn.IFS(AF240="Bajo","Aceptar",AF240="Moderado","Reducir",AF240="Alto","Reducir",AF240="Extremo","Reducir")</f>
        <v>#N/A</v>
      </c>
      <c r="AH240" s="20" t="str">
        <f>CONCATENATE(J240," Control"," 1")</f>
        <v>GINFO  Control 1</v>
      </c>
      <c r="AI240" s="22"/>
      <c r="AJ240" s="22"/>
      <c r="AK240" s="22"/>
      <c r="AL240" s="22" t="str">
        <f t="shared" si="1015"/>
        <v xml:space="preserve">  a través de </v>
      </c>
      <c r="AM240" s="20"/>
      <c r="AN240" s="20" t="str">
        <f t="shared" si="925"/>
        <v/>
      </c>
      <c r="AO240" s="20"/>
      <c r="AP240" s="20" t="str">
        <f t="shared" si="926"/>
        <v/>
      </c>
      <c r="AQ240" s="20"/>
      <c r="AR240" s="20"/>
      <c r="AS240" s="20"/>
      <c r="AT240" s="21" t="str">
        <f>+IF(AN240="Probabilidad",AB240-(AB240*AP240),AB240)</f>
        <v/>
      </c>
      <c r="AU240" s="20" t="str">
        <f t="shared" si="1016"/>
        <v/>
      </c>
      <c r="AV240" s="21" t="e">
        <f>+IF(AN240="Impacto",AE240-(AE240*AP240),AE240)</f>
        <v>#N/A</v>
      </c>
      <c r="AW240" s="20" t="str">
        <f t="shared" si="1017"/>
        <v/>
      </c>
      <c r="AX240" s="170" t="str">
        <f t="shared" ref="AX240" si="1032">IF(OR(AND(AU243="Muy Baja",AW243="Leve"),AND(AU243="Muy Baja",AW243="Menor"),AND(AU243="Baja",AW243="Leve")),"Bajo",IF(OR(AND(AU243="Muy baja",AW243="Moderado"),AND(AU243="Baja",AW243="Menor"),AND(AU243="Baja",AW243="Moderado"),AND(AU243="Media",AW243="Leve"),AND(AU243="Media",AW243="Menor"),AND(AU243="Media",AW243="Moderado"),AND(AU243="Alta",AW243="Leve"),AND(AU243="Alta",AW243="Menor")),"Moderado",IF(OR(AND(AU243="Muy Baja",AW243="Mayor"),AND(AU243="Baja",AW243="Mayor"),AND(AU243="Media",AW243="Mayor"),AND(AU243="Alta",AW243="Moderado"),AND(AU243="Alta",AW243="Mayor"),AND(AU243="Muy Alta",AW243="Leve"),AND(AU243="Muy Alta",AW243="Menor"),AND(AU243="Muy Alta",AW243="Moderado"),AND(AU243="Muy Alta",AW243="Mayor")),"Alto",IF(OR(AND(AU243="Muy Baja",AW243="Catastrófico"),AND(AU243="Baja",AW243="Catastrófico"),AND(AU243="Media",AW243="Catastrófico"),AND(AU243="Alta",AW243="Catastrófico"),AND(AU243="Muy Alta",AW243="Catastrófico")),"Extremo",""))))</f>
        <v/>
      </c>
      <c r="AY240" s="170" t="e" cm="1">
        <f t="array" ref="AY240">_xlfn.IFS(AX240="Bajo","Aceptar",AX240="Moderado","Reducir",AX240="Alto","Reducir",AX240="Extremo","Reducir")</f>
        <v>#N/A</v>
      </c>
      <c r="AZ240" s="173" t="e" cm="1">
        <f t="array" ref="AZ240">_xlfn.IFS(AY240="Aceptar","No",AY240="Reducir","Si")</f>
        <v>#N/A</v>
      </c>
      <c r="BA240" s="20" t="str">
        <f>CONCATENATE(J240," Acción preventiva"," 1")</f>
        <v>GINFO  Acción preventiva 1</v>
      </c>
      <c r="BB240" s="22"/>
      <c r="BC240" s="22"/>
      <c r="BD240" s="22"/>
      <c r="BE240" s="20">
        <f t="shared" si="1019"/>
        <v>0</v>
      </c>
      <c r="BF240" s="20"/>
      <c r="BG240" s="20"/>
      <c r="BH240" s="20"/>
      <c r="BI240" s="20"/>
      <c r="BJ240" s="20"/>
      <c r="BK240" s="20"/>
      <c r="BL240" s="20"/>
      <c r="BM240" s="20"/>
      <c r="BN240" s="20"/>
      <c r="BO240" s="20"/>
      <c r="BP240" s="20"/>
      <c r="BQ240" s="20"/>
      <c r="BR240" s="176"/>
      <c r="BS240" s="37"/>
      <c r="BT240" s="37"/>
      <c r="BU240" s="37"/>
      <c r="BV240" s="37"/>
      <c r="BW240" s="37"/>
      <c r="BX240" s="37"/>
      <c r="BY240" s="37"/>
      <c r="BZ240" s="37"/>
      <c r="CA240" s="37"/>
      <c r="CB240" s="37"/>
      <c r="CC240" s="37"/>
      <c r="CD240" s="37"/>
      <c r="CE240" s="37">
        <f t="shared" si="860"/>
        <v>0</v>
      </c>
      <c r="CF240" s="38"/>
      <c r="CG240" s="23"/>
      <c r="CH240" s="24"/>
      <c r="CI240" s="179">
        <f t="shared" ref="CI240" si="1033">+Z240</f>
        <v>0</v>
      </c>
      <c r="CJ240" s="25" t="e">
        <f t="shared" ref="CJ240" si="1034">1-(CH240/CI240)</f>
        <v>#DIV/0!</v>
      </c>
      <c r="CK240" s="23" t="e" cm="1">
        <f t="array" ref="CK240">+_xlfn.IFS(CJ240&lt;0.8,"Cambio",CJ240&lt;0.9,"Revisión de control",CJ240&gt;0.89,"Se mantiene")</f>
        <v>#DIV/0!</v>
      </c>
      <c r="CL240" s="148"/>
      <c r="CM240" s="148"/>
      <c r="CN240" s="148"/>
      <c r="CO240" s="148"/>
      <c r="CP240" s="25">
        <f t="shared" si="990"/>
        <v>1</v>
      </c>
    </row>
    <row r="241" spans="1:94" ht="60" hidden="1" customHeight="1" x14ac:dyDescent="0.35">
      <c r="A241" s="151"/>
      <c r="B241" s="215"/>
      <c r="C241" s="153" t="s">
        <v>146</v>
      </c>
      <c r="D241" s="192"/>
      <c r="E241" s="195"/>
      <c r="F241" s="192"/>
      <c r="G241" s="197"/>
      <c r="H241" s="168"/>
      <c r="I241" s="167"/>
      <c r="J241" s="171"/>
      <c r="K241" s="171"/>
      <c r="L241" s="198"/>
      <c r="M241" s="200"/>
      <c r="N241" s="203"/>
      <c r="O241" s="206"/>
      <c r="P241" s="209"/>
      <c r="Q241" s="168"/>
      <c r="R241" s="182"/>
      <c r="S241" s="182"/>
      <c r="T241" s="183"/>
      <c r="U241" s="171"/>
      <c r="V241" s="171"/>
      <c r="W241" s="185"/>
      <c r="X241" s="185"/>
      <c r="Y241" s="185"/>
      <c r="Z241" s="187"/>
      <c r="AA241" s="168"/>
      <c r="AB241" s="167"/>
      <c r="AC241" s="168"/>
      <c r="AD241" s="168"/>
      <c r="AE241" s="167"/>
      <c r="AF241" s="168"/>
      <c r="AG241" s="169"/>
      <c r="AH241" s="20" t="str">
        <f>CONCATENATE(J240," Control"," 2")</f>
        <v>GINFO  Control 2</v>
      </c>
      <c r="AI241" s="22"/>
      <c r="AJ241" s="22"/>
      <c r="AK241" s="22"/>
      <c r="AL241" s="22" t="str">
        <f t="shared" si="1015"/>
        <v xml:space="preserve">  a través de </v>
      </c>
      <c r="AM241" s="20"/>
      <c r="AN241" s="20" t="str">
        <f t="shared" si="925"/>
        <v/>
      </c>
      <c r="AO241" s="20"/>
      <c r="AP241" s="20" t="str">
        <f t="shared" si="926"/>
        <v/>
      </c>
      <c r="AQ241" s="20"/>
      <c r="AR241" s="20"/>
      <c r="AS241" s="20"/>
      <c r="AT241" s="21" t="str">
        <f>+IF(AN241="Probabilidad",AT240-(AT240*AP241),AT240)</f>
        <v/>
      </c>
      <c r="AU241" s="20" t="str">
        <f t="shared" si="1016"/>
        <v/>
      </c>
      <c r="AV241" s="21" t="e">
        <f>+IF(AN241="Impacto",AV240-(AV240*AP241),AV240)</f>
        <v>#N/A</v>
      </c>
      <c r="AW241" s="20" t="str">
        <f t="shared" si="1017"/>
        <v/>
      </c>
      <c r="AX241" s="171"/>
      <c r="AY241" s="171"/>
      <c r="AZ241" s="174"/>
      <c r="BA241" s="20" t="str">
        <f>CONCATENATE(J240," Acción preventiva"," 2")</f>
        <v>GINFO  Acción preventiva 2</v>
      </c>
      <c r="BB241" s="22"/>
      <c r="BC241" s="22"/>
      <c r="BD241" s="22"/>
      <c r="BE241" s="20">
        <f t="shared" si="1019"/>
        <v>0</v>
      </c>
      <c r="BF241" s="20"/>
      <c r="BG241" s="20"/>
      <c r="BH241" s="20"/>
      <c r="BI241" s="20"/>
      <c r="BJ241" s="20"/>
      <c r="BK241" s="20"/>
      <c r="BL241" s="20"/>
      <c r="BM241" s="20"/>
      <c r="BN241" s="20"/>
      <c r="BO241" s="20"/>
      <c r="BP241" s="20"/>
      <c r="BQ241" s="20"/>
      <c r="BR241" s="177"/>
      <c r="BS241" s="37"/>
      <c r="BT241" s="37"/>
      <c r="BU241" s="37"/>
      <c r="BV241" s="37"/>
      <c r="BW241" s="37"/>
      <c r="BX241" s="37"/>
      <c r="BY241" s="37"/>
      <c r="BZ241" s="37"/>
      <c r="CA241" s="37"/>
      <c r="CB241" s="37"/>
      <c r="CC241" s="37"/>
      <c r="CD241" s="37"/>
      <c r="CE241" s="37">
        <f t="shared" si="860"/>
        <v>0</v>
      </c>
      <c r="CF241" s="38"/>
      <c r="CG241" s="23"/>
      <c r="CH241" s="24"/>
      <c r="CI241" s="180"/>
      <c r="CJ241" s="25" t="e">
        <f t="shared" ref="CJ241" si="1035">1-(CH241/CI240)</f>
        <v>#DIV/0!</v>
      </c>
      <c r="CK241" s="23" t="e" cm="1">
        <f t="array" ref="CK241">+_xlfn.IFS(CJ241&lt;0.8,"Cambio",CJ241&lt;0.9,"Revisión de control",CJ241&gt;0.89,"Se mantiene")</f>
        <v>#DIV/0!</v>
      </c>
      <c r="CL241" s="148"/>
      <c r="CM241" s="148"/>
      <c r="CN241" s="148"/>
      <c r="CO241" s="148"/>
      <c r="CP241" s="25">
        <f t="shared" si="990"/>
        <v>1</v>
      </c>
    </row>
    <row r="242" spans="1:94" ht="60" hidden="1" customHeight="1" x14ac:dyDescent="0.35">
      <c r="A242" s="151"/>
      <c r="B242" s="215"/>
      <c r="C242" s="153" t="s">
        <v>146</v>
      </c>
      <c r="D242" s="192"/>
      <c r="E242" s="195"/>
      <c r="F242" s="192"/>
      <c r="G242" s="197"/>
      <c r="H242" s="168"/>
      <c r="I242" s="167"/>
      <c r="J242" s="171"/>
      <c r="K242" s="171"/>
      <c r="L242" s="198"/>
      <c r="M242" s="200"/>
      <c r="N242" s="203"/>
      <c r="O242" s="206"/>
      <c r="P242" s="209"/>
      <c r="Q242" s="168"/>
      <c r="R242" s="182"/>
      <c r="S242" s="182"/>
      <c r="T242" s="183"/>
      <c r="U242" s="171"/>
      <c r="V242" s="171"/>
      <c r="W242" s="185"/>
      <c r="X242" s="185"/>
      <c r="Y242" s="185"/>
      <c r="Z242" s="187"/>
      <c r="AA242" s="168"/>
      <c r="AB242" s="167"/>
      <c r="AC242" s="168"/>
      <c r="AD242" s="168"/>
      <c r="AE242" s="167"/>
      <c r="AF242" s="168"/>
      <c r="AG242" s="169"/>
      <c r="AH242" s="20" t="str">
        <f>CONCATENATE(J240," Control"," 3")</f>
        <v>GINFO  Control 3</v>
      </c>
      <c r="AI242" s="22"/>
      <c r="AJ242" s="22"/>
      <c r="AK242" s="22"/>
      <c r="AL242" s="22" t="str">
        <f t="shared" si="1015"/>
        <v xml:space="preserve">  a través de </v>
      </c>
      <c r="AM242" s="20"/>
      <c r="AN242" s="20" t="str">
        <f t="shared" si="925"/>
        <v/>
      </c>
      <c r="AO242" s="20"/>
      <c r="AP242" s="20" t="str">
        <f t="shared" si="926"/>
        <v/>
      </c>
      <c r="AQ242" s="20"/>
      <c r="AR242" s="20"/>
      <c r="AS242" s="20"/>
      <c r="AT242" s="21" t="str">
        <f>+IF(AN242="Probabilidad",AT241-(AT241*AP242),AT241)</f>
        <v/>
      </c>
      <c r="AU242" s="20" t="str">
        <f t="shared" si="1016"/>
        <v/>
      </c>
      <c r="AV242" s="21" t="e">
        <f>+IF(AN242="Impacto",AV241-(AV241*AP242),AV241)</f>
        <v>#N/A</v>
      </c>
      <c r="AW242" s="20" t="str">
        <f t="shared" si="1017"/>
        <v/>
      </c>
      <c r="AX242" s="171"/>
      <c r="AY242" s="171"/>
      <c r="AZ242" s="174"/>
      <c r="BA242" s="20" t="str">
        <f>CONCATENATE(J240," Acción preventiva"," 3")</f>
        <v>GINFO  Acción preventiva 3</v>
      </c>
      <c r="BB242" s="22"/>
      <c r="BC242" s="22"/>
      <c r="BD242" s="22"/>
      <c r="BE242" s="20">
        <f t="shared" si="1019"/>
        <v>0</v>
      </c>
      <c r="BF242" s="20"/>
      <c r="BG242" s="20"/>
      <c r="BH242" s="20"/>
      <c r="BI242" s="20"/>
      <c r="BJ242" s="20"/>
      <c r="BK242" s="20"/>
      <c r="BL242" s="20"/>
      <c r="BM242" s="20"/>
      <c r="BN242" s="20"/>
      <c r="BO242" s="20"/>
      <c r="BP242" s="20"/>
      <c r="BQ242" s="20"/>
      <c r="BR242" s="177"/>
      <c r="BS242" s="37"/>
      <c r="BT242" s="37"/>
      <c r="BU242" s="37"/>
      <c r="BV242" s="37"/>
      <c r="BW242" s="37"/>
      <c r="BX242" s="37"/>
      <c r="BY242" s="37"/>
      <c r="BZ242" s="37"/>
      <c r="CA242" s="37"/>
      <c r="CB242" s="37"/>
      <c r="CC242" s="37"/>
      <c r="CD242" s="37"/>
      <c r="CE242" s="37">
        <f t="shared" si="860"/>
        <v>0</v>
      </c>
      <c r="CF242" s="38"/>
      <c r="CG242" s="23"/>
      <c r="CH242" s="24"/>
      <c r="CI242" s="180"/>
      <c r="CJ242" s="25" t="e">
        <f t="shared" ref="CJ242" si="1036">1-(CH242/CI240)</f>
        <v>#DIV/0!</v>
      </c>
      <c r="CK242" s="23" t="e" cm="1">
        <f t="array" ref="CK242">+_xlfn.IFS(CJ242&lt;0.8,"Cambio",CJ242&lt;0.9,"Revisión de control",CJ242&gt;0.89,"Se mantiene")</f>
        <v>#DIV/0!</v>
      </c>
      <c r="CL242" s="148"/>
      <c r="CM242" s="148"/>
      <c r="CN242" s="148"/>
      <c r="CO242" s="148"/>
      <c r="CP242" s="25">
        <f t="shared" si="990"/>
        <v>1</v>
      </c>
    </row>
    <row r="243" spans="1:94" ht="60" hidden="1" customHeight="1" x14ac:dyDescent="0.35">
      <c r="A243" s="151"/>
      <c r="B243" s="216"/>
      <c r="C243" s="153" t="s">
        <v>146</v>
      </c>
      <c r="D243" s="193"/>
      <c r="E243" s="196"/>
      <c r="F243" s="193"/>
      <c r="G243" s="197"/>
      <c r="H243" s="168"/>
      <c r="I243" s="167"/>
      <c r="J243" s="172"/>
      <c r="K243" s="172"/>
      <c r="L243" s="198"/>
      <c r="M243" s="201"/>
      <c r="N243" s="204"/>
      <c r="O243" s="207"/>
      <c r="P243" s="210"/>
      <c r="Q243" s="168"/>
      <c r="R243" s="182"/>
      <c r="S243" s="182"/>
      <c r="T243" s="183"/>
      <c r="U243" s="172"/>
      <c r="V243" s="172"/>
      <c r="W243" s="186"/>
      <c r="X243" s="186"/>
      <c r="Y243" s="186"/>
      <c r="Z243" s="187"/>
      <c r="AA243" s="168"/>
      <c r="AB243" s="167"/>
      <c r="AC243" s="168"/>
      <c r="AD243" s="168"/>
      <c r="AE243" s="167"/>
      <c r="AF243" s="168"/>
      <c r="AG243" s="169"/>
      <c r="AH243" s="20" t="str">
        <f>CONCATENATE(J240," Control"," 4")</f>
        <v>GINFO  Control 4</v>
      </c>
      <c r="AI243" s="22"/>
      <c r="AJ243" s="22"/>
      <c r="AK243" s="22"/>
      <c r="AL243" s="22" t="str">
        <f t="shared" si="1015"/>
        <v xml:space="preserve">  a través de </v>
      </c>
      <c r="AM243" s="20"/>
      <c r="AN243" s="20" t="str">
        <f t="shared" si="925"/>
        <v/>
      </c>
      <c r="AO243" s="20"/>
      <c r="AP243" s="20" t="str">
        <f t="shared" si="926"/>
        <v/>
      </c>
      <c r="AQ243" s="20"/>
      <c r="AR243" s="20"/>
      <c r="AS243" s="20"/>
      <c r="AT243" s="21" t="str">
        <f>+IF(AN243="Probabilidad",AT242-(AT242*AP243),AT242)</f>
        <v/>
      </c>
      <c r="AU243" s="20" t="str">
        <f t="shared" si="1016"/>
        <v/>
      </c>
      <c r="AV243" s="21" t="e">
        <f>+IF(AN243="Impacto",AV242-(AV242*AP243),AV242)</f>
        <v>#N/A</v>
      </c>
      <c r="AW243" s="20" t="str">
        <f t="shared" si="1017"/>
        <v/>
      </c>
      <c r="AX243" s="172"/>
      <c r="AY243" s="172"/>
      <c r="AZ243" s="175"/>
      <c r="BA243" s="20" t="str">
        <f>CONCATENATE(J240," Acción preventiva"," 4")</f>
        <v>GINFO  Acción preventiva 4</v>
      </c>
      <c r="BB243" s="22"/>
      <c r="BC243" s="22"/>
      <c r="BD243" s="22"/>
      <c r="BE243" s="20">
        <f t="shared" si="1019"/>
        <v>0</v>
      </c>
      <c r="BF243" s="20"/>
      <c r="BG243" s="20"/>
      <c r="BH243" s="20"/>
      <c r="BI243" s="20"/>
      <c r="BJ243" s="20"/>
      <c r="BK243" s="20"/>
      <c r="BL243" s="20"/>
      <c r="BM243" s="20"/>
      <c r="BN243" s="20"/>
      <c r="BO243" s="20"/>
      <c r="BP243" s="20"/>
      <c r="BQ243" s="20"/>
      <c r="BR243" s="178"/>
      <c r="BS243" s="37"/>
      <c r="BT243" s="37"/>
      <c r="BU243" s="37"/>
      <c r="BV243" s="37"/>
      <c r="BW243" s="37"/>
      <c r="BX243" s="37"/>
      <c r="BY243" s="37"/>
      <c r="BZ243" s="37"/>
      <c r="CA243" s="37"/>
      <c r="CB243" s="37"/>
      <c r="CC243" s="37"/>
      <c r="CD243" s="37"/>
      <c r="CE243" s="37">
        <f t="shared" si="860"/>
        <v>0</v>
      </c>
      <c r="CF243" s="38"/>
      <c r="CG243" s="23"/>
      <c r="CH243" s="24"/>
      <c r="CI243" s="181"/>
      <c r="CJ243" s="25" t="e">
        <f t="shared" ref="CJ243" si="1037">1-(CH243/CI240)</f>
        <v>#DIV/0!</v>
      </c>
      <c r="CK243" s="23" t="e" cm="1">
        <f t="array" ref="CK243">+_xlfn.IFS(CJ243&lt;0.8,"Cambio",CJ243&lt;0.9,"Revisión de control",CJ243&gt;0.89,"Se mantiene")</f>
        <v>#DIV/0!</v>
      </c>
      <c r="CL243" s="148"/>
      <c r="CM243" s="148"/>
      <c r="CN243" s="148"/>
      <c r="CO243" s="148"/>
      <c r="CP243" s="25">
        <f t="shared" si="990"/>
        <v>1</v>
      </c>
    </row>
    <row r="244" spans="1:94" ht="60" hidden="1" customHeight="1" x14ac:dyDescent="0.35">
      <c r="A244" s="151"/>
      <c r="B244" s="214" t="s">
        <v>147</v>
      </c>
      <c r="C244" s="152" t="s">
        <v>148</v>
      </c>
      <c r="D244" s="191" t="str">
        <f>VLOOKUP(B244,Datos!$B$65:$F$80,3,FALSE)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244" s="194" t="str">
        <f>VLOOKUP(B244,Datos!$B$65:$F$80,5,FALSE)</f>
        <v>La posibilidad de incumplir con la administración del Talento Humano de la Agencia y promover su desarrollo</v>
      </c>
      <c r="F244" s="191" t="str">
        <f>VLOOKUP(B244,Datos!$B$65:$F$80,4,FALSE)</f>
        <v>Inicia con la planeación, selección y vinculación del personal idóneo, competente y con las habilidades requeridas y, termina con el retiro del servidor público.</v>
      </c>
      <c r="G244" s="197" t="s">
        <v>270</v>
      </c>
      <c r="H244" s="168"/>
      <c r="I244" s="167">
        <f t="shared" ref="I244" si="1038">IF(K244="",0,1)</f>
        <v>0</v>
      </c>
      <c r="J244" s="170" t="str">
        <f t="shared" ref="J244" si="1039">CONCATENATE(C244," ",K244)</f>
        <v xml:space="preserve">GTHU </v>
      </c>
      <c r="K244" s="170"/>
      <c r="L244" s="198"/>
      <c r="M244" s="199">
        <f ca="1">+TODAY()-L244</f>
        <v>46151</v>
      </c>
      <c r="N244" s="202"/>
      <c r="O244" s="205"/>
      <c r="P244" s="208" t="e">
        <f>VLOOKUP(O244,Datos!$B$20:$D$25,2,FALSE)</f>
        <v>#N/A</v>
      </c>
      <c r="Q244" s="168"/>
      <c r="R244" s="182"/>
      <c r="S244" s="182"/>
      <c r="T244" s="183" t="str">
        <f t="shared" ref="T244" si="1040">CONCATENATE("Posibilidad de efecto dañoso sobre los"," ",Q244," ",R244," debido ",S244)</f>
        <v xml:space="preserve">Posibilidad de efecto dañoso sobre los   debido </v>
      </c>
      <c r="U244" s="170"/>
      <c r="V244" s="170"/>
      <c r="W244" s="184"/>
      <c r="X244" s="184"/>
      <c r="Y244" s="184"/>
      <c r="Z244" s="187"/>
      <c r="AA244" s="168" t="str">
        <f t="shared" ref="AA244" si="1041">IF(Z244&lt;=0,"",IF(Z244&lt;=2,"Muy Baja",IF(Z244&lt;=24,"Baja",IF(Z244&lt;=500,"Media",IF(Z244&lt;=5000,"Alta","Muy Alta")))))</f>
        <v/>
      </c>
      <c r="AB244" s="167" t="str">
        <f t="shared" ref="AB244" si="1042">IF(AA244="","",IF(AA244="Muy Baja",0.2,IF(AA244="Baja",0.4,IF(AA244="Media",0.6,IF(AA244="Alta",0.8,IF(AA244="Muy Alta",1,))))))</f>
        <v/>
      </c>
      <c r="AC244" s="168">
        <f>+O244</f>
        <v>0</v>
      </c>
      <c r="AD244" s="168" t="e" cm="1">
        <f t="array" ref="AD244">_xlfn.IFS(AC244=Datos!$C$6,"Leve",AC244=Datos!$C$7,"Menor",AC244=Datos!$C$8,"Moderado",AC244=Datos!$C$9,"Mayor",AC244=Datos!$C$10,"Catastrófico")</f>
        <v>#N/A</v>
      </c>
      <c r="AE244" s="167" t="e">
        <f t="shared" ref="AE244" si="1043">IF(AD244="","",IF(AD244="Leve",0.2,IF(AD244="Menor",0.4,IF(AD244="Moderado",0.6,IF(AD244="Mayor",0.8,IF(AD244="Catastrófico",1,))))))</f>
        <v>#N/A</v>
      </c>
      <c r="AF244" s="168" t="e">
        <f t="shared" ref="AF244" si="1044">IF(OR(AND(AA244="Muy Baja",AD244="Leve"),AND(AA244="Muy Baja",AD244="Menor"),AND(AA244="Baja",AD244="Leve")),"Bajo",IF(OR(AND(AA244="Muy baja",AD244="Moderado"),AND(AA244="Baja",AD244="Menor"),AND(AA244="Baja",AD244="Moderado"),AND(AA244="Media",AD244="Leve"),AND(AA244="Media",AD244="Menor"),AND(AA244="Media",AD244="Moderado"),AND(AA244="Alta",AD244="Leve"),AND(AA244="Alta",AD244="Menor")),"Moderado",IF(OR(AND(AA244="Muy Baja",AD244="Mayor"),AND(AA244="Baja",AD244="Mayor"),AND(AA244="Media",AD244="Mayor"),AND(AA244="Alta",AD244="Moderado"),AND(AA244="Alta",AD244="Mayor"),AND(AA244="Muy Alta",AD244="Leve"),AND(AA244="Muy Alta",AD244="Menor"),AND(AA244="Muy Alta",AD244="Moderado"),AND(AA244="Muy Alta",AD244="Mayor")),"Alto",IF(OR(AND(AA244="Muy Baja",AD244="Catastrófico"),AND(AA244="Baja",AD244="Catastrófico"),AND(AA244="Media",AD244="Catastrófico"),AND(AA244="Alta",AD244="Catastrófico"),AND(AA244="Muy Alta",AD244="Catastrófico")),"Extremo",""))))</f>
        <v>#N/A</v>
      </c>
      <c r="AG244" s="169" t="e" cm="1">
        <f t="array" ref="AG244">_xlfn.IFS(AF244="Bajo","Aceptar",AF244="Moderado","Reducir",AF244="Alto","Reducir",AF244="Extremo","Reducir")</f>
        <v>#N/A</v>
      </c>
      <c r="AH244" s="20" t="str">
        <f>CONCATENATE(J244," Control"," 1")</f>
        <v>GTHU  Control 1</v>
      </c>
      <c r="AI244" s="22"/>
      <c r="AJ244" s="22"/>
      <c r="AK244" s="22"/>
      <c r="AL244" s="22" t="str">
        <f t="shared" ref="AL244:AL283" si="1045">CONCATENATE(AI244," ",AJ244," a través de ",AK244)</f>
        <v xml:space="preserve">  a través de </v>
      </c>
      <c r="AM244" s="20"/>
      <c r="AN244" s="20" t="str">
        <f t="shared" ref="AN244:AN275" si="1046">IF(OR(AM244="Preventivo",AM244="Detectivo"),"Probabilidad",IF(AM244="Correctivo","Impacto",""))</f>
        <v/>
      </c>
      <c r="AO244" s="20"/>
      <c r="AP244" s="20" t="str">
        <f t="shared" ref="AP244:AP275" si="1047">IF(AND(AM244="Preventivo",AO244="Automático"),"50%",IF(AND(AM244="Preventivo",AO244="Manual"),"40%",IF(AND(AM244="Detectivo",AO244="Automático"),"40%",IF(AND(AM244="Detectivo",AO244="Manual"),"30%",IF(AND(AM244="Correctivo",AO244="Automático"),"35%",IF(AND(AM244="Correctivo",AO244="Manual"),"25%",""))))))</f>
        <v/>
      </c>
      <c r="AQ244" s="20"/>
      <c r="AR244" s="20"/>
      <c r="AS244" s="20"/>
      <c r="AT244" s="21" t="str">
        <f>+IF(AN244="Probabilidad",AB244-(AB244*AP244),AB244)</f>
        <v/>
      </c>
      <c r="AU244" s="20" t="str">
        <f t="shared" ref="AU244:AU247" si="1048">IFERROR(IF(AT244="","",IF(AT244&lt;=20%,"Muy Baja",IF(AT244&lt;=40%,"Baja",IF(AT244&lt;=60%,"Media",IF(AT244&lt;=80%,"Alta","Muy Alta"))))),"")</f>
        <v/>
      </c>
      <c r="AV244" s="21" t="e">
        <f>+IF(AN244="Impacto",AE244-(AE244*AP244),AE244)</f>
        <v>#N/A</v>
      </c>
      <c r="AW244" s="20" t="str">
        <f t="shared" ref="AW244:AW247" si="1049">IFERROR(IF(AV244="","",IF(AV244&lt;=0.2,"Leve",IF(AV244&lt;=0.4,"Menor",IF(AV244&lt;=0.6,"Moderado",IF(AV244&lt;=0.8,"Mayor","Catastrófico"))))),"")</f>
        <v/>
      </c>
      <c r="AX244" s="170" t="str">
        <f t="shared" ref="AX244" si="1050">IF(OR(AND(AU247="Muy Baja",AW247="Leve"),AND(AU247="Muy Baja",AW247="Menor"),AND(AU247="Baja",AW247="Leve")),"Bajo",IF(OR(AND(AU247="Muy baja",AW247="Moderado"),AND(AU247="Baja",AW247="Menor"),AND(AU247="Baja",AW247="Moderado"),AND(AU247="Media",AW247="Leve"),AND(AU247="Media",AW247="Menor"),AND(AU247="Media",AW247="Moderado"),AND(AU247="Alta",AW247="Leve"),AND(AU247="Alta",AW247="Menor")),"Moderado",IF(OR(AND(AU247="Muy Baja",AW247="Mayor"),AND(AU247="Baja",AW247="Mayor"),AND(AU247="Media",AW247="Mayor"),AND(AU247="Alta",AW247="Moderado"),AND(AU247="Alta",AW247="Mayor"),AND(AU247="Muy Alta",AW247="Leve"),AND(AU247="Muy Alta",AW247="Menor"),AND(AU247="Muy Alta",AW247="Moderado"),AND(AU247="Muy Alta",AW247="Mayor")),"Alto",IF(OR(AND(AU247="Muy Baja",AW247="Catastrófico"),AND(AU247="Baja",AW247="Catastrófico"),AND(AU247="Media",AW247="Catastrófico"),AND(AU247="Alta",AW247="Catastrófico"),AND(AU247="Muy Alta",AW247="Catastrófico")),"Extremo",""))))</f>
        <v/>
      </c>
      <c r="AY244" s="170" t="e" cm="1">
        <f t="array" ref="AY244">_xlfn.IFS(AX244="Bajo","Aceptar",AX244="Moderado","Reducir",AX244="Alto","Reducir",AX244="Extremo","Reducir")</f>
        <v>#N/A</v>
      </c>
      <c r="AZ244" s="173" t="e" cm="1">
        <f t="array" ref="AZ244">_xlfn.IFS(AY244="Aceptar","No",AY244="Reducir","Si")</f>
        <v>#N/A</v>
      </c>
      <c r="BA244" s="20" t="str">
        <f>CONCATENATE(J244," Acción preventiva"," 1")</f>
        <v>GTHU  Acción preventiva 1</v>
      </c>
      <c r="BB244" s="22"/>
      <c r="BC244" s="22"/>
      <c r="BD244" s="22"/>
      <c r="BE244" s="20">
        <f t="shared" ref="BE244" si="1051">+SUM(BF244:BQ244)</f>
        <v>0</v>
      </c>
      <c r="BF244" s="20"/>
      <c r="BG244" s="20"/>
      <c r="BH244" s="20"/>
      <c r="BI244" s="20"/>
      <c r="BJ244" s="20"/>
      <c r="BK244" s="20"/>
      <c r="BL244" s="20"/>
      <c r="BM244" s="20"/>
      <c r="BN244" s="20"/>
      <c r="BO244" s="20"/>
      <c r="BP244" s="20"/>
      <c r="BQ244" s="20"/>
      <c r="BR244" s="176"/>
      <c r="BS244" s="37"/>
      <c r="BT244" s="37"/>
      <c r="BU244" s="37"/>
      <c r="BV244" s="37"/>
      <c r="BW244" s="37"/>
      <c r="BX244" s="37"/>
      <c r="BY244" s="37"/>
      <c r="BZ244" s="37"/>
      <c r="CA244" s="37"/>
      <c r="CB244" s="37"/>
      <c r="CC244" s="37"/>
      <c r="CD244" s="37"/>
      <c r="CE244" s="37">
        <f t="shared" si="860"/>
        <v>0</v>
      </c>
      <c r="CF244" s="38"/>
      <c r="CG244" s="23"/>
      <c r="CH244" s="24"/>
      <c r="CI244" s="179">
        <f t="shared" ref="CI244" si="1052">+Z244</f>
        <v>0</v>
      </c>
      <c r="CJ244" s="25" t="e">
        <f t="shared" ref="CJ244" si="1053">1-(CH244/CI244)</f>
        <v>#DIV/0!</v>
      </c>
      <c r="CK244" s="23" t="e" cm="1">
        <f t="array" ref="CK244">+_xlfn.IFS(CJ244&lt;0.8,"Cambio",CJ244&lt;0.9,"Revisión de control",CJ244&gt;0.89,"Se mantiene")</f>
        <v>#DIV/0!</v>
      </c>
      <c r="CL244" s="148"/>
      <c r="CM244" s="148"/>
      <c r="CN244" s="148"/>
      <c r="CO244" s="148"/>
      <c r="CP244" s="25">
        <f t="shared" si="990"/>
        <v>1</v>
      </c>
    </row>
    <row r="245" spans="1:94" ht="60" hidden="1" customHeight="1" x14ac:dyDescent="0.35">
      <c r="A245" s="151"/>
      <c r="B245" s="215"/>
      <c r="C245" s="152" t="s">
        <v>148</v>
      </c>
      <c r="D245" s="192"/>
      <c r="E245" s="195"/>
      <c r="F245" s="192"/>
      <c r="G245" s="197"/>
      <c r="H245" s="168"/>
      <c r="I245" s="167"/>
      <c r="J245" s="171"/>
      <c r="K245" s="171"/>
      <c r="L245" s="198"/>
      <c r="M245" s="200"/>
      <c r="N245" s="203"/>
      <c r="O245" s="206"/>
      <c r="P245" s="209"/>
      <c r="Q245" s="168"/>
      <c r="R245" s="182"/>
      <c r="S245" s="182"/>
      <c r="T245" s="183"/>
      <c r="U245" s="171"/>
      <c r="V245" s="171"/>
      <c r="W245" s="185"/>
      <c r="X245" s="185"/>
      <c r="Y245" s="185"/>
      <c r="Z245" s="187"/>
      <c r="AA245" s="168"/>
      <c r="AB245" s="167"/>
      <c r="AC245" s="168"/>
      <c r="AD245" s="168"/>
      <c r="AE245" s="167"/>
      <c r="AF245" s="168"/>
      <c r="AG245" s="169"/>
      <c r="AH245" s="20" t="str">
        <f>CONCATENATE(J244," Control"," 2")</f>
        <v>GTHU  Control 2</v>
      </c>
      <c r="AI245" s="22"/>
      <c r="AJ245" s="22"/>
      <c r="AK245" s="22"/>
      <c r="AL245" s="22" t="str">
        <f t="shared" si="1045"/>
        <v xml:space="preserve">  a través de </v>
      </c>
      <c r="AM245" s="20"/>
      <c r="AN245" s="20" t="str">
        <f t="shared" si="1046"/>
        <v/>
      </c>
      <c r="AO245" s="20"/>
      <c r="AP245" s="20" t="str">
        <f t="shared" si="1047"/>
        <v/>
      </c>
      <c r="AQ245" s="20"/>
      <c r="AR245" s="20"/>
      <c r="AS245" s="20"/>
      <c r="AT245" s="21" t="str">
        <f>+IF(AN245="Probabilidad",AT244-(AT244*AP245),AT244)</f>
        <v/>
      </c>
      <c r="AU245" s="20" t="str">
        <f t="shared" si="1048"/>
        <v/>
      </c>
      <c r="AV245" s="21" t="e">
        <f>+IF(AN245="Impacto",AV244-(AV244*AP245),AV244)</f>
        <v>#N/A</v>
      </c>
      <c r="AW245" s="20" t="str">
        <f t="shared" si="1049"/>
        <v/>
      </c>
      <c r="AX245" s="171"/>
      <c r="AY245" s="171"/>
      <c r="AZ245" s="174"/>
      <c r="BA245" s="20" t="str">
        <f>CONCATENATE(J244," Acción preventiva"," 2")</f>
        <v>GTHU  Acción preventiva 2</v>
      </c>
      <c r="BB245" s="22"/>
      <c r="BC245" s="22"/>
      <c r="BD245" s="22"/>
      <c r="BE245" s="20">
        <f t="shared" ref="BE245:BE255" si="1054">+SUM(BF245:BQ245)</f>
        <v>0</v>
      </c>
      <c r="BF245" s="20"/>
      <c r="BG245" s="20"/>
      <c r="BH245" s="20"/>
      <c r="BI245" s="20"/>
      <c r="BJ245" s="20"/>
      <c r="BK245" s="20"/>
      <c r="BL245" s="20"/>
      <c r="BM245" s="20"/>
      <c r="BN245" s="20"/>
      <c r="BO245" s="20"/>
      <c r="BP245" s="20"/>
      <c r="BQ245" s="20"/>
      <c r="BR245" s="177"/>
      <c r="BS245" s="37"/>
      <c r="BT245" s="37"/>
      <c r="BU245" s="37"/>
      <c r="BV245" s="37"/>
      <c r="BW245" s="37"/>
      <c r="BX245" s="37"/>
      <c r="BY245" s="37"/>
      <c r="BZ245" s="37"/>
      <c r="CA245" s="37"/>
      <c r="CB245" s="37"/>
      <c r="CC245" s="37"/>
      <c r="CD245" s="37"/>
      <c r="CE245" s="37">
        <f t="shared" si="860"/>
        <v>0</v>
      </c>
      <c r="CF245" s="38"/>
      <c r="CG245" s="23"/>
      <c r="CH245" s="24"/>
      <c r="CI245" s="180"/>
      <c r="CJ245" s="25" t="e">
        <f t="shared" ref="CJ245" si="1055">1-(CH245/CI244)</f>
        <v>#DIV/0!</v>
      </c>
      <c r="CK245" s="23" t="e" cm="1">
        <f t="array" ref="CK245">+_xlfn.IFS(CJ245&lt;0.8,"Cambio",CJ245&lt;0.9,"Revisión de control",CJ245&gt;0.89,"Se mantiene")</f>
        <v>#DIV/0!</v>
      </c>
      <c r="CL245" s="148"/>
      <c r="CM245" s="148"/>
      <c r="CN245" s="148"/>
      <c r="CO245" s="148"/>
      <c r="CP245" s="25">
        <f t="shared" si="990"/>
        <v>1</v>
      </c>
    </row>
    <row r="246" spans="1:94" ht="60" hidden="1" customHeight="1" x14ac:dyDescent="0.35">
      <c r="A246" s="151"/>
      <c r="B246" s="215"/>
      <c r="C246" s="152" t="s">
        <v>148</v>
      </c>
      <c r="D246" s="192"/>
      <c r="E246" s="195"/>
      <c r="F246" s="192"/>
      <c r="G246" s="197"/>
      <c r="H246" s="168"/>
      <c r="I246" s="167"/>
      <c r="J246" s="171"/>
      <c r="K246" s="171"/>
      <c r="L246" s="198"/>
      <c r="M246" s="200"/>
      <c r="N246" s="203"/>
      <c r="O246" s="206"/>
      <c r="P246" s="209"/>
      <c r="Q246" s="168"/>
      <c r="R246" s="182"/>
      <c r="S246" s="182"/>
      <c r="T246" s="183"/>
      <c r="U246" s="171"/>
      <c r="V246" s="171"/>
      <c r="W246" s="185"/>
      <c r="X246" s="185"/>
      <c r="Y246" s="185"/>
      <c r="Z246" s="187"/>
      <c r="AA246" s="168"/>
      <c r="AB246" s="167"/>
      <c r="AC246" s="168"/>
      <c r="AD246" s="168"/>
      <c r="AE246" s="167"/>
      <c r="AF246" s="168"/>
      <c r="AG246" s="169"/>
      <c r="AH246" s="20" t="str">
        <f>CONCATENATE(J244," Control"," 3")</f>
        <v>GTHU  Control 3</v>
      </c>
      <c r="AI246" s="22"/>
      <c r="AJ246" s="22"/>
      <c r="AK246" s="22"/>
      <c r="AL246" s="22" t="str">
        <f t="shared" si="1045"/>
        <v xml:space="preserve">  a través de </v>
      </c>
      <c r="AM246" s="20"/>
      <c r="AN246" s="20" t="str">
        <f t="shared" si="1046"/>
        <v/>
      </c>
      <c r="AO246" s="20"/>
      <c r="AP246" s="20" t="str">
        <f t="shared" si="1047"/>
        <v/>
      </c>
      <c r="AQ246" s="20"/>
      <c r="AR246" s="20"/>
      <c r="AS246" s="20"/>
      <c r="AT246" s="21" t="str">
        <f>+IF(AN246="Probabilidad",AT245-(AT245*AP246),AT245)</f>
        <v/>
      </c>
      <c r="AU246" s="20" t="str">
        <f t="shared" si="1048"/>
        <v/>
      </c>
      <c r="AV246" s="21" t="e">
        <f>+IF(AN246="Impacto",AV245-(AV245*AP246),AV245)</f>
        <v>#N/A</v>
      </c>
      <c r="AW246" s="20" t="str">
        <f t="shared" si="1049"/>
        <v/>
      </c>
      <c r="AX246" s="171"/>
      <c r="AY246" s="171"/>
      <c r="AZ246" s="174"/>
      <c r="BA246" s="20" t="str">
        <f>CONCATENATE(J244," Acción preventiva"," 3")</f>
        <v>GTHU  Acción preventiva 3</v>
      </c>
      <c r="BB246" s="22"/>
      <c r="BC246" s="22"/>
      <c r="BD246" s="22"/>
      <c r="BE246" s="20">
        <f t="shared" si="1054"/>
        <v>0</v>
      </c>
      <c r="BF246" s="20"/>
      <c r="BG246" s="20"/>
      <c r="BH246" s="20"/>
      <c r="BI246" s="20"/>
      <c r="BJ246" s="20"/>
      <c r="BK246" s="20"/>
      <c r="BL246" s="20"/>
      <c r="BM246" s="20"/>
      <c r="BN246" s="20"/>
      <c r="BO246" s="20"/>
      <c r="BP246" s="20"/>
      <c r="BQ246" s="20"/>
      <c r="BR246" s="177"/>
      <c r="BS246" s="37"/>
      <c r="BT246" s="37"/>
      <c r="BU246" s="37"/>
      <c r="BV246" s="37"/>
      <c r="BW246" s="37"/>
      <c r="BX246" s="37"/>
      <c r="BY246" s="37"/>
      <c r="BZ246" s="37"/>
      <c r="CA246" s="37"/>
      <c r="CB246" s="37"/>
      <c r="CC246" s="37"/>
      <c r="CD246" s="37"/>
      <c r="CE246" s="37">
        <f t="shared" si="860"/>
        <v>0</v>
      </c>
      <c r="CF246" s="38"/>
      <c r="CG246" s="23"/>
      <c r="CH246" s="24"/>
      <c r="CI246" s="180"/>
      <c r="CJ246" s="25" t="e">
        <f t="shared" ref="CJ246" si="1056">1-(CH246/CI244)</f>
        <v>#DIV/0!</v>
      </c>
      <c r="CK246" s="23" t="e" cm="1">
        <f t="array" ref="CK246">+_xlfn.IFS(CJ246&lt;0.8,"Cambio",CJ246&lt;0.9,"Revisión de control",CJ246&gt;0.89,"Se mantiene")</f>
        <v>#DIV/0!</v>
      </c>
      <c r="CL246" s="148"/>
      <c r="CM246" s="148"/>
      <c r="CN246" s="148"/>
      <c r="CO246" s="148"/>
      <c r="CP246" s="25">
        <f t="shared" si="990"/>
        <v>1</v>
      </c>
    </row>
    <row r="247" spans="1:94" ht="60" hidden="1" customHeight="1" x14ac:dyDescent="0.35">
      <c r="A247" s="151"/>
      <c r="B247" s="216"/>
      <c r="C247" s="152" t="s">
        <v>148</v>
      </c>
      <c r="D247" s="193"/>
      <c r="E247" s="196"/>
      <c r="F247" s="193"/>
      <c r="G247" s="197"/>
      <c r="H247" s="168"/>
      <c r="I247" s="167"/>
      <c r="J247" s="172"/>
      <c r="K247" s="172"/>
      <c r="L247" s="198"/>
      <c r="M247" s="201"/>
      <c r="N247" s="204"/>
      <c r="O247" s="207"/>
      <c r="P247" s="210"/>
      <c r="Q247" s="168"/>
      <c r="R247" s="182"/>
      <c r="S247" s="182"/>
      <c r="T247" s="183"/>
      <c r="U247" s="172"/>
      <c r="V247" s="172"/>
      <c r="W247" s="186"/>
      <c r="X247" s="186"/>
      <c r="Y247" s="186"/>
      <c r="Z247" s="187"/>
      <c r="AA247" s="168"/>
      <c r="AB247" s="167"/>
      <c r="AC247" s="168"/>
      <c r="AD247" s="168"/>
      <c r="AE247" s="167"/>
      <c r="AF247" s="168"/>
      <c r="AG247" s="169"/>
      <c r="AH247" s="20" t="str">
        <f>CONCATENATE(J244," Control"," 4")</f>
        <v>GTHU  Control 4</v>
      </c>
      <c r="AI247" s="22"/>
      <c r="AJ247" s="22"/>
      <c r="AK247" s="22"/>
      <c r="AL247" s="22" t="str">
        <f t="shared" si="1045"/>
        <v xml:space="preserve">  a través de </v>
      </c>
      <c r="AM247" s="20"/>
      <c r="AN247" s="20" t="str">
        <f t="shared" si="1046"/>
        <v/>
      </c>
      <c r="AO247" s="20"/>
      <c r="AP247" s="20" t="str">
        <f t="shared" si="1047"/>
        <v/>
      </c>
      <c r="AQ247" s="20"/>
      <c r="AR247" s="20"/>
      <c r="AS247" s="20"/>
      <c r="AT247" s="21" t="str">
        <f>+IF(AN247="Probabilidad",AT246-(AT246*AP247),AT246)</f>
        <v/>
      </c>
      <c r="AU247" s="20" t="str">
        <f t="shared" si="1048"/>
        <v/>
      </c>
      <c r="AV247" s="21" t="e">
        <f>+IF(AN247="Impacto",AV246-(AV246*AP247),AV246)</f>
        <v>#N/A</v>
      </c>
      <c r="AW247" s="20" t="str">
        <f t="shared" si="1049"/>
        <v/>
      </c>
      <c r="AX247" s="172"/>
      <c r="AY247" s="172"/>
      <c r="AZ247" s="175"/>
      <c r="BA247" s="20" t="str">
        <f>CONCATENATE(J244," Acción preventiva"," 4")</f>
        <v>GTHU  Acción preventiva 4</v>
      </c>
      <c r="BB247" s="22"/>
      <c r="BC247" s="22"/>
      <c r="BD247" s="22"/>
      <c r="BE247" s="20">
        <f t="shared" si="1054"/>
        <v>0</v>
      </c>
      <c r="BF247" s="20"/>
      <c r="BG247" s="20"/>
      <c r="BH247" s="20"/>
      <c r="BI247" s="20"/>
      <c r="BJ247" s="20"/>
      <c r="BK247" s="20"/>
      <c r="BL247" s="20"/>
      <c r="BM247" s="20"/>
      <c r="BN247" s="20"/>
      <c r="BO247" s="20"/>
      <c r="BP247" s="20"/>
      <c r="BQ247" s="20"/>
      <c r="BR247" s="178"/>
      <c r="BS247" s="37"/>
      <c r="BT247" s="37"/>
      <c r="BU247" s="37"/>
      <c r="BV247" s="37"/>
      <c r="BW247" s="37"/>
      <c r="BX247" s="37"/>
      <c r="BY247" s="37"/>
      <c r="BZ247" s="37"/>
      <c r="CA247" s="37"/>
      <c r="CB247" s="37"/>
      <c r="CC247" s="37"/>
      <c r="CD247" s="37"/>
      <c r="CE247" s="37">
        <f t="shared" si="860"/>
        <v>0</v>
      </c>
      <c r="CF247" s="38"/>
      <c r="CG247" s="23"/>
      <c r="CH247" s="24"/>
      <c r="CI247" s="181"/>
      <c r="CJ247" s="25" t="e">
        <f t="shared" ref="CJ247" si="1057">1-(CH247/CI244)</f>
        <v>#DIV/0!</v>
      </c>
      <c r="CK247" s="23" t="e" cm="1">
        <f t="array" ref="CK247">+_xlfn.IFS(CJ247&lt;0.8,"Cambio",CJ247&lt;0.9,"Revisión de control",CJ247&gt;0.89,"Se mantiene")</f>
        <v>#DIV/0!</v>
      </c>
      <c r="CL247" s="148"/>
      <c r="CM247" s="148"/>
      <c r="CN247" s="148"/>
      <c r="CO247" s="148"/>
      <c r="CP247" s="25">
        <f t="shared" si="990"/>
        <v>1</v>
      </c>
    </row>
    <row r="248" spans="1:94" ht="60" hidden="1" customHeight="1" x14ac:dyDescent="0.35">
      <c r="A248" s="151"/>
      <c r="B248" s="214" t="s">
        <v>147</v>
      </c>
      <c r="C248" s="152" t="s">
        <v>148</v>
      </c>
      <c r="D248" s="191" t="str">
        <f>VLOOKUP(B248,Datos!$B$65:$F$80,3,FALSE)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248" s="194" t="str">
        <f>VLOOKUP(B248,Datos!$B$65:$F$80,5,FALSE)</f>
        <v>La posibilidad de incumplir con la administración del Talento Humano de la Agencia y promover su desarrollo</v>
      </c>
      <c r="F248" s="191" t="str">
        <f>VLOOKUP(B248,Datos!$B$65:$F$80,4,FALSE)</f>
        <v>Inicia con la planeación, selección y vinculación del personal idóneo, competente y con las habilidades requeridas y, termina con el retiro del servidor público.</v>
      </c>
      <c r="G248" s="197" t="s">
        <v>271</v>
      </c>
      <c r="H248" s="168"/>
      <c r="I248" s="167">
        <f t="shared" ref="I248" si="1058">IF(K248="",0,1)</f>
        <v>0</v>
      </c>
      <c r="J248" s="170" t="str">
        <f t="shared" ref="J248" si="1059">CONCATENATE(C248," ",K248)</f>
        <v xml:space="preserve">GTHU </v>
      </c>
      <c r="K248" s="170"/>
      <c r="L248" s="198"/>
      <c r="M248" s="199">
        <f ca="1">+TODAY()-L248</f>
        <v>46151</v>
      </c>
      <c r="N248" s="202"/>
      <c r="O248" s="205"/>
      <c r="P248" s="208" t="e">
        <f>VLOOKUP(O248,Datos!$B$20:$D$25,2,FALSE)</f>
        <v>#N/A</v>
      </c>
      <c r="Q248" s="168"/>
      <c r="R248" s="211"/>
      <c r="S248" s="182"/>
      <c r="T248" s="183" t="str">
        <f t="shared" ref="T248" si="1060">CONCATENATE("Posibilidad de efecto dañoso sobre los"," ",Q248," ",R248," debido ",S248)</f>
        <v xml:space="preserve">Posibilidad de efecto dañoso sobre los   debido </v>
      </c>
      <c r="U248" s="170"/>
      <c r="V248" s="170"/>
      <c r="W248" s="184"/>
      <c r="X248" s="184"/>
      <c r="Y248" s="184"/>
      <c r="Z248" s="187"/>
      <c r="AA248" s="168" t="str">
        <f t="shared" ref="AA248" si="1061">IF(Z248&lt;=0,"",IF(Z248&lt;=2,"Muy Baja",IF(Z248&lt;=24,"Baja",IF(Z248&lt;=500,"Media",IF(Z248&lt;=5000,"Alta","Muy Alta")))))</f>
        <v/>
      </c>
      <c r="AB248" s="167" t="str">
        <f t="shared" ref="AB248" si="1062">IF(AA248="","",IF(AA248="Muy Baja",0.2,IF(AA248="Baja",0.4,IF(AA248="Media",0.6,IF(AA248="Alta",0.8,IF(AA248="Muy Alta",1,))))))</f>
        <v/>
      </c>
      <c r="AC248" s="168">
        <f>+O248</f>
        <v>0</v>
      </c>
      <c r="AD248" s="168" t="e" cm="1">
        <f t="array" ref="AD248">_xlfn.IFS(AC248=Datos!$C$6,"Leve",AC248=Datos!$C$7,"Menor",AC248=Datos!$C$8,"Moderado",AC248=Datos!$C$9,"Mayor",AC248=Datos!$C$10,"Catastrófico")</f>
        <v>#N/A</v>
      </c>
      <c r="AE248" s="167" t="e">
        <f t="shared" ref="AE248" si="1063">IF(AD248="","",IF(AD248="Leve",0.2,IF(AD248="Menor",0.4,IF(AD248="Moderado",0.6,IF(AD248="Mayor",0.8,IF(AD248="Catastrófico",1,))))))</f>
        <v>#N/A</v>
      </c>
      <c r="AF248" s="168" t="e">
        <f t="shared" ref="AF248" si="1064">IF(OR(AND(AA248="Muy Baja",AD248="Leve"),AND(AA248="Muy Baja",AD248="Menor"),AND(AA248="Baja",AD248="Leve")),"Bajo",IF(OR(AND(AA248="Muy baja",AD248="Moderado"),AND(AA248="Baja",AD248="Menor"),AND(AA248="Baja",AD248="Moderado"),AND(AA248="Media",AD248="Leve"),AND(AA248="Media",AD248="Menor"),AND(AA248="Media",AD248="Moderado"),AND(AA248="Alta",AD248="Leve"),AND(AA248="Alta",AD248="Menor")),"Moderado",IF(OR(AND(AA248="Muy Baja",AD248="Mayor"),AND(AA248="Baja",AD248="Mayor"),AND(AA248="Media",AD248="Mayor"),AND(AA248="Alta",AD248="Moderado"),AND(AA248="Alta",AD248="Mayor"),AND(AA248="Muy Alta",AD248="Leve"),AND(AA248="Muy Alta",AD248="Menor"),AND(AA248="Muy Alta",AD248="Moderado"),AND(AA248="Muy Alta",AD248="Mayor")),"Alto",IF(OR(AND(AA248="Muy Baja",AD248="Catastrófico"),AND(AA248="Baja",AD248="Catastrófico"),AND(AA248="Media",AD248="Catastrófico"),AND(AA248="Alta",AD248="Catastrófico"),AND(AA248="Muy Alta",AD248="Catastrófico")),"Extremo",""))))</f>
        <v>#N/A</v>
      </c>
      <c r="AG248" s="169" t="e" cm="1">
        <f t="array" ref="AG248">_xlfn.IFS(AF248="Bajo","Aceptar",AF248="Moderado","Reducir",AF248="Alto","Reducir",AF248="Extremo","Reducir")</f>
        <v>#N/A</v>
      </c>
      <c r="AH248" s="20" t="str">
        <f>CONCATENATE(J248," Control"," 1")</f>
        <v>GTHU  Control 1</v>
      </c>
      <c r="AI248" s="22"/>
      <c r="AJ248" s="22"/>
      <c r="AK248" s="22"/>
      <c r="AL248" s="22" t="str">
        <f t="shared" si="1045"/>
        <v xml:space="preserve">  a través de </v>
      </c>
      <c r="AM248" s="20"/>
      <c r="AN248" s="20" t="str">
        <f t="shared" si="1046"/>
        <v/>
      </c>
      <c r="AO248" s="20"/>
      <c r="AP248" s="20" t="str">
        <f t="shared" si="1047"/>
        <v/>
      </c>
      <c r="AQ248" s="20"/>
      <c r="AR248" s="20"/>
      <c r="AS248" s="20"/>
      <c r="AT248" s="21" t="str">
        <f>+IF(AN248="Probabilidad",AB248-(AB248*AP248),AB248)</f>
        <v/>
      </c>
      <c r="AU248" s="20" t="str">
        <f t="shared" ref="AU248:AU255" si="1065">IFERROR(IF(AT248="","",IF(AT248&lt;=20%,"Muy Baja",IF(AT248&lt;=40%,"Baja",IF(AT248&lt;=60%,"Media",IF(AT248&lt;=80%,"Alta","Muy Alta"))))),"")</f>
        <v/>
      </c>
      <c r="AV248" s="21" t="e">
        <f>+IF(AN248="Impacto",AE248-(AE248*AP248),AE248)</f>
        <v>#N/A</v>
      </c>
      <c r="AW248" s="20" t="str">
        <f t="shared" ref="AW248:AW255" si="1066">IFERROR(IF(AV248="","",IF(AV248&lt;=0.2,"Leve",IF(AV248&lt;=0.4,"Menor",IF(AV248&lt;=0.6,"Moderado",IF(AV248&lt;=0.8,"Mayor","Catastrófico"))))),"")</f>
        <v/>
      </c>
      <c r="AX248" s="170" t="str">
        <f t="shared" ref="AX248" si="1067">IF(OR(AND(AU251="Muy Baja",AW251="Leve"),AND(AU251="Muy Baja",AW251="Menor"),AND(AU251="Baja",AW251="Leve")),"Bajo",IF(OR(AND(AU251="Muy baja",AW251="Moderado"),AND(AU251="Baja",AW251="Menor"),AND(AU251="Baja",AW251="Moderado"),AND(AU251="Media",AW251="Leve"),AND(AU251="Media",AW251="Menor"),AND(AU251="Media",AW251="Moderado"),AND(AU251="Alta",AW251="Leve"),AND(AU251="Alta",AW251="Menor")),"Moderado",IF(OR(AND(AU251="Muy Baja",AW251="Mayor"),AND(AU251="Baja",AW251="Mayor"),AND(AU251="Media",AW251="Mayor"),AND(AU251="Alta",AW251="Moderado"),AND(AU251="Alta",AW251="Mayor"),AND(AU251="Muy Alta",AW251="Leve"),AND(AU251="Muy Alta",AW251="Menor"),AND(AU251="Muy Alta",AW251="Moderado"),AND(AU251="Muy Alta",AW251="Mayor")),"Alto",IF(OR(AND(AU251="Muy Baja",AW251="Catastrófico"),AND(AU251="Baja",AW251="Catastrófico"),AND(AU251="Media",AW251="Catastrófico"),AND(AU251="Alta",AW251="Catastrófico"),AND(AU251="Muy Alta",AW251="Catastrófico")),"Extremo",""))))</f>
        <v/>
      </c>
      <c r="AY248" s="170" t="e" cm="1">
        <f t="array" ref="AY248">_xlfn.IFS(AX248="Bajo","Aceptar",AX248="Moderado","Reducir",AX248="Alto","Reducir",AX248="Extremo","Reducir")</f>
        <v>#N/A</v>
      </c>
      <c r="AZ248" s="173" t="e" cm="1">
        <f t="array" ref="AZ248">_xlfn.IFS(AY248="Aceptar","No",AY248="Reducir","Si")</f>
        <v>#N/A</v>
      </c>
      <c r="BA248" s="20" t="str">
        <f>CONCATENATE(J248," Acción preventiva"," 1")</f>
        <v>GTHU  Acción preventiva 1</v>
      </c>
      <c r="BB248" s="22"/>
      <c r="BC248" s="22"/>
      <c r="BD248" s="22"/>
      <c r="BE248" s="20">
        <f t="shared" si="1054"/>
        <v>0</v>
      </c>
      <c r="BF248" s="20"/>
      <c r="BG248" s="20"/>
      <c r="BH248" s="20"/>
      <c r="BI248" s="20"/>
      <c r="BJ248" s="20"/>
      <c r="BK248" s="20"/>
      <c r="BL248" s="20"/>
      <c r="BM248" s="20"/>
      <c r="BN248" s="20"/>
      <c r="BO248" s="20"/>
      <c r="BP248" s="20"/>
      <c r="BQ248" s="20"/>
      <c r="BR248" s="176"/>
      <c r="BS248" s="37"/>
      <c r="BT248" s="37"/>
      <c r="BU248" s="37"/>
      <c r="BV248" s="37"/>
      <c r="BW248" s="37"/>
      <c r="BX248" s="37"/>
      <c r="BY248" s="37"/>
      <c r="BZ248" s="37"/>
      <c r="CA248" s="37"/>
      <c r="CB248" s="37"/>
      <c r="CC248" s="37"/>
      <c r="CD248" s="37"/>
      <c r="CE248" s="37">
        <f t="shared" si="860"/>
        <v>0</v>
      </c>
      <c r="CF248" s="38"/>
      <c r="CG248" s="23"/>
      <c r="CH248" s="24"/>
      <c r="CI248" s="179">
        <f t="shared" ref="CI248" si="1068">+Z248</f>
        <v>0</v>
      </c>
      <c r="CJ248" s="25" t="e">
        <f t="shared" ref="CJ248" si="1069">1-(CH248/CI248)</f>
        <v>#DIV/0!</v>
      </c>
      <c r="CK248" s="23" t="e" cm="1">
        <f t="array" ref="CK248">+_xlfn.IFS(CJ248&lt;0.8,"Cambio",CJ248&lt;0.9,"Revisión de control",CJ248&gt;0.89,"Se mantiene")</f>
        <v>#DIV/0!</v>
      </c>
      <c r="CL248" s="148"/>
      <c r="CM248" s="148"/>
      <c r="CN248" s="148"/>
      <c r="CO248" s="148"/>
      <c r="CP248" s="25">
        <f t="shared" ref="CP248:CP259" si="1070">(_xlfn.IFS(CG248="",1,CG248="SI",0)+_xlfn.IFS(CL248="",1,CL248="SI",1,CL248="NO",0)+_xlfn.IFS(CM248="",1,CM248="SI",1,CM248="NO",0)+_xlfn.IFS(CN248="",1,CN248="SI",1,CN248="NO",0)+_xlfn.IFS(CO248="",1,CO248="SI",1,CO248="NO",0))/5</f>
        <v>1</v>
      </c>
    </row>
    <row r="249" spans="1:94" ht="60" hidden="1" customHeight="1" x14ac:dyDescent="0.35">
      <c r="A249" s="151"/>
      <c r="B249" s="215"/>
      <c r="C249" s="152" t="s">
        <v>148</v>
      </c>
      <c r="D249" s="192"/>
      <c r="E249" s="195"/>
      <c r="F249" s="192"/>
      <c r="G249" s="197"/>
      <c r="H249" s="168"/>
      <c r="I249" s="167"/>
      <c r="J249" s="171"/>
      <c r="K249" s="171"/>
      <c r="L249" s="198"/>
      <c r="M249" s="200"/>
      <c r="N249" s="203"/>
      <c r="O249" s="206"/>
      <c r="P249" s="209"/>
      <c r="Q249" s="168"/>
      <c r="R249" s="212"/>
      <c r="S249" s="182"/>
      <c r="T249" s="183"/>
      <c r="U249" s="171"/>
      <c r="V249" s="171"/>
      <c r="W249" s="185"/>
      <c r="X249" s="185"/>
      <c r="Y249" s="185"/>
      <c r="Z249" s="187"/>
      <c r="AA249" s="168"/>
      <c r="AB249" s="167"/>
      <c r="AC249" s="168"/>
      <c r="AD249" s="168"/>
      <c r="AE249" s="167"/>
      <c r="AF249" s="168"/>
      <c r="AG249" s="169"/>
      <c r="AH249" s="20" t="str">
        <f>CONCATENATE(J248," Control"," 2")</f>
        <v>GTHU  Control 2</v>
      </c>
      <c r="AI249" s="22"/>
      <c r="AJ249" s="22"/>
      <c r="AK249" s="22"/>
      <c r="AL249" s="22" t="str">
        <f t="shared" si="1045"/>
        <v xml:space="preserve">  a través de </v>
      </c>
      <c r="AM249" s="20"/>
      <c r="AN249" s="20" t="str">
        <f t="shared" si="1046"/>
        <v/>
      </c>
      <c r="AO249" s="20"/>
      <c r="AP249" s="20" t="str">
        <f t="shared" si="1047"/>
        <v/>
      </c>
      <c r="AQ249" s="20"/>
      <c r="AR249" s="20"/>
      <c r="AS249" s="20"/>
      <c r="AT249" s="21" t="str">
        <f>+IF(AN249="Probabilidad",AT248-(AT248*AP249),AT248)</f>
        <v/>
      </c>
      <c r="AU249" s="20" t="str">
        <f t="shared" si="1065"/>
        <v/>
      </c>
      <c r="AV249" s="21" t="e">
        <f>+IF(AN249="Impacto",AV248-(AV248*AP249),AV248)</f>
        <v>#N/A</v>
      </c>
      <c r="AW249" s="20" t="str">
        <f t="shared" si="1066"/>
        <v/>
      </c>
      <c r="AX249" s="171"/>
      <c r="AY249" s="171"/>
      <c r="AZ249" s="174"/>
      <c r="BA249" s="20" t="str">
        <f>CONCATENATE(J248," Acción preventiva"," 2")</f>
        <v>GTHU  Acción preventiva 2</v>
      </c>
      <c r="BB249" s="22"/>
      <c r="BC249" s="22"/>
      <c r="BD249" s="22"/>
      <c r="BE249" s="20">
        <f t="shared" si="1054"/>
        <v>0</v>
      </c>
      <c r="BF249" s="20"/>
      <c r="BG249" s="20"/>
      <c r="BH249" s="20"/>
      <c r="BI249" s="20"/>
      <c r="BJ249" s="20"/>
      <c r="BK249" s="20"/>
      <c r="BL249" s="20"/>
      <c r="BM249" s="20"/>
      <c r="BN249" s="20"/>
      <c r="BO249" s="20"/>
      <c r="BP249" s="20"/>
      <c r="BQ249" s="20"/>
      <c r="BR249" s="177"/>
      <c r="BS249" s="37"/>
      <c r="BT249" s="37"/>
      <c r="BU249" s="37"/>
      <c r="BV249" s="37"/>
      <c r="BW249" s="37"/>
      <c r="BX249" s="37"/>
      <c r="BY249" s="37"/>
      <c r="BZ249" s="37"/>
      <c r="CA249" s="37"/>
      <c r="CB249" s="37"/>
      <c r="CC249" s="37"/>
      <c r="CD249" s="37"/>
      <c r="CE249" s="37">
        <f t="shared" si="860"/>
        <v>0</v>
      </c>
      <c r="CF249" s="38"/>
      <c r="CG249" s="23"/>
      <c r="CH249" s="24"/>
      <c r="CI249" s="180"/>
      <c r="CJ249" s="25" t="e">
        <f t="shared" ref="CJ249" si="1071">1-(CH249/CI248)</f>
        <v>#DIV/0!</v>
      </c>
      <c r="CK249" s="23" t="e" cm="1">
        <f t="array" ref="CK249">+_xlfn.IFS(CJ249&lt;0.8,"Cambio",CJ249&lt;0.9,"Revisión de control",CJ249&gt;0.89,"Se mantiene")</f>
        <v>#DIV/0!</v>
      </c>
      <c r="CL249" s="148"/>
      <c r="CM249" s="148"/>
      <c r="CN249" s="148"/>
      <c r="CO249" s="148"/>
      <c r="CP249" s="25">
        <f t="shared" si="1070"/>
        <v>1</v>
      </c>
    </row>
    <row r="250" spans="1:94" ht="60" hidden="1" customHeight="1" x14ac:dyDescent="0.35">
      <c r="A250" s="151"/>
      <c r="B250" s="215"/>
      <c r="C250" s="152" t="s">
        <v>148</v>
      </c>
      <c r="D250" s="192"/>
      <c r="E250" s="195"/>
      <c r="F250" s="192"/>
      <c r="G250" s="197"/>
      <c r="H250" s="168"/>
      <c r="I250" s="167"/>
      <c r="J250" s="171"/>
      <c r="K250" s="171"/>
      <c r="L250" s="198"/>
      <c r="M250" s="200"/>
      <c r="N250" s="203"/>
      <c r="O250" s="206"/>
      <c r="P250" s="209"/>
      <c r="Q250" s="168"/>
      <c r="R250" s="212"/>
      <c r="S250" s="182"/>
      <c r="T250" s="183"/>
      <c r="U250" s="171"/>
      <c r="V250" s="171"/>
      <c r="W250" s="185"/>
      <c r="X250" s="185"/>
      <c r="Y250" s="185"/>
      <c r="Z250" s="187"/>
      <c r="AA250" s="168"/>
      <c r="AB250" s="167"/>
      <c r="AC250" s="168"/>
      <c r="AD250" s="168"/>
      <c r="AE250" s="167"/>
      <c r="AF250" s="168"/>
      <c r="AG250" s="169"/>
      <c r="AH250" s="20" t="str">
        <f>CONCATENATE(J248," Control"," 3")</f>
        <v>GTHU  Control 3</v>
      </c>
      <c r="AI250" s="22"/>
      <c r="AJ250" s="22"/>
      <c r="AK250" s="22"/>
      <c r="AL250" s="22" t="str">
        <f t="shared" si="1045"/>
        <v xml:space="preserve">  a través de </v>
      </c>
      <c r="AM250" s="20"/>
      <c r="AN250" s="20" t="str">
        <f t="shared" si="1046"/>
        <v/>
      </c>
      <c r="AO250" s="20"/>
      <c r="AP250" s="20" t="str">
        <f t="shared" si="1047"/>
        <v/>
      </c>
      <c r="AQ250" s="20"/>
      <c r="AR250" s="20"/>
      <c r="AS250" s="20"/>
      <c r="AT250" s="21" t="str">
        <f>+IF(AN250="Probabilidad",AT249-(AT249*AP250),AT249)</f>
        <v/>
      </c>
      <c r="AU250" s="20" t="str">
        <f t="shared" si="1065"/>
        <v/>
      </c>
      <c r="AV250" s="21" t="e">
        <f>+IF(AN250="Impacto",AV249-(AV249*AP250),AV249)</f>
        <v>#N/A</v>
      </c>
      <c r="AW250" s="20" t="str">
        <f t="shared" si="1066"/>
        <v/>
      </c>
      <c r="AX250" s="171"/>
      <c r="AY250" s="171"/>
      <c r="AZ250" s="174"/>
      <c r="BA250" s="20" t="str">
        <f>CONCATENATE(J248," Acción preventiva"," 3")</f>
        <v>GTHU  Acción preventiva 3</v>
      </c>
      <c r="BB250" s="22"/>
      <c r="BC250" s="22"/>
      <c r="BD250" s="22"/>
      <c r="BE250" s="20">
        <f t="shared" si="1054"/>
        <v>0</v>
      </c>
      <c r="BF250" s="20"/>
      <c r="BG250" s="20"/>
      <c r="BH250" s="20"/>
      <c r="BI250" s="20"/>
      <c r="BJ250" s="20"/>
      <c r="BK250" s="20"/>
      <c r="BL250" s="20"/>
      <c r="BM250" s="20"/>
      <c r="BN250" s="20"/>
      <c r="BO250" s="20"/>
      <c r="BP250" s="20"/>
      <c r="BQ250" s="20"/>
      <c r="BR250" s="177"/>
      <c r="BS250" s="37"/>
      <c r="BT250" s="37"/>
      <c r="BU250" s="37"/>
      <c r="BV250" s="37"/>
      <c r="BW250" s="37"/>
      <c r="BX250" s="37"/>
      <c r="BY250" s="37"/>
      <c r="BZ250" s="37"/>
      <c r="CA250" s="37"/>
      <c r="CB250" s="37"/>
      <c r="CC250" s="37"/>
      <c r="CD250" s="37"/>
      <c r="CE250" s="37">
        <f t="shared" si="860"/>
        <v>0</v>
      </c>
      <c r="CF250" s="38"/>
      <c r="CG250" s="23"/>
      <c r="CH250" s="24"/>
      <c r="CI250" s="180"/>
      <c r="CJ250" s="25" t="e">
        <f t="shared" ref="CJ250" si="1072">1-(CH250/CI248)</f>
        <v>#DIV/0!</v>
      </c>
      <c r="CK250" s="23" t="e" cm="1">
        <f t="array" ref="CK250">+_xlfn.IFS(CJ250&lt;0.8,"Cambio",CJ250&lt;0.9,"Revisión de control",CJ250&gt;0.89,"Se mantiene")</f>
        <v>#DIV/0!</v>
      </c>
      <c r="CL250" s="148"/>
      <c r="CM250" s="148"/>
      <c r="CN250" s="148"/>
      <c r="CO250" s="148"/>
      <c r="CP250" s="25">
        <f t="shared" si="1070"/>
        <v>1</v>
      </c>
    </row>
    <row r="251" spans="1:94" ht="60" hidden="1" customHeight="1" x14ac:dyDescent="0.35">
      <c r="A251" s="151"/>
      <c r="B251" s="216"/>
      <c r="C251" s="152" t="s">
        <v>148</v>
      </c>
      <c r="D251" s="193"/>
      <c r="E251" s="196"/>
      <c r="F251" s="193"/>
      <c r="G251" s="197"/>
      <c r="H251" s="168"/>
      <c r="I251" s="167"/>
      <c r="J251" s="172"/>
      <c r="K251" s="172"/>
      <c r="L251" s="198"/>
      <c r="M251" s="201"/>
      <c r="N251" s="204"/>
      <c r="O251" s="207"/>
      <c r="P251" s="210"/>
      <c r="Q251" s="168"/>
      <c r="R251" s="213"/>
      <c r="S251" s="182"/>
      <c r="T251" s="183"/>
      <c r="U251" s="172"/>
      <c r="V251" s="172"/>
      <c r="W251" s="186"/>
      <c r="X251" s="186"/>
      <c r="Y251" s="186"/>
      <c r="Z251" s="187"/>
      <c r="AA251" s="168"/>
      <c r="AB251" s="167"/>
      <c r="AC251" s="168"/>
      <c r="AD251" s="168"/>
      <c r="AE251" s="167"/>
      <c r="AF251" s="168"/>
      <c r="AG251" s="169"/>
      <c r="AH251" s="20" t="str">
        <f>CONCATENATE(J248," Control"," 4")</f>
        <v>GTHU  Control 4</v>
      </c>
      <c r="AI251" s="22"/>
      <c r="AJ251" s="22"/>
      <c r="AK251" s="22"/>
      <c r="AL251" s="22" t="str">
        <f t="shared" si="1045"/>
        <v xml:space="preserve">  a través de </v>
      </c>
      <c r="AM251" s="20"/>
      <c r="AN251" s="20" t="str">
        <f t="shared" si="1046"/>
        <v/>
      </c>
      <c r="AO251" s="20"/>
      <c r="AP251" s="20" t="str">
        <f t="shared" si="1047"/>
        <v/>
      </c>
      <c r="AQ251" s="20"/>
      <c r="AR251" s="20"/>
      <c r="AS251" s="20"/>
      <c r="AT251" s="21" t="str">
        <f>+IF(AN251="Probabilidad",AT250-(AT250*AP251),AT250)</f>
        <v/>
      </c>
      <c r="AU251" s="20" t="str">
        <f t="shared" si="1065"/>
        <v/>
      </c>
      <c r="AV251" s="21" t="e">
        <f>+IF(AN251="Impacto",AV250-(AV250*AP251),AV250)</f>
        <v>#N/A</v>
      </c>
      <c r="AW251" s="20" t="str">
        <f t="shared" si="1066"/>
        <v/>
      </c>
      <c r="AX251" s="172"/>
      <c r="AY251" s="172"/>
      <c r="AZ251" s="175"/>
      <c r="BA251" s="20" t="str">
        <f>CONCATENATE(J248," Acción preventiva"," 4")</f>
        <v>GTHU  Acción preventiva 4</v>
      </c>
      <c r="BB251" s="22"/>
      <c r="BC251" s="22"/>
      <c r="BD251" s="22"/>
      <c r="BE251" s="20">
        <f t="shared" si="1054"/>
        <v>0</v>
      </c>
      <c r="BF251" s="20"/>
      <c r="BG251" s="20"/>
      <c r="BH251" s="20"/>
      <c r="BI251" s="20"/>
      <c r="BJ251" s="20"/>
      <c r="BK251" s="20"/>
      <c r="BL251" s="20"/>
      <c r="BM251" s="20"/>
      <c r="BN251" s="20"/>
      <c r="BO251" s="20"/>
      <c r="BP251" s="20"/>
      <c r="BQ251" s="20"/>
      <c r="BR251" s="178"/>
      <c r="BS251" s="37"/>
      <c r="BT251" s="37"/>
      <c r="BU251" s="37"/>
      <c r="BV251" s="37"/>
      <c r="BW251" s="37"/>
      <c r="BX251" s="37"/>
      <c r="BY251" s="37"/>
      <c r="BZ251" s="37"/>
      <c r="CA251" s="37"/>
      <c r="CB251" s="37"/>
      <c r="CC251" s="37"/>
      <c r="CD251" s="37"/>
      <c r="CE251" s="37">
        <f t="shared" si="860"/>
        <v>0</v>
      </c>
      <c r="CF251" s="38"/>
      <c r="CG251" s="23"/>
      <c r="CH251" s="24"/>
      <c r="CI251" s="181"/>
      <c r="CJ251" s="25" t="e">
        <f t="shared" ref="CJ251" si="1073">1-(CH251/CI248)</f>
        <v>#DIV/0!</v>
      </c>
      <c r="CK251" s="23" t="e" cm="1">
        <f t="array" ref="CK251">+_xlfn.IFS(CJ251&lt;0.8,"Cambio",CJ251&lt;0.9,"Revisión de control",CJ251&gt;0.89,"Se mantiene")</f>
        <v>#DIV/0!</v>
      </c>
      <c r="CL251" s="148"/>
      <c r="CM251" s="148"/>
      <c r="CN251" s="148"/>
      <c r="CO251" s="148"/>
      <c r="CP251" s="25">
        <f t="shared" si="1070"/>
        <v>1</v>
      </c>
    </row>
    <row r="252" spans="1:94" ht="60" hidden="1" customHeight="1" x14ac:dyDescent="0.35">
      <c r="A252" s="151"/>
      <c r="B252" s="214" t="s">
        <v>147</v>
      </c>
      <c r="C252" s="152" t="s">
        <v>148</v>
      </c>
      <c r="D252" s="191" t="str">
        <f>VLOOKUP(B252,Datos!$B$65:$F$80,3,FALSE)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252" s="194" t="str">
        <f>VLOOKUP(B252,Datos!$B$65:$F$80,5,FALSE)</f>
        <v>La posibilidad de incumplir con la administración del Talento Humano de la Agencia y promover su desarrollo</v>
      </c>
      <c r="F252" s="191" t="str">
        <f>VLOOKUP(B252,Datos!$B$65:$F$80,4,FALSE)</f>
        <v>Inicia con la planeación, selección y vinculación del personal idóneo, competente y con las habilidades requeridas y, termina con el retiro del servidor público.</v>
      </c>
      <c r="G252" s="197" t="s">
        <v>272</v>
      </c>
      <c r="H252" s="168"/>
      <c r="I252" s="167">
        <f t="shared" ref="I252" si="1074">IF(K252="",0,1)</f>
        <v>0</v>
      </c>
      <c r="J252" s="170" t="str">
        <f t="shared" ref="J252" si="1075">CONCATENATE(C252," ",K252)</f>
        <v xml:space="preserve">GTHU </v>
      </c>
      <c r="K252" s="170"/>
      <c r="L252" s="198"/>
      <c r="M252" s="199">
        <f ca="1">+TODAY()-L252</f>
        <v>46151</v>
      </c>
      <c r="N252" s="202"/>
      <c r="O252" s="205"/>
      <c r="P252" s="208" t="e">
        <f>VLOOKUP(O252,Datos!$B$20:$D$25,2,FALSE)</f>
        <v>#N/A</v>
      </c>
      <c r="Q252" s="168"/>
      <c r="R252" s="182"/>
      <c r="S252" s="182"/>
      <c r="T252" s="183" t="str">
        <f t="shared" ref="T252" si="1076">CONCATENATE("Posibilidad de efecto dañoso sobre los"," ",Q252," ",R252," debido ",S252)</f>
        <v xml:space="preserve">Posibilidad de efecto dañoso sobre los   debido </v>
      </c>
      <c r="U252" s="170"/>
      <c r="V252" s="170"/>
      <c r="W252" s="184"/>
      <c r="X252" s="184"/>
      <c r="Y252" s="184"/>
      <c r="Z252" s="187"/>
      <c r="AA252" s="168" t="str">
        <f t="shared" ref="AA252" si="1077">IF(Z252&lt;=0,"",IF(Z252&lt;=2,"Muy Baja",IF(Z252&lt;=24,"Baja",IF(Z252&lt;=500,"Media",IF(Z252&lt;=5000,"Alta","Muy Alta")))))</f>
        <v/>
      </c>
      <c r="AB252" s="167" t="str">
        <f t="shared" ref="AB252" si="1078">IF(AA252="","",IF(AA252="Muy Baja",0.2,IF(AA252="Baja",0.4,IF(AA252="Media",0.6,IF(AA252="Alta",0.8,IF(AA252="Muy Alta",1,))))))</f>
        <v/>
      </c>
      <c r="AC252" s="168">
        <f>+O252</f>
        <v>0</v>
      </c>
      <c r="AD252" s="168" t="e" cm="1">
        <f t="array" ref="AD252">_xlfn.IFS(AC252=Datos!$C$6,"Leve",AC252=Datos!$C$7,"Menor",AC252=Datos!$C$8,"Moderado",AC252=Datos!$C$9,"Mayor",AC252=Datos!$C$10,"Catastrófico")</f>
        <v>#N/A</v>
      </c>
      <c r="AE252" s="167" t="e">
        <f t="shared" ref="AE252" si="1079">IF(AD252="","",IF(AD252="Leve",0.2,IF(AD252="Menor",0.4,IF(AD252="Moderado",0.6,IF(AD252="Mayor",0.8,IF(AD252="Catastrófico",1,))))))</f>
        <v>#N/A</v>
      </c>
      <c r="AF252" s="168" t="e">
        <f t="shared" ref="AF252" si="1080">IF(OR(AND(AA252="Muy Baja",AD252="Leve"),AND(AA252="Muy Baja",AD252="Menor"),AND(AA252="Baja",AD252="Leve")),"Bajo",IF(OR(AND(AA252="Muy baja",AD252="Moderado"),AND(AA252="Baja",AD252="Menor"),AND(AA252="Baja",AD252="Moderado"),AND(AA252="Media",AD252="Leve"),AND(AA252="Media",AD252="Menor"),AND(AA252="Media",AD252="Moderado"),AND(AA252="Alta",AD252="Leve"),AND(AA252="Alta",AD252="Menor")),"Moderado",IF(OR(AND(AA252="Muy Baja",AD252="Mayor"),AND(AA252="Baja",AD252="Mayor"),AND(AA252="Media",AD252="Mayor"),AND(AA252="Alta",AD252="Moderado"),AND(AA252="Alta",AD252="Mayor"),AND(AA252="Muy Alta",AD252="Leve"),AND(AA252="Muy Alta",AD252="Menor"),AND(AA252="Muy Alta",AD252="Moderado"),AND(AA252="Muy Alta",AD252="Mayor")),"Alto",IF(OR(AND(AA252="Muy Baja",AD252="Catastrófico"),AND(AA252="Baja",AD252="Catastrófico"),AND(AA252="Media",AD252="Catastrófico"),AND(AA252="Alta",AD252="Catastrófico"),AND(AA252="Muy Alta",AD252="Catastrófico")),"Extremo",""))))</f>
        <v>#N/A</v>
      </c>
      <c r="AG252" s="169" t="e" cm="1">
        <f t="array" ref="AG252">_xlfn.IFS(AF252="Bajo","Aceptar",AF252="Moderado","Reducir",AF252="Alto","Reducir",AF252="Extremo","Reducir")</f>
        <v>#N/A</v>
      </c>
      <c r="AH252" s="20" t="str">
        <f>CONCATENATE(J252," Control"," 1")</f>
        <v>GTHU  Control 1</v>
      </c>
      <c r="AI252" s="22"/>
      <c r="AJ252" s="22"/>
      <c r="AK252" s="22"/>
      <c r="AL252" s="22" t="str">
        <f t="shared" si="1045"/>
        <v xml:space="preserve">  a través de </v>
      </c>
      <c r="AM252" s="20"/>
      <c r="AN252" s="20" t="str">
        <f t="shared" si="1046"/>
        <v/>
      </c>
      <c r="AO252" s="20"/>
      <c r="AP252" s="20" t="str">
        <f t="shared" si="1047"/>
        <v/>
      </c>
      <c r="AQ252" s="20"/>
      <c r="AR252" s="20"/>
      <c r="AS252" s="20"/>
      <c r="AT252" s="21" t="str">
        <f>+IF(AN252="Probabilidad",AB252-(AB252*AP252),AB252)</f>
        <v/>
      </c>
      <c r="AU252" s="20" t="str">
        <f t="shared" si="1065"/>
        <v/>
      </c>
      <c r="AV252" s="21" t="e">
        <f>+IF(AN252="Impacto",AE252-(AE252*AP252),AE252)</f>
        <v>#N/A</v>
      </c>
      <c r="AW252" s="20" t="str">
        <f t="shared" si="1066"/>
        <v/>
      </c>
      <c r="AX252" s="170" t="str">
        <f t="shared" ref="AX252" si="1081">IF(OR(AND(AU255="Muy Baja",AW255="Leve"),AND(AU255="Muy Baja",AW255="Menor"),AND(AU255="Baja",AW255="Leve")),"Bajo",IF(OR(AND(AU255="Muy baja",AW255="Moderado"),AND(AU255="Baja",AW255="Menor"),AND(AU255="Baja",AW255="Moderado"),AND(AU255="Media",AW255="Leve"),AND(AU255="Media",AW255="Menor"),AND(AU255="Media",AW255="Moderado"),AND(AU255="Alta",AW255="Leve"),AND(AU255="Alta",AW255="Menor")),"Moderado",IF(OR(AND(AU255="Muy Baja",AW255="Mayor"),AND(AU255="Baja",AW255="Mayor"),AND(AU255="Media",AW255="Mayor"),AND(AU255="Alta",AW255="Moderado"),AND(AU255="Alta",AW255="Mayor"),AND(AU255="Muy Alta",AW255="Leve"),AND(AU255="Muy Alta",AW255="Menor"),AND(AU255="Muy Alta",AW255="Moderado"),AND(AU255="Muy Alta",AW255="Mayor")),"Alto",IF(OR(AND(AU255="Muy Baja",AW255="Catastrófico"),AND(AU255="Baja",AW255="Catastrófico"),AND(AU255="Media",AW255="Catastrófico"),AND(AU255="Alta",AW255="Catastrófico"),AND(AU255="Muy Alta",AW255="Catastrófico")),"Extremo",""))))</f>
        <v/>
      </c>
      <c r="AY252" s="170" t="e" cm="1">
        <f t="array" ref="AY252">_xlfn.IFS(AX252="Bajo","Aceptar",AX252="Moderado","Reducir",AX252="Alto","Reducir",AX252="Extremo","Reducir")</f>
        <v>#N/A</v>
      </c>
      <c r="AZ252" s="173" t="e" cm="1">
        <f t="array" ref="AZ252">_xlfn.IFS(AY252="Aceptar","No",AY252="Reducir","Si")</f>
        <v>#N/A</v>
      </c>
      <c r="BA252" s="20" t="str">
        <f>CONCATENATE(J252," Acción preventiva"," 1")</f>
        <v>GTHU  Acción preventiva 1</v>
      </c>
      <c r="BB252" s="22"/>
      <c r="BC252" s="22"/>
      <c r="BD252" s="22"/>
      <c r="BE252" s="20">
        <f t="shared" si="1054"/>
        <v>0</v>
      </c>
      <c r="BF252" s="20"/>
      <c r="BG252" s="20"/>
      <c r="BH252" s="20"/>
      <c r="BI252" s="20"/>
      <c r="BJ252" s="20"/>
      <c r="BK252" s="20"/>
      <c r="BL252" s="20"/>
      <c r="BM252" s="20"/>
      <c r="BN252" s="20"/>
      <c r="BO252" s="20"/>
      <c r="BP252" s="20"/>
      <c r="BQ252" s="20"/>
      <c r="BR252" s="176"/>
      <c r="BS252" s="37"/>
      <c r="BT252" s="37"/>
      <c r="BU252" s="37"/>
      <c r="BV252" s="37"/>
      <c r="BW252" s="37"/>
      <c r="BX252" s="37"/>
      <c r="BY252" s="37"/>
      <c r="BZ252" s="37"/>
      <c r="CA252" s="37"/>
      <c r="CB252" s="37"/>
      <c r="CC252" s="37"/>
      <c r="CD252" s="37"/>
      <c r="CE252" s="37">
        <f t="shared" si="860"/>
        <v>0</v>
      </c>
      <c r="CF252" s="38"/>
      <c r="CG252" s="23"/>
      <c r="CH252" s="24"/>
      <c r="CI252" s="179">
        <f t="shared" ref="CI252" si="1082">+Z252</f>
        <v>0</v>
      </c>
      <c r="CJ252" s="25" t="e">
        <f t="shared" ref="CJ252" si="1083">1-(CH252/CI252)</f>
        <v>#DIV/0!</v>
      </c>
      <c r="CK252" s="23" t="e" cm="1">
        <f t="array" ref="CK252">+_xlfn.IFS(CJ252&lt;0.8,"Cambio",CJ252&lt;0.9,"Revisión de control",CJ252&gt;0.89,"Se mantiene")</f>
        <v>#DIV/0!</v>
      </c>
      <c r="CL252" s="148"/>
      <c r="CM252" s="148"/>
      <c r="CN252" s="148"/>
      <c r="CO252" s="148"/>
      <c r="CP252" s="25">
        <f t="shared" si="1070"/>
        <v>1</v>
      </c>
    </row>
    <row r="253" spans="1:94" ht="60" hidden="1" customHeight="1" x14ac:dyDescent="0.35">
      <c r="A253" s="151"/>
      <c r="B253" s="215"/>
      <c r="C253" s="152" t="s">
        <v>148</v>
      </c>
      <c r="D253" s="192"/>
      <c r="E253" s="195"/>
      <c r="F253" s="192"/>
      <c r="G253" s="197"/>
      <c r="H253" s="168"/>
      <c r="I253" s="167"/>
      <c r="J253" s="171"/>
      <c r="K253" s="171"/>
      <c r="L253" s="198"/>
      <c r="M253" s="200"/>
      <c r="N253" s="203"/>
      <c r="O253" s="206"/>
      <c r="P253" s="209"/>
      <c r="Q253" s="168"/>
      <c r="R253" s="182"/>
      <c r="S253" s="182"/>
      <c r="T253" s="183"/>
      <c r="U253" s="171"/>
      <c r="V253" s="171"/>
      <c r="W253" s="185"/>
      <c r="X253" s="185"/>
      <c r="Y253" s="185"/>
      <c r="Z253" s="187"/>
      <c r="AA253" s="168"/>
      <c r="AB253" s="167"/>
      <c r="AC253" s="168"/>
      <c r="AD253" s="168"/>
      <c r="AE253" s="167"/>
      <c r="AF253" s="168"/>
      <c r="AG253" s="169"/>
      <c r="AH253" s="20" t="str">
        <f>CONCATENATE(J252," Control"," 2")</f>
        <v>GTHU  Control 2</v>
      </c>
      <c r="AI253" s="22"/>
      <c r="AJ253" s="22"/>
      <c r="AK253" s="22"/>
      <c r="AL253" s="22" t="str">
        <f t="shared" si="1045"/>
        <v xml:space="preserve">  a través de </v>
      </c>
      <c r="AM253" s="20"/>
      <c r="AN253" s="20" t="str">
        <f t="shared" si="1046"/>
        <v/>
      </c>
      <c r="AO253" s="20"/>
      <c r="AP253" s="20" t="str">
        <f t="shared" si="1047"/>
        <v/>
      </c>
      <c r="AQ253" s="20"/>
      <c r="AR253" s="20"/>
      <c r="AS253" s="20"/>
      <c r="AT253" s="21" t="str">
        <f>+IF(AN253="Probabilidad",AT252-(AT252*AP253),AT252)</f>
        <v/>
      </c>
      <c r="AU253" s="20" t="str">
        <f t="shared" si="1065"/>
        <v/>
      </c>
      <c r="AV253" s="21" t="e">
        <f>+IF(AN253="Impacto",AV252-(AV252*AP253),AV252)</f>
        <v>#N/A</v>
      </c>
      <c r="AW253" s="20" t="str">
        <f t="shared" si="1066"/>
        <v/>
      </c>
      <c r="AX253" s="171"/>
      <c r="AY253" s="171"/>
      <c r="AZ253" s="174"/>
      <c r="BA253" s="20" t="str">
        <f>CONCATENATE(J252," Acción preventiva"," 2")</f>
        <v>GTHU  Acción preventiva 2</v>
      </c>
      <c r="BB253" s="22"/>
      <c r="BC253" s="22"/>
      <c r="BD253" s="22"/>
      <c r="BE253" s="20">
        <f t="shared" si="1054"/>
        <v>0</v>
      </c>
      <c r="BF253" s="20"/>
      <c r="BG253" s="20"/>
      <c r="BH253" s="20"/>
      <c r="BI253" s="20"/>
      <c r="BJ253" s="20"/>
      <c r="BK253" s="20"/>
      <c r="BL253" s="20"/>
      <c r="BM253" s="20"/>
      <c r="BN253" s="20"/>
      <c r="BO253" s="20"/>
      <c r="BP253" s="20"/>
      <c r="BQ253" s="20"/>
      <c r="BR253" s="177"/>
      <c r="BS253" s="37"/>
      <c r="BT253" s="37"/>
      <c r="BU253" s="37"/>
      <c r="BV253" s="37"/>
      <c r="BW253" s="37"/>
      <c r="BX253" s="37"/>
      <c r="BY253" s="37"/>
      <c r="BZ253" s="37"/>
      <c r="CA253" s="37"/>
      <c r="CB253" s="37"/>
      <c r="CC253" s="37"/>
      <c r="CD253" s="37"/>
      <c r="CE253" s="37">
        <f t="shared" si="860"/>
        <v>0</v>
      </c>
      <c r="CF253" s="38"/>
      <c r="CG253" s="23"/>
      <c r="CH253" s="24"/>
      <c r="CI253" s="180"/>
      <c r="CJ253" s="25" t="e">
        <f t="shared" ref="CJ253" si="1084">1-(CH253/CI252)</f>
        <v>#DIV/0!</v>
      </c>
      <c r="CK253" s="23" t="e" cm="1">
        <f t="array" ref="CK253">+_xlfn.IFS(CJ253&lt;0.8,"Cambio",CJ253&lt;0.9,"Revisión de control",CJ253&gt;0.89,"Se mantiene")</f>
        <v>#DIV/0!</v>
      </c>
      <c r="CL253" s="148"/>
      <c r="CM253" s="148"/>
      <c r="CN253" s="148"/>
      <c r="CO253" s="148"/>
      <c r="CP253" s="25">
        <f t="shared" si="1070"/>
        <v>1</v>
      </c>
    </row>
    <row r="254" spans="1:94" ht="60" hidden="1" customHeight="1" x14ac:dyDescent="0.35">
      <c r="A254" s="151"/>
      <c r="B254" s="215"/>
      <c r="C254" s="152" t="s">
        <v>148</v>
      </c>
      <c r="D254" s="192"/>
      <c r="E254" s="195"/>
      <c r="F254" s="192"/>
      <c r="G254" s="197"/>
      <c r="H254" s="168"/>
      <c r="I254" s="167"/>
      <c r="J254" s="171"/>
      <c r="K254" s="171"/>
      <c r="L254" s="198"/>
      <c r="M254" s="200"/>
      <c r="N254" s="203"/>
      <c r="O254" s="206"/>
      <c r="P254" s="209"/>
      <c r="Q254" s="168"/>
      <c r="R254" s="182"/>
      <c r="S254" s="182"/>
      <c r="T254" s="183"/>
      <c r="U254" s="171"/>
      <c r="V254" s="171"/>
      <c r="W254" s="185"/>
      <c r="X254" s="185"/>
      <c r="Y254" s="185"/>
      <c r="Z254" s="187"/>
      <c r="AA254" s="168"/>
      <c r="AB254" s="167"/>
      <c r="AC254" s="168"/>
      <c r="AD254" s="168"/>
      <c r="AE254" s="167"/>
      <c r="AF254" s="168"/>
      <c r="AG254" s="169"/>
      <c r="AH254" s="20" t="str">
        <f>CONCATENATE(J252," Control"," 3")</f>
        <v>GTHU  Control 3</v>
      </c>
      <c r="AI254" s="22"/>
      <c r="AJ254" s="22"/>
      <c r="AK254" s="22"/>
      <c r="AL254" s="22" t="str">
        <f t="shared" si="1045"/>
        <v xml:space="preserve">  a través de </v>
      </c>
      <c r="AM254" s="20"/>
      <c r="AN254" s="20" t="str">
        <f t="shared" si="1046"/>
        <v/>
      </c>
      <c r="AO254" s="20"/>
      <c r="AP254" s="20" t="str">
        <f t="shared" si="1047"/>
        <v/>
      </c>
      <c r="AQ254" s="20"/>
      <c r="AR254" s="20"/>
      <c r="AS254" s="20"/>
      <c r="AT254" s="21" t="str">
        <f>+IF(AN254="Probabilidad",AT253-(AT253*AP254),AT253)</f>
        <v/>
      </c>
      <c r="AU254" s="20" t="str">
        <f t="shared" si="1065"/>
        <v/>
      </c>
      <c r="AV254" s="21" t="e">
        <f>+IF(AN254="Impacto",AV253-(AV253*AP254),AV253)</f>
        <v>#N/A</v>
      </c>
      <c r="AW254" s="20" t="str">
        <f t="shared" si="1066"/>
        <v/>
      </c>
      <c r="AX254" s="171"/>
      <c r="AY254" s="171"/>
      <c r="AZ254" s="174"/>
      <c r="BA254" s="20" t="str">
        <f>CONCATENATE(J252," Acción preventiva"," 3")</f>
        <v>GTHU  Acción preventiva 3</v>
      </c>
      <c r="BB254" s="22"/>
      <c r="BC254" s="22"/>
      <c r="BD254" s="22"/>
      <c r="BE254" s="20">
        <f t="shared" si="1054"/>
        <v>0</v>
      </c>
      <c r="BF254" s="20"/>
      <c r="BG254" s="20"/>
      <c r="BH254" s="20"/>
      <c r="BI254" s="20"/>
      <c r="BJ254" s="20"/>
      <c r="BK254" s="20"/>
      <c r="BL254" s="20"/>
      <c r="BM254" s="20"/>
      <c r="BN254" s="20"/>
      <c r="BO254" s="20"/>
      <c r="BP254" s="20"/>
      <c r="BQ254" s="20"/>
      <c r="BR254" s="177"/>
      <c r="BS254" s="37"/>
      <c r="BT254" s="37"/>
      <c r="BU254" s="37"/>
      <c r="BV254" s="37"/>
      <c r="BW254" s="37"/>
      <c r="BX254" s="37"/>
      <c r="BY254" s="37"/>
      <c r="BZ254" s="37"/>
      <c r="CA254" s="37"/>
      <c r="CB254" s="37"/>
      <c r="CC254" s="37"/>
      <c r="CD254" s="37"/>
      <c r="CE254" s="37">
        <f t="shared" si="860"/>
        <v>0</v>
      </c>
      <c r="CF254" s="38"/>
      <c r="CG254" s="23"/>
      <c r="CH254" s="24"/>
      <c r="CI254" s="180"/>
      <c r="CJ254" s="25" t="e">
        <f t="shared" ref="CJ254" si="1085">1-(CH254/CI252)</f>
        <v>#DIV/0!</v>
      </c>
      <c r="CK254" s="23" t="e" cm="1">
        <f t="array" ref="CK254">+_xlfn.IFS(CJ254&lt;0.8,"Cambio",CJ254&lt;0.9,"Revisión de control",CJ254&gt;0.89,"Se mantiene")</f>
        <v>#DIV/0!</v>
      </c>
      <c r="CL254" s="148"/>
      <c r="CM254" s="148"/>
      <c r="CN254" s="148"/>
      <c r="CO254" s="148"/>
      <c r="CP254" s="25">
        <f t="shared" si="1070"/>
        <v>1</v>
      </c>
    </row>
    <row r="255" spans="1:94" ht="60" hidden="1" customHeight="1" x14ac:dyDescent="0.35">
      <c r="A255" s="151"/>
      <c r="B255" s="216"/>
      <c r="C255" s="152" t="s">
        <v>148</v>
      </c>
      <c r="D255" s="193"/>
      <c r="E255" s="196"/>
      <c r="F255" s="193"/>
      <c r="G255" s="197"/>
      <c r="H255" s="168"/>
      <c r="I255" s="167"/>
      <c r="J255" s="172"/>
      <c r="K255" s="172"/>
      <c r="L255" s="198"/>
      <c r="M255" s="201"/>
      <c r="N255" s="204"/>
      <c r="O255" s="207"/>
      <c r="P255" s="210"/>
      <c r="Q255" s="168"/>
      <c r="R255" s="182"/>
      <c r="S255" s="182"/>
      <c r="T255" s="183"/>
      <c r="U255" s="172"/>
      <c r="V255" s="172"/>
      <c r="W255" s="186"/>
      <c r="X255" s="186"/>
      <c r="Y255" s="186"/>
      <c r="Z255" s="187"/>
      <c r="AA255" s="168"/>
      <c r="AB255" s="167"/>
      <c r="AC255" s="168"/>
      <c r="AD255" s="168"/>
      <c r="AE255" s="167"/>
      <c r="AF255" s="168"/>
      <c r="AG255" s="169"/>
      <c r="AH255" s="20" t="str">
        <f>CONCATENATE(J252," Control"," 4")</f>
        <v>GTHU  Control 4</v>
      </c>
      <c r="AI255" s="22"/>
      <c r="AJ255" s="22"/>
      <c r="AK255" s="22"/>
      <c r="AL255" s="22" t="str">
        <f t="shared" si="1045"/>
        <v xml:space="preserve">  a través de </v>
      </c>
      <c r="AM255" s="20"/>
      <c r="AN255" s="20" t="str">
        <f t="shared" si="1046"/>
        <v/>
      </c>
      <c r="AO255" s="20"/>
      <c r="AP255" s="20" t="str">
        <f t="shared" si="1047"/>
        <v/>
      </c>
      <c r="AQ255" s="20"/>
      <c r="AR255" s="20"/>
      <c r="AS255" s="20"/>
      <c r="AT255" s="21" t="str">
        <f>+IF(AN255="Probabilidad",AT254-(AT254*AP255),AT254)</f>
        <v/>
      </c>
      <c r="AU255" s="20" t="str">
        <f t="shared" si="1065"/>
        <v/>
      </c>
      <c r="AV255" s="21" t="e">
        <f>+IF(AN255="Impacto",AV254-(AV254*AP255),AV254)</f>
        <v>#N/A</v>
      </c>
      <c r="AW255" s="20" t="str">
        <f t="shared" si="1066"/>
        <v/>
      </c>
      <c r="AX255" s="172"/>
      <c r="AY255" s="172"/>
      <c r="AZ255" s="175"/>
      <c r="BA255" s="20" t="str">
        <f>CONCATENATE(J252," Acción preventiva"," 4")</f>
        <v>GTHU  Acción preventiva 4</v>
      </c>
      <c r="BB255" s="22"/>
      <c r="BC255" s="22"/>
      <c r="BD255" s="22"/>
      <c r="BE255" s="20">
        <f t="shared" si="1054"/>
        <v>0</v>
      </c>
      <c r="BF255" s="20"/>
      <c r="BG255" s="20"/>
      <c r="BH255" s="20"/>
      <c r="BI255" s="20"/>
      <c r="BJ255" s="20"/>
      <c r="BK255" s="20"/>
      <c r="BL255" s="20"/>
      <c r="BM255" s="20"/>
      <c r="BN255" s="20"/>
      <c r="BO255" s="20"/>
      <c r="BP255" s="20"/>
      <c r="BQ255" s="20"/>
      <c r="BR255" s="178"/>
      <c r="BS255" s="37"/>
      <c r="BT255" s="37"/>
      <c r="BU255" s="37"/>
      <c r="BV255" s="37"/>
      <c r="BW255" s="37"/>
      <c r="BX255" s="37"/>
      <c r="BY255" s="37"/>
      <c r="BZ255" s="37"/>
      <c r="CA255" s="37"/>
      <c r="CB255" s="37"/>
      <c r="CC255" s="37"/>
      <c r="CD255" s="37"/>
      <c r="CE255" s="37">
        <f t="shared" si="860"/>
        <v>0</v>
      </c>
      <c r="CF255" s="38"/>
      <c r="CG255" s="23"/>
      <c r="CH255" s="24"/>
      <c r="CI255" s="181"/>
      <c r="CJ255" s="25" t="e">
        <f t="shared" ref="CJ255" si="1086">1-(CH255/CI252)</f>
        <v>#DIV/0!</v>
      </c>
      <c r="CK255" s="23" t="e" cm="1">
        <f t="array" ref="CK255">+_xlfn.IFS(CJ255&lt;0.8,"Cambio",CJ255&lt;0.9,"Revisión de control",CJ255&gt;0.89,"Se mantiene")</f>
        <v>#DIV/0!</v>
      </c>
      <c r="CL255" s="148"/>
      <c r="CM255" s="148"/>
      <c r="CN255" s="148"/>
      <c r="CO255" s="148"/>
      <c r="CP255" s="25">
        <f t="shared" si="1070"/>
        <v>1</v>
      </c>
    </row>
    <row r="256" spans="1:94" ht="60" hidden="1" customHeight="1" x14ac:dyDescent="0.35">
      <c r="A256" s="151"/>
      <c r="B256" s="214" t="s">
        <v>147</v>
      </c>
      <c r="C256" s="153" t="s">
        <v>148</v>
      </c>
      <c r="D256" s="191" t="str">
        <f>VLOOKUP(B256,Datos!$B$65:$F$80,3,FALSE)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256" s="194" t="str">
        <f>VLOOKUP(B256,Datos!$B$65:$F$80,5,FALSE)</f>
        <v>La posibilidad de incumplir con la administración del Talento Humano de la Agencia y promover su desarrollo</v>
      </c>
      <c r="F256" s="191" t="str">
        <f>VLOOKUP(B256,Datos!$B$65:$F$80,4,FALSE)</f>
        <v>Inicia con la planeación, selección y vinculación del personal idóneo, competente y con las habilidades requeridas y, termina con el retiro del servidor público.</v>
      </c>
      <c r="G256" s="197" t="s">
        <v>644</v>
      </c>
      <c r="H256" s="168"/>
      <c r="I256" s="167">
        <f t="shared" ref="I256" si="1087">IF(K256="",0,1)</f>
        <v>0</v>
      </c>
      <c r="J256" s="170" t="str">
        <f t="shared" ref="J256" si="1088">CONCATENATE(C256," ",K256)</f>
        <v xml:space="preserve">GTHU </v>
      </c>
      <c r="K256" s="170"/>
      <c r="L256" s="198"/>
      <c r="M256" s="199">
        <f ca="1">+TODAY()-L256</f>
        <v>46151</v>
      </c>
      <c r="N256" s="202"/>
      <c r="O256" s="205"/>
      <c r="P256" s="208" t="e">
        <f>VLOOKUP(O256,Datos!$B$20:$D$25,2,FALSE)</f>
        <v>#N/A</v>
      </c>
      <c r="Q256" s="168"/>
      <c r="R256" s="182"/>
      <c r="S256" s="182"/>
      <c r="T256" s="183" t="str">
        <f t="shared" ref="T256" si="1089">CONCATENATE("Posibilidad de efecto dañoso sobre los"," ",Q256," ",R256," debido ",S256)</f>
        <v xml:space="preserve">Posibilidad de efecto dañoso sobre los   debido </v>
      </c>
      <c r="U256" s="170"/>
      <c r="V256" s="170"/>
      <c r="W256" s="184"/>
      <c r="X256" s="184"/>
      <c r="Y256" s="184"/>
      <c r="Z256" s="187"/>
      <c r="AA256" s="168" t="str">
        <f t="shared" ref="AA256" si="1090">IF(Z256&lt;=0,"",IF(Z256&lt;=2,"Muy Baja",IF(Z256&lt;=24,"Baja",IF(Z256&lt;=500,"Media",IF(Z256&lt;=5000,"Alta","Muy Alta")))))</f>
        <v/>
      </c>
      <c r="AB256" s="167" t="str">
        <f t="shared" ref="AB256" si="1091">IF(AA256="","",IF(AA256="Muy Baja",0.2,IF(AA256="Baja",0.4,IF(AA256="Media",0.6,IF(AA256="Alta",0.8,IF(AA256="Muy Alta",1,))))))</f>
        <v/>
      </c>
      <c r="AC256" s="168">
        <f>+O256</f>
        <v>0</v>
      </c>
      <c r="AD256" s="168" t="e" cm="1">
        <f t="array" ref="AD256">_xlfn.IFS(AC256=Datos!$C$6,"Leve",AC256=Datos!$C$7,"Menor",AC256=Datos!$C$8,"Moderado",AC256=Datos!$C$9,"Mayor",AC256=Datos!$C$10,"Catastrófico")</f>
        <v>#N/A</v>
      </c>
      <c r="AE256" s="167" t="e">
        <f t="shared" ref="AE256" si="1092">IF(AD256="","",IF(AD256="Leve",0.2,IF(AD256="Menor",0.4,IF(AD256="Moderado",0.6,IF(AD256="Mayor",0.8,IF(AD256="Catastrófico",1,))))))</f>
        <v>#N/A</v>
      </c>
      <c r="AF256" s="168" t="e">
        <f t="shared" ref="AF256" si="1093">IF(OR(AND(AA256="Muy Baja",AD256="Leve"),AND(AA256="Muy Baja",AD256="Menor"),AND(AA256="Baja",AD256="Leve")),"Bajo",IF(OR(AND(AA256="Muy baja",AD256="Moderado"),AND(AA256="Baja",AD256="Menor"),AND(AA256="Baja",AD256="Moderado"),AND(AA256="Media",AD256="Leve"),AND(AA256="Media",AD256="Menor"),AND(AA256="Media",AD256="Moderado"),AND(AA256="Alta",AD256="Leve"),AND(AA256="Alta",AD256="Menor")),"Moderado",IF(OR(AND(AA256="Muy Baja",AD256="Mayor"),AND(AA256="Baja",AD256="Mayor"),AND(AA256="Media",AD256="Mayor"),AND(AA256="Alta",AD256="Moderado"),AND(AA256="Alta",AD256="Mayor"),AND(AA256="Muy Alta",AD256="Leve"),AND(AA256="Muy Alta",AD256="Menor"),AND(AA256="Muy Alta",AD256="Moderado"),AND(AA256="Muy Alta",AD256="Mayor")),"Alto",IF(OR(AND(AA256="Muy Baja",AD256="Catastrófico"),AND(AA256="Baja",AD256="Catastrófico"),AND(AA256="Media",AD256="Catastrófico"),AND(AA256="Alta",AD256="Catastrófico"),AND(AA256="Muy Alta",AD256="Catastrófico")),"Extremo",""))))</f>
        <v>#N/A</v>
      </c>
      <c r="AG256" s="169" t="e" cm="1">
        <f t="array" ref="AG256">_xlfn.IFS(AF256="Bajo","Aceptar",AF256="Moderado","Reducir",AF256="Alto","Reducir",AF256="Extremo","Reducir")</f>
        <v>#N/A</v>
      </c>
      <c r="AH256" s="20" t="str">
        <f>CONCATENATE(J256," Control"," 1")</f>
        <v>GTHU  Control 1</v>
      </c>
      <c r="AI256" s="22"/>
      <c r="AJ256" s="22"/>
      <c r="AK256" s="22"/>
      <c r="AL256" s="22" t="str">
        <f t="shared" ref="AL256:AL259" si="1094">CONCATENATE(AI256," ",AJ256," a través de ",AK256)</f>
        <v xml:space="preserve">  a través de </v>
      </c>
      <c r="AM256" s="20"/>
      <c r="AN256" s="20" t="str">
        <f t="shared" si="1046"/>
        <v/>
      </c>
      <c r="AO256" s="20"/>
      <c r="AP256" s="20" t="str">
        <f t="shared" si="1047"/>
        <v/>
      </c>
      <c r="AQ256" s="20"/>
      <c r="AR256" s="20"/>
      <c r="AS256" s="20"/>
      <c r="AT256" s="21" t="str">
        <f t="shared" ref="AT256" si="1095">+IF(AN256="Probabilidad",AB256-(AB256*AP256),AB256)</f>
        <v/>
      </c>
      <c r="AU256" s="20" t="str">
        <f t="shared" ref="AU256:AU275" si="1096">IFERROR(IF(AT256="","",IF(AT256&lt;=20%,"Muy Baja",IF(AT256&lt;=40%,"Baja",IF(AT256&lt;=60%,"Media",IF(AT256&lt;=80%,"Alta","Muy Alta"))))),"")</f>
        <v/>
      </c>
      <c r="AV256" s="21" t="e">
        <f t="shared" ref="AV256" si="1097">+IF(AN256="Impacto",AE256-(AE256*AP256),AE256)</f>
        <v>#N/A</v>
      </c>
      <c r="AW256" s="20" t="str">
        <f t="shared" ref="AW256:AW275" si="1098">IFERROR(IF(AV256="","",IF(AV256&lt;=0.2,"Leve",IF(AV256&lt;=0.4,"Menor",IF(AV256&lt;=0.6,"Moderado",IF(AV256&lt;=0.8,"Mayor","Catastrófico"))))),"")</f>
        <v/>
      </c>
      <c r="AX256" s="170" t="str">
        <f t="shared" ref="AX256" si="1099">IF(OR(AND(AU259="Muy Baja",AW259="Leve"),AND(AU259="Muy Baja",AW259="Menor"),AND(AU259="Baja",AW259="Leve")),"Bajo",IF(OR(AND(AU259="Muy baja",AW259="Moderado"),AND(AU259="Baja",AW259="Menor"),AND(AU259="Baja",AW259="Moderado"),AND(AU259="Media",AW259="Leve"),AND(AU259="Media",AW259="Menor"),AND(AU259="Media",AW259="Moderado"),AND(AU259="Alta",AW259="Leve"),AND(AU259="Alta",AW259="Menor")),"Moderado",IF(OR(AND(AU259="Muy Baja",AW259="Mayor"),AND(AU259="Baja",AW259="Mayor"),AND(AU259="Media",AW259="Mayor"),AND(AU259="Alta",AW259="Moderado"),AND(AU259="Alta",AW259="Mayor"),AND(AU259="Muy Alta",AW259="Leve"),AND(AU259="Muy Alta",AW259="Menor"),AND(AU259="Muy Alta",AW259="Moderado"),AND(AU259="Muy Alta",AW259="Mayor")),"Alto",IF(OR(AND(AU259="Muy Baja",AW259="Catastrófico"),AND(AU259="Baja",AW259="Catastrófico"),AND(AU259="Media",AW259="Catastrófico"),AND(AU259="Alta",AW259="Catastrófico"),AND(AU259="Muy Alta",AW259="Catastrófico")),"Extremo",""))))</f>
        <v/>
      </c>
      <c r="AY256" s="170" t="e" cm="1">
        <f t="array" ref="AY256">_xlfn.IFS(AX256="Bajo","Aceptar",AX256="Moderado","Reducir",AX256="Alto","Reducir",AX256="Extremo","Reducir")</f>
        <v>#N/A</v>
      </c>
      <c r="AZ256" s="173" t="e" cm="1">
        <f t="array" ref="AZ256">_xlfn.IFS(AY256="Aceptar","No",AY256="Reducir","Si")</f>
        <v>#N/A</v>
      </c>
      <c r="BA256" s="20" t="str">
        <f>CONCATENATE(J256," Acción preventiva"," 1")</f>
        <v>GTHU  Acción preventiva 1</v>
      </c>
      <c r="BB256" s="22"/>
      <c r="BC256" s="22"/>
      <c r="BD256" s="22"/>
      <c r="BE256" s="20">
        <f t="shared" ref="BE256:BE275" si="1100">+SUM(BF256:BQ256)</f>
        <v>0</v>
      </c>
      <c r="BF256" s="20"/>
      <c r="BG256" s="20"/>
      <c r="BH256" s="20"/>
      <c r="BI256" s="20"/>
      <c r="BJ256" s="20"/>
      <c r="BK256" s="20"/>
      <c r="BL256" s="20"/>
      <c r="BM256" s="20"/>
      <c r="BN256" s="20"/>
      <c r="BO256" s="20"/>
      <c r="BP256" s="20"/>
      <c r="BQ256" s="20"/>
      <c r="BR256" s="176"/>
      <c r="BS256" s="37"/>
      <c r="BT256" s="37"/>
      <c r="BU256" s="37"/>
      <c r="BV256" s="37"/>
      <c r="BW256" s="37"/>
      <c r="BX256" s="37"/>
      <c r="BY256" s="37"/>
      <c r="BZ256" s="37"/>
      <c r="CA256" s="37"/>
      <c r="CB256" s="37"/>
      <c r="CC256" s="37"/>
      <c r="CD256" s="37"/>
      <c r="CE256" s="37">
        <f t="shared" si="860"/>
        <v>0</v>
      </c>
      <c r="CF256" s="38"/>
      <c r="CG256" s="23"/>
      <c r="CH256" s="24"/>
      <c r="CI256" s="179">
        <f t="shared" ref="CI256" si="1101">+Z256</f>
        <v>0</v>
      </c>
      <c r="CJ256" s="25" t="e">
        <f t="shared" ref="CJ256" si="1102">1-(CH256/CI256)</f>
        <v>#DIV/0!</v>
      </c>
      <c r="CK256" s="23" t="e" cm="1">
        <f t="array" ref="CK256">+_xlfn.IFS(CJ256&lt;0.8,"Cambio",CJ256&lt;0.9,"Revisión de control",CJ256&gt;0.89,"Se mantiene")</f>
        <v>#DIV/0!</v>
      </c>
      <c r="CL256" s="148"/>
      <c r="CM256" s="148"/>
      <c r="CN256" s="148"/>
      <c r="CO256" s="148"/>
      <c r="CP256" s="25">
        <f t="shared" si="1070"/>
        <v>1</v>
      </c>
    </row>
    <row r="257" spans="1:94" ht="60" hidden="1" customHeight="1" x14ac:dyDescent="0.35">
      <c r="A257" s="151"/>
      <c r="B257" s="215"/>
      <c r="C257" s="153" t="s">
        <v>148</v>
      </c>
      <c r="D257" s="192"/>
      <c r="E257" s="195"/>
      <c r="F257" s="192"/>
      <c r="G257" s="197"/>
      <c r="H257" s="168"/>
      <c r="I257" s="167"/>
      <c r="J257" s="171"/>
      <c r="K257" s="171"/>
      <c r="L257" s="198"/>
      <c r="M257" s="200"/>
      <c r="N257" s="203"/>
      <c r="O257" s="206"/>
      <c r="P257" s="209"/>
      <c r="Q257" s="168"/>
      <c r="R257" s="182"/>
      <c r="S257" s="182"/>
      <c r="T257" s="183"/>
      <c r="U257" s="171"/>
      <c r="V257" s="171"/>
      <c r="W257" s="185"/>
      <c r="X257" s="185"/>
      <c r="Y257" s="185"/>
      <c r="Z257" s="187"/>
      <c r="AA257" s="168"/>
      <c r="AB257" s="167"/>
      <c r="AC257" s="168"/>
      <c r="AD257" s="168"/>
      <c r="AE257" s="167"/>
      <c r="AF257" s="168"/>
      <c r="AG257" s="169"/>
      <c r="AH257" s="20" t="str">
        <f>CONCATENATE(J256," Control"," 2")</f>
        <v>GTHU  Control 2</v>
      </c>
      <c r="AI257" s="22"/>
      <c r="AJ257" s="22"/>
      <c r="AK257" s="22"/>
      <c r="AL257" s="22" t="str">
        <f t="shared" si="1094"/>
        <v xml:space="preserve">  a través de </v>
      </c>
      <c r="AM257" s="20"/>
      <c r="AN257" s="20" t="str">
        <f t="shared" si="1046"/>
        <v/>
      </c>
      <c r="AO257" s="20"/>
      <c r="AP257" s="20" t="str">
        <f t="shared" si="1047"/>
        <v/>
      </c>
      <c r="AQ257" s="20"/>
      <c r="AR257" s="20"/>
      <c r="AS257" s="20"/>
      <c r="AT257" s="21" t="str">
        <f t="shared" ref="AT257:AT259" si="1103">+IF(AN257="Probabilidad",AT256-(AT256*AP257),AT256)</f>
        <v/>
      </c>
      <c r="AU257" s="20" t="str">
        <f t="shared" si="1096"/>
        <v/>
      </c>
      <c r="AV257" s="21" t="e">
        <f t="shared" ref="AV257:AV259" si="1104">+IF(AN257="Impacto",AV256-(AV256*AP257),AV256)</f>
        <v>#N/A</v>
      </c>
      <c r="AW257" s="20" t="str">
        <f t="shared" si="1098"/>
        <v/>
      </c>
      <c r="AX257" s="171"/>
      <c r="AY257" s="171"/>
      <c r="AZ257" s="174"/>
      <c r="BA257" s="20" t="str">
        <f>CONCATENATE(J256," Acción preventiva"," 2")</f>
        <v>GTHU  Acción preventiva 2</v>
      </c>
      <c r="BB257" s="22"/>
      <c r="BC257" s="22"/>
      <c r="BD257" s="22"/>
      <c r="BE257" s="20">
        <f t="shared" si="1100"/>
        <v>0</v>
      </c>
      <c r="BF257" s="20"/>
      <c r="BG257" s="20"/>
      <c r="BH257" s="20"/>
      <c r="BI257" s="20"/>
      <c r="BJ257" s="20"/>
      <c r="BK257" s="20"/>
      <c r="BL257" s="20"/>
      <c r="BM257" s="20"/>
      <c r="BN257" s="20"/>
      <c r="BO257" s="20"/>
      <c r="BP257" s="20"/>
      <c r="BQ257" s="20"/>
      <c r="BR257" s="177"/>
      <c r="BS257" s="37"/>
      <c r="BT257" s="37"/>
      <c r="BU257" s="37"/>
      <c r="BV257" s="37"/>
      <c r="BW257" s="37"/>
      <c r="BX257" s="37"/>
      <c r="BY257" s="37"/>
      <c r="BZ257" s="37"/>
      <c r="CA257" s="37"/>
      <c r="CB257" s="37"/>
      <c r="CC257" s="37"/>
      <c r="CD257" s="37"/>
      <c r="CE257" s="37">
        <f t="shared" si="860"/>
        <v>0</v>
      </c>
      <c r="CF257" s="38"/>
      <c r="CG257" s="23"/>
      <c r="CH257" s="24"/>
      <c r="CI257" s="180"/>
      <c r="CJ257" s="25" t="e">
        <f t="shared" ref="CJ257" si="1105">1-(CH257/CI256)</f>
        <v>#DIV/0!</v>
      </c>
      <c r="CK257" s="23" t="e" cm="1">
        <f t="array" ref="CK257">+_xlfn.IFS(CJ257&lt;0.8,"Cambio",CJ257&lt;0.9,"Revisión de control",CJ257&gt;0.89,"Se mantiene")</f>
        <v>#DIV/0!</v>
      </c>
      <c r="CL257" s="148"/>
      <c r="CM257" s="148"/>
      <c r="CN257" s="148"/>
      <c r="CO257" s="148"/>
      <c r="CP257" s="25">
        <f t="shared" si="1070"/>
        <v>1</v>
      </c>
    </row>
    <row r="258" spans="1:94" ht="60" hidden="1" customHeight="1" x14ac:dyDescent="0.35">
      <c r="A258" s="151"/>
      <c r="B258" s="215"/>
      <c r="C258" s="153" t="s">
        <v>148</v>
      </c>
      <c r="D258" s="192"/>
      <c r="E258" s="195"/>
      <c r="F258" s="192"/>
      <c r="G258" s="197"/>
      <c r="H258" s="168"/>
      <c r="I258" s="167"/>
      <c r="J258" s="171"/>
      <c r="K258" s="171"/>
      <c r="L258" s="198"/>
      <c r="M258" s="200"/>
      <c r="N258" s="203"/>
      <c r="O258" s="206"/>
      <c r="P258" s="209"/>
      <c r="Q258" s="168"/>
      <c r="R258" s="182"/>
      <c r="S258" s="182"/>
      <c r="T258" s="183"/>
      <c r="U258" s="171"/>
      <c r="V258" s="171"/>
      <c r="W258" s="185"/>
      <c r="X258" s="185"/>
      <c r="Y258" s="185"/>
      <c r="Z258" s="187"/>
      <c r="AA258" s="168"/>
      <c r="AB258" s="167"/>
      <c r="AC258" s="168"/>
      <c r="AD258" s="168"/>
      <c r="AE258" s="167"/>
      <c r="AF258" s="168"/>
      <c r="AG258" s="169"/>
      <c r="AH258" s="20" t="str">
        <f>CONCATENATE(J256," Control"," 3")</f>
        <v>GTHU  Control 3</v>
      </c>
      <c r="AI258" s="22"/>
      <c r="AJ258" s="22"/>
      <c r="AK258" s="22"/>
      <c r="AL258" s="22" t="str">
        <f t="shared" si="1094"/>
        <v xml:space="preserve">  a través de </v>
      </c>
      <c r="AM258" s="20"/>
      <c r="AN258" s="20" t="str">
        <f t="shared" si="1046"/>
        <v/>
      </c>
      <c r="AO258" s="20"/>
      <c r="AP258" s="20" t="str">
        <f t="shared" si="1047"/>
        <v/>
      </c>
      <c r="AQ258" s="20"/>
      <c r="AR258" s="20"/>
      <c r="AS258" s="20"/>
      <c r="AT258" s="21" t="str">
        <f t="shared" si="1103"/>
        <v/>
      </c>
      <c r="AU258" s="20" t="str">
        <f t="shared" si="1096"/>
        <v/>
      </c>
      <c r="AV258" s="21" t="e">
        <f t="shared" si="1104"/>
        <v>#N/A</v>
      </c>
      <c r="AW258" s="20" t="str">
        <f t="shared" si="1098"/>
        <v/>
      </c>
      <c r="AX258" s="171"/>
      <c r="AY258" s="171"/>
      <c r="AZ258" s="174"/>
      <c r="BA258" s="20" t="str">
        <f>CONCATENATE(J256," Acción preventiva"," 3")</f>
        <v>GTHU  Acción preventiva 3</v>
      </c>
      <c r="BB258" s="22"/>
      <c r="BC258" s="22"/>
      <c r="BD258" s="22"/>
      <c r="BE258" s="20">
        <f t="shared" si="1100"/>
        <v>0</v>
      </c>
      <c r="BF258" s="20"/>
      <c r="BG258" s="20"/>
      <c r="BH258" s="20"/>
      <c r="BI258" s="20"/>
      <c r="BJ258" s="20"/>
      <c r="BK258" s="20"/>
      <c r="BL258" s="20"/>
      <c r="BM258" s="20"/>
      <c r="BN258" s="20"/>
      <c r="BO258" s="20"/>
      <c r="BP258" s="20"/>
      <c r="BQ258" s="20"/>
      <c r="BR258" s="177"/>
      <c r="BS258" s="37"/>
      <c r="BT258" s="37"/>
      <c r="BU258" s="37"/>
      <c r="BV258" s="37"/>
      <c r="BW258" s="37"/>
      <c r="BX258" s="37"/>
      <c r="BY258" s="37"/>
      <c r="BZ258" s="37"/>
      <c r="CA258" s="37"/>
      <c r="CB258" s="37"/>
      <c r="CC258" s="37"/>
      <c r="CD258" s="37"/>
      <c r="CE258" s="37">
        <f t="shared" si="860"/>
        <v>0</v>
      </c>
      <c r="CF258" s="38"/>
      <c r="CG258" s="23"/>
      <c r="CH258" s="24"/>
      <c r="CI258" s="180"/>
      <c r="CJ258" s="25" t="e">
        <f t="shared" ref="CJ258" si="1106">1-(CH258/CI256)</f>
        <v>#DIV/0!</v>
      </c>
      <c r="CK258" s="23" t="e" cm="1">
        <f t="array" ref="CK258">+_xlfn.IFS(CJ258&lt;0.8,"Cambio",CJ258&lt;0.9,"Revisión de control",CJ258&gt;0.89,"Se mantiene")</f>
        <v>#DIV/0!</v>
      </c>
      <c r="CL258" s="148"/>
      <c r="CM258" s="148"/>
      <c r="CN258" s="148"/>
      <c r="CO258" s="148"/>
      <c r="CP258" s="25">
        <f t="shared" si="1070"/>
        <v>1</v>
      </c>
    </row>
    <row r="259" spans="1:94" ht="60" hidden="1" customHeight="1" x14ac:dyDescent="0.35">
      <c r="A259" s="151"/>
      <c r="B259" s="216"/>
      <c r="C259" s="153" t="s">
        <v>148</v>
      </c>
      <c r="D259" s="193"/>
      <c r="E259" s="196"/>
      <c r="F259" s="193"/>
      <c r="G259" s="197"/>
      <c r="H259" s="168"/>
      <c r="I259" s="167"/>
      <c r="J259" s="172"/>
      <c r="K259" s="172"/>
      <c r="L259" s="198"/>
      <c r="M259" s="201"/>
      <c r="N259" s="204"/>
      <c r="O259" s="207"/>
      <c r="P259" s="210"/>
      <c r="Q259" s="168"/>
      <c r="R259" s="182"/>
      <c r="S259" s="182"/>
      <c r="T259" s="183"/>
      <c r="U259" s="172"/>
      <c r="V259" s="172"/>
      <c r="W259" s="186"/>
      <c r="X259" s="186"/>
      <c r="Y259" s="186"/>
      <c r="Z259" s="187"/>
      <c r="AA259" s="168"/>
      <c r="AB259" s="167"/>
      <c r="AC259" s="168"/>
      <c r="AD259" s="168"/>
      <c r="AE259" s="167"/>
      <c r="AF259" s="168"/>
      <c r="AG259" s="169"/>
      <c r="AH259" s="20" t="str">
        <f>CONCATENATE(J256," Control"," 4")</f>
        <v>GTHU  Control 4</v>
      </c>
      <c r="AI259" s="22"/>
      <c r="AJ259" s="22"/>
      <c r="AK259" s="22"/>
      <c r="AL259" s="22" t="str">
        <f t="shared" si="1094"/>
        <v xml:space="preserve">  a través de </v>
      </c>
      <c r="AM259" s="20"/>
      <c r="AN259" s="20" t="str">
        <f t="shared" si="1046"/>
        <v/>
      </c>
      <c r="AO259" s="20"/>
      <c r="AP259" s="20" t="str">
        <f t="shared" si="1047"/>
        <v/>
      </c>
      <c r="AQ259" s="20"/>
      <c r="AR259" s="20"/>
      <c r="AS259" s="20"/>
      <c r="AT259" s="21" t="str">
        <f t="shared" si="1103"/>
        <v/>
      </c>
      <c r="AU259" s="20" t="str">
        <f t="shared" si="1096"/>
        <v/>
      </c>
      <c r="AV259" s="21" t="e">
        <f t="shared" si="1104"/>
        <v>#N/A</v>
      </c>
      <c r="AW259" s="20" t="str">
        <f t="shared" si="1098"/>
        <v/>
      </c>
      <c r="AX259" s="172"/>
      <c r="AY259" s="172"/>
      <c r="AZ259" s="175"/>
      <c r="BA259" s="20" t="str">
        <f>CONCATENATE(J256," Acción preventiva"," 4")</f>
        <v>GTHU  Acción preventiva 4</v>
      </c>
      <c r="BB259" s="22"/>
      <c r="BC259" s="22"/>
      <c r="BD259" s="22"/>
      <c r="BE259" s="20">
        <f t="shared" si="1100"/>
        <v>0</v>
      </c>
      <c r="BF259" s="20"/>
      <c r="BG259" s="20"/>
      <c r="BH259" s="20"/>
      <c r="BI259" s="20"/>
      <c r="BJ259" s="20"/>
      <c r="BK259" s="20"/>
      <c r="BL259" s="20"/>
      <c r="BM259" s="20"/>
      <c r="BN259" s="20"/>
      <c r="BO259" s="20"/>
      <c r="BP259" s="20"/>
      <c r="BQ259" s="20"/>
      <c r="BR259" s="178"/>
      <c r="BS259" s="37"/>
      <c r="BT259" s="37"/>
      <c r="BU259" s="37"/>
      <c r="BV259" s="37"/>
      <c r="BW259" s="37"/>
      <c r="BX259" s="37"/>
      <c r="BY259" s="37"/>
      <c r="BZ259" s="37"/>
      <c r="CA259" s="37"/>
      <c r="CB259" s="37"/>
      <c r="CC259" s="37"/>
      <c r="CD259" s="37"/>
      <c r="CE259" s="37">
        <f t="shared" si="860"/>
        <v>0</v>
      </c>
      <c r="CF259" s="38"/>
      <c r="CG259" s="23"/>
      <c r="CH259" s="24"/>
      <c r="CI259" s="181"/>
      <c r="CJ259" s="25" t="e">
        <f t="shared" ref="CJ259" si="1107">1-(CH259/CI256)</f>
        <v>#DIV/0!</v>
      </c>
      <c r="CK259" s="23" t="e" cm="1">
        <f t="array" ref="CK259">+_xlfn.IFS(CJ259&lt;0.8,"Cambio",CJ259&lt;0.9,"Revisión de control",CJ259&gt;0.89,"Se mantiene")</f>
        <v>#DIV/0!</v>
      </c>
      <c r="CL259" s="148"/>
      <c r="CM259" s="148"/>
      <c r="CN259" s="148"/>
      <c r="CO259" s="148"/>
      <c r="CP259" s="25">
        <f t="shared" si="1070"/>
        <v>1</v>
      </c>
    </row>
    <row r="260" spans="1:94" ht="60" hidden="1" customHeight="1" x14ac:dyDescent="0.35">
      <c r="A260" s="151"/>
      <c r="B260" s="214" t="s">
        <v>147</v>
      </c>
      <c r="C260" s="153" t="s">
        <v>148</v>
      </c>
      <c r="D260" s="191" t="str">
        <f>VLOOKUP(B260,Datos!$B$65:$F$80,3,FALSE)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260" s="194" t="str">
        <f>VLOOKUP(B260,Datos!$B$65:$F$80,5,FALSE)</f>
        <v>La posibilidad de incumplir con la administración del Talento Humano de la Agencia y promover su desarrollo</v>
      </c>
      <c r="F260" s="191" t="str">
        <f>VLOOKUP(B260,Datos!$B$65:$F$80,4,FALSE)</f>
        <v>Inicia con la planeación, selección y vinculación del personal idóneo, competente y con las habilidades requeridas y, termina con el retiro del servidor público.</v>
      </c>
      <c r="G260" s="197" t="s">
        <v>645</v>
      </c>
      <c r="H260" s="168"/>
      <c r="I260" s="167">
        <f t="shared" ref="I260" si="1108">IF(K260="",0,1)</f>
        <v>0</v>
      </c>
      <c r="J260" s="170" t="str">
        <f t="shared" ref="J260" si="1109">CONCATENATE(C260," ",K260)</f>
        <v xml:space="preserve">GTHU </v>
      </c>
      <c r="K260" s="170"/>
      <c r="L260" s="198"/>
      <c r="M260" s="199">
        <f ca="1">+TODAY()-L260</f>
        <v>46151</v>
      </c>
      <c r="N260" s="202"/>
      <c r="O260" s="205"/>
      <c r="P260" s="208" t="e">
        <f>VLOOKUP(O260,Datos!$B$20:$D$25,2,FALSE)</f>
        <v>#N/A</v>
      </c>
      <c r="Q260" s="168"/>
      <c r="R260" s="182"/>
      <c r="S260" s="182"/>
      <c r="T260" s="183" t="str">
        <f t="shared" ref="T260" si="1110">CONCATENATE("Posibilidad de efecto dañoso sobre los"," ",Q260," ",R260," debido ",S260)</f>
        <v xml:space="preserve">Posibilidad de efecto dañoso sobre los   debido </v>
      </c>
      <c r="U260" s="170"/>
      <c r="V260" s="170"/>
      <c r="W260" s="184"/>
      <c r="X260" s="184"/>
      <c r="Y260" s="184"/>
      <c r="Z260" s="187"/>
      <c r="AA260" s="168" t="str">
        <f t="shared" ref="AA260" si="1111">IF(Z260&lt;=0,"",IF(Z260&lt;=2,"Muy Baja",IF(Z260&lt;=24,"Baja",IF(Z260&lt;=500,"Media",IF(Z260&lt;=5000,"Alta","Muy Alta")))))</f>
        <v/>
      </c>
      <c r="AB260" s="167" t="str">
        <f t="shared" ref="AB260" si="1112">IF(AA260="","",IF(AA260="Muy Baja",0.2,IF(AA260="Baja",0.4,IF(AA260="Media",0.6,IF(AA260="Alta",0.8,IF(AA260="Muy Alta",1,))))))</f>
        <v/>
      </c>
      <c r="AC260" s="168">
        <f>+O260</f>
        <v>0</v>
      </c>
      <c r="AD260" s="168" t="e" cm="1">
        <f t="array" ref="AD260">_xlfn.IFS(AC260=Datos!$C$6,"Leve",AC260=Datos!$C$7,"Menor",AC260=Datos!$C$8,"Moderado",AC260=Datos!$C$9,"Mayor",AC260=Datos!$C$10,"Catastrófico")</f>
        <v>#N/A</v>
      </c>
      <c r="AE260" s="167" t="e">
        <f t="shared" ref="AE260" si="1113">IF(AD260="","",IF(AD260="Leve",0.2,IF(AD260="Menor",0.4,IF(AD260="Moderado",0.6,IF(AD260="Mayor",0.8,IF(AD260="Catastrófico",1,))))))</f>
        <v>#N/A</v>
      </c>
      <c r="AF260" s="168" t="e">
        <f t="shared" ref="AF260" si="1114">IF(OR(AND(AA260="Muy Baja",AD260="Leve"),AND(AA260="Muy Baja",AD260="Menor"),AND(AA260="Baja",AD260="Leve")),"Bajo",IF(OR(AND(AA260="Muy baja",AD260="Moderado"),AND(AA260="Baja",AD260="Menor"),AND(AA260="Baja",AD260="Moderado"),AND(AA260="Media",AD260="Leve"),AND(AA260="Media",AD260="Menor"),AND(AA260="Media",AD260="Moderado"),AND(AA260="Alta",AD260="Leve"),AND(AA260="Alta",AD260="Menor")),"Moderado",IF(OR(AND(AA260="Muy Baja",AD260="Mayor"),AND(AA260="Baja",AD260="Mayor"),AND(AA260="Media",AD260="Mayor"),AND(AA260="Alta",AD260="Moderado"),AND(AA260="Alta",AD260="Mayor"),AND(AA260="Muy Alta",AD260="Leve"),AND(AA260="Muy Alta",AD260="Menor"),AND(AA260="Muy Alta",AD260="Moderado"),AND(AA260="Muy Alta",AD260="Mayor")),"Alto",IF(OR(AND(AA260="Muy Baja",AD260="Catastrófico"),AND(AA260="Baja",AD260="Catastrófico"),AND(AA260="Media",AD260="Catastrófico"),AND(AA260="Alta",AD260="Catastrófico"),AND(AA260="Muy Alta",AD260="Catastrófico")),"Extremo",""))))</f>
        <v>#N/A</v>
      </c>
      <c r="AG260" s="169" t="e" cm="1">
        <f t="array" ref="AG260">_xlfn.IFS(AF260="Bajo","Aceptar",AF260="Moderado","Reducir",AF260="Alto","Reducir",AF260="Extremo","Reducir")</f>
        <v>#N/A</v>
      </c>
      <c r="AH260" s="20" t="str">
        <f>CONCATENATE(J260," Control"," 1")</f>
        <v>GTHU  Control 1</v>
      </c>
      <c r="AI260" s="22"/>
      <c r="AJ260" s="22"/>
      <c r="AK260" s="22"/>
      <c r="AL260" s="22" t="str">
        <f t="shared" ref="AL260:AL263" si="1115">CONCATENATE(AI260," ",AJ260," a través de ",AK260)</f>
        <v xml:space="preserve">  a través de </v>
      </c>
      <c r="AM260" s="20"/>
      <c r="AN260" s="20" t="str">
        <f t="shared" si="1046"/>
        <v/>
      </c>
      <c r="AO260" s="20"/>
      <c r="AP260" s="20" t="str">
        <f t="shared" si="1047"/>
        <v/>
      </c>
      <c r="AQ260" s="20"/>
      <c r="AR260" s="20"/>
      <c r="AS260" s="20"/>
      <c r="AT260" s="21" t="str">
        <f t="shared" ref="AT260" si="1116">+IF(AN260="Probabilidad",AB260-(AB260*AP260),AB260)</f>
        <v/>
      </c>
      <c r="AU260" s="20" t="str">
        <f t="shared" si="1096"/>
        <v/>
      </c>
      <c r="AV260" s="21" t="e">
        <f t="shared" ref="AV260" si="1117">+IF(AN260="Impacto",AE260-(AE260*AP260),AE260)</f>
        <v>#N/A</v>
      </c>
      <c r="AW260" s="20" t="str">
        <f t="shared" si="1098"/>
        <v/>
      </c>
      <c r="AX260" s="170" t="str">
        <f t="shared" ref="AX260" si="1118">IF(OR(AND(AU263="Muy Baja",AW263="Leve"),AND(AU263="Muy Baja",AW263="Menor"),AND(AU263="Baja",AW263="Leve")),"Bajo",IF(OR(AND(AU263="Muy baja",AW263="Moderado"),AND(AU263="Baja",AW263="Menor"),AND(AU263="Baja",AW263="Moderado"),AND(AU263="Media",AW263="Leve"),AND(AU263="Media",AW263="Menor"),AND(AU263="Media",AW263="Moderado"),AND(AU263="Alta",AW263="Leve"),AND(AU263="Alta",AW263="Menor")),"Moderado",IF(OR(AND(AU263="Muy Baja",AW263="Mayor"),AND(AU263="Baja",AW263="Mayor"),AND(AU263="Media",AW263="Mayor"),AND(AU263="Alta",AW263="Moderado"),AND(AU263="Alta",AW263="Mayor"),AND(AU263="Muy Alta",AW263="Leve"),AND(AU263="Muy Alta",AW263="Menor"),AND(AU263="Muy Alta",AW263="Moderado"),AND(AU263="Muy Alta",AW263="Mayor")),"Alto",IF(OR(AND(AU263="Muy Baja",AW263="Catastrófico"),AND(AU263="Baja",AW263="Catastrófico"),AND(AU263="Media",AW263="Catastrófico"),AND(AU263="Alta",AW263="Catastrófico"),AND(AU263="Muy Alta",AW263="Catastrófico")),"Extremo",""))))</f>
        <v/>
      </c>
      <c r="AY260" s="170" t="e" cm="1">
        <f t="array" ref="AY260">_xlfn.IFS(AX260="Bajo","Aceptar",AX260="Moderado","Reducir",AX260="Alto","Reducir",AX260="Extremo","Reducir")</f>
        <v>#N/A</v>
      </c>
      <c r="AZ260" s="173" t="e" cm="1">
        <f t="array" ref="AZ260">_xlfn.IFS(AY260="Aceptar","No",AY260="Reducir","Si")</f>
        <v>#N/A</v>
      </c>
      <c r="BA260" s="20" t="str">
        <f>CONCATENATE(J260," Acción preventiva"," 1")</f>
        <v>GTHU  Acción preventiva 1</v>
      </c>
      <c r="BB260" s="22"/>
      <c r="BC260" s="22"/>
      <c r="BD260" s="22"/>
      <c r="BE260" s="20">
        <f t="shared" si="1100"/>
        <v>0</v>
      </c>
      <c r="BF260" s="20"/>
      <c r="BG260" s="20"/>
      <c r="BH260" s="20"/>
      <c r="BI260" s="20"/>
      <c r="BJ260" s="20"/>
      <c r="BK260" s="20"/>
      <c r="BL260" s="20"/>
      <c r="BM260" s="20"/>
      <c r="BN260" s="20"/>
      <c r="BO260" s="20"/>
      <c r="BP260" s="20"/>
      <c r="BQ260" s="20"/>
      <c r="BR260" s="176"/>
      <c r="BS260" s="37"/>
      <c r="BT260" s="37"/>
      <c r="BU260" s="37"/>
      <c r="BV260" s="37"/>
      <c r="BW260" s="37"/>
      <c r="BX260" s="37"/>
      <c r="BY260" s="37"/>
      <c r="BZ260" s="37"/>
      <c r="CA260" s="37"/>
      <c r="CB260" s="37"/>
      <c r="CC260" s="37"/>
      <c r="CD260" s="37"/>
      <c r="CE260" s="37">
        <f t="shared" si="860"/>
        <v>0</v>
      </c>
      <c r="CF260" s="38"/>
      <c r="CG260" s="23"/>
      <c r="CH260" s="24"/>
      <c r="CI260" s="179">
        <f t="shared" ref="CI260" si="1119">+Z260</f>
        <v>0</v>
      </c>
      <c r="CJ260" s="25" t="e">
        <f t="shared" ref="CJ260" si="1120">1-(CH260/CI260)</f>
        <v>#DIV/0!</v>
      </c>
      <c r="CK260" s="23" t="e" cm="1">
        <f t="array" ref="CK260">+_xlfn.IFS(CJ260&lt;0.8,"Cambio",CJ260&lt;0.9,"Revisión de control",CJ260&gt;0.89,"Se mantiene")</f>
        <v>#DIV/0!</v>
      </c>
      <c r="CL260" s="148"/>
      <c r="CM260" s="148"/>
      <c r="CN260" s="148"/>
      <c r="CO260" s="148"/>
      <c r="CP260" s="25">
        <f t="shared" ref="CP260:CP263" si="1121">(_xlfn.IFS(CG260="",1,CG260="SI",0)+_xlfn.IFS(CL260="",1,CL260="SI",1,CL260="NO",0)+_xlfn.IFS(CM260="",1,CM260="SI",1,CM260="NO",0)+_xlfn.IFS(CN260="",1,CN260="SI",1,CN260="NO",0)+_xlfn.IFS(CO260="",1,CO260="SI",1,CO260="NO",0))/5</f>
        <v>1</v>
      </c>
    </row>
    <row r="261" spans="1:94" ht="60" hidden="1" customHeight="1" x14ac:dyDescent="0.35">
      <c r="A261" s="151"/>
      <c r="B261" s="215"/>
      <c r="C261" s="153" t="s">
        <v>148</v>
      </c>
      <c r="D261" s="192"/>
      <c r="E261" s="195"/>
      <c r="F261" s="192"/>
      <c r="G261" s="197"/>
      <c r="H261" s="168"/>
      <c r="I261" s="167"/>
      <c r="J261" s="171"/>
      <c r="K261" s="171"/>
      <c r="L261" s="198"/>
      <c r="M261" s="200"/>
      <c r="N261" s="203"/>
      <c r="O261" s="206"/>
      <c r="P261" s="209"/>
      <c r="Q261" s="168"/>
      <c r="R261" s="182"/>
      <c r="S261" s="182"/>
      <c r="T261" s="183"/>
      <c r="U261" s="171"/>
      <c r="V261" s="171"/>
      <c r="W261" s="185"/>
      <c r="X261" s="185"/>
      <c r="Y261" s="185"/>
      <c r="Z261" s="187"/>
      <c r="AA261" s="168"/>
      <c r="AB261" s="167"/>
      <c r="AC261" s="168"/>
      <c r="AD261" s="168"/>
      <c r="AE261" s="167"/>
      <c r="AF261" s="168"/>
      <c r="AG261" s="169"/>
      <c r="AH261" s="20" t="str">
        <f>CONCATENATE(J260," Control"," 2")</f>
        <v>GTHU  Control 2</v>
      </c>
      <c r="AI261" s="22"/>
      <c r="AJ261" s="22"/>
      <c r="AK261" s="22"/>
      <c r="AL261" s="22" t="str">
        <f t="shared" si="1115"/>
        <v xml:space="preserve">  a través de </v>
      </c>
      <c r="AM261" s="20"/>
      <c r="AN261" s="20" t="str">
        <f t="shared" si="1046"/>
        <v/>
      </c>
      <c r="AO261" s="20"/>
      <c r="AP261" s="20" t="str">
        <f t="shared" si="1047"/>
        <v/>
      </c>
      <c r="AQ261" s="20"/>
      <c r="AR261" s="20"/>
      <c r="AS261" s="20"/>
      <c r="AT261" s="21" t="str">
        <f t="shared" ref="AT261:AT263" si="1122">+IF(AN261="Probabilidad",AT260-(AT260*AP261),AT260)</f>
        <v/>
      </c>
      <c r="AU261" s="20" t="str">
        <f t="shared" si="1096"/>
        <v/>
      </c>
      <c r="AV261" s="21" t="e">
        <f t="shared" ref="AV261:AV263" si="1123">+IF(AN261="Impacto",AV260-(AV260*AP261),AV260)</f>
        <v>#N/A</v>
      </c>
      <c r="AW261" s="20" t="str">
        <f t="shared" si="1098"/>
        <v/>
      </c>
      <c r="AX261" s="171"/>
      <c r="AY261" s="171"/>
      <c r="AZ261" s="174"/>
      <c r="BA261" s="20" t="str">
        <f>CONCATENATE(J260," Acción preventiva"," 2")</f>
        <v>GTHU  Acción preventiva 2</v>
      </c>
      <c r="BB261" s="22"/>
      <c r="BC261" s="22"/>
      <c r="BD261" s="22"/>
      <c r="BE261" s="20">
        <f t="shared" si="1100"/>
        <v>0</v>
      </c>
      <c r="BF261" s="20"/>
      <c r="BG261" s="20"/>
      <c r="BH261" s="20"/>
      <c r="BI261" s="20"/>
      <c r="BJ261" s="20"/>
      <c r="BK261" s="20"/>
      <c r="BL261" s="20"/>
      <c r="BM261" s="20"/>
      <c r="BN261" s="20"/>
      <c r="BO261" s="20"/>
      <c r="BP261" s="20"/>
      <c r="BQ261" s="20"/>
      <c r="BR261" s="177"/>
      <c r="BS261" s="37"/>
      <c r="BT261" s="37"/>
      <c r="BU261" s="37"/>
      <c r="BV261" s="37"/>
      <c r="BW261" s="37"/>
      <c r="BX261" s="37"/>
      <c r="BY261" s="37"/>
      <c r="BZ261" s="37"/>
      <c r="CA261" s="37"/>
      <c r="CB261" s="37"/>
      <c r="CC261" s="37"/>
      <c r="CD261" s="37"/>
      <c r="CE261" s="37">
        <f t="shared" si="860"/>
        <v>0</v>
      </c>
      <c r="CF261" s="38"/>
      <c r="CG261" s="23"/>
      <c r="CH261" s="24"/>
      <c r="CI261" s="180"/>
      <c r="CJ261" s="25" t="e">
        <f t="shared" ref="CJ261" si="1124">1-(CH261/CI260)</f>
        <v>#DIV/0!</v>
      </c>
      <c r="CK261" s="23" t="e" cm="1">
        <f t="array" ref="CK261">+_xlfn.IFS(CJ261&lt;0.8,"Cambio",CJ261&lt;0.9,"Revisión de control",CJ261&gt;0.89,"Se mantiene")</f>
        <v>#DIV/0!</v>
      </c>
      <c r="CL261" s="148"/>
      <c r="CM261" s="148"/>
      <c r="CN261" s="148"/>
      <c r="CO261" s="148"/>
      <c r="CP261" s="25">
        <f t="shared" si="1121"/>
        <v>1</v>
      </c>
    </row>
    <row r="262" spans="1:94" ht="60" hidden="1" customHeight="1" x14ac:dyDescent="0.35">
      <c r="A262" s="151"/>
      <c r="B262" s="215"/>
      <c r="C262" s="153" t="s">
        <v>148</v>
      </c>
      <c r="D262" s="192"/>
      <c r="E262" s="195"/>
      <c r="F262" s="192"/>
      <c r="G262" s="197"/>
      <c r="H262" s="168"/>
      <c r="I262" s="167"/>
      <c r="J262" s="171"/>
      <c r="K262" s="171"/>
      <c r="L262" s="198"/>
      <c r="M262" s="200"/>
      <c r="N262" s="203"/>
      <c r="O262" s="206"/>
      <c r="P262" s="209"/>
      <c r="Q262" s="168"/>
      <c r="R262" s="182"/>
      <c r="S262" s="182"/>
      <c r="T262" s="183"/>
      <c r="U262" s="171"/>
      <c r="V262" s="171"/>
      <c r="W262" s="185"/>
      <c r="X262" s="185"/>
      <c r="Y262" s="185"/>
      <c r="Z262" s="187"/>
      <c r="AA262" s="168"/>
      <c r="AB262" s="167"/>
      <c r="AC262" s="168"/>
      <c r="AD262" s="168"/>
      <c r="AE262" s="167"/>
      <c r="AF262" s="168"/>
      <c r="AG262" s="169"/>
      <c r="AH262" s="20" t="str">
        <f>CONCATENATE(J260," Control"," 3")</f>
        <v>GTHU  Control 3</v>
      </c>
      <c r="AI262" s="22"/>
      <c r="AJ262" s="22"/>
      <c r="AK262" s="22"/>
      <c r="AL262" s="22" t="str">
        <f t="shared" si="1115"/>
        <v xml:space="preserve">  a través de </v>
      </c>
      <c r="AM262" s="20"/>
      <c r="AN262" s="20" t="str">
        <f t="shared" si="1046"/>
        <v/>
      </c>
      <c r="AO262" s="20"/>
      <c r="AP262" s="20" t="str">
        <f t="shared" si="1047"/>
        <v/>
      </c>
      <c r="AQ262" s="20"/>
      <c r="AR262" s="20"/>
      <c r="AS262" s="20"/>
      <c r="AT262" s="21" t="str">
        <f t="shared" si="1122"/>
        <v/>
      </c>
      <c r="AU262" s="20" t="str">
        <f t="shared" si="1096"/>
        <v/>
      </c>
      <c r="AV262" s="21" t="e">
        <f t="shared" si="1123"/>
        <v>#N/A</v>
      </c>
      <c r="AW262" s="20" t="str">
        <f t="shared" si="1098"/>
        <v/>
      </c>
      <c r="AX262" s="171"/>
      <c r="AY262" s="171"/>
      <c r="AZ262" s="174"/>
      <c r="BA262" s="20" t="str">
        <f>CONCATENATE(J260," Acción preventiva"," 3")</f>
        <v>GTHU  Acción preventiva 3</v>
      </c>
      <c r="BB262" s="22"/>
      <c r="BC262" s="22"/>
      <c r="BD262" s="22"/>
      <c r="BE262" s="20">
        <f t="shared" si="1100"/>
        <v>0</v>
      </c>
      <c r="BF262" s="20"/>
      <c r="BG262" s="20"/>
      <c r="BH262" s="20"/>
      <c r="BI262" s="20"/>
      <c r="BJ262" s="20"/>
      <c r="BK262" s="20"/>
      <c r="BL262" s="20"/>
      <c r="BM262" s="20"/>
      <c r="BN262" s="20"/>
      <c r="BO262" s="20"/>
      <c r="BP262" s="20"/>
      <c r="BQ262" s="20"/>
      <c r="BR262" s="177"/>
      <c r="BS262" s="37"/>
      <c r="BT262" s="37"/>
      <c r="BU262" s="37"/>
      <c r="BV262" s="37"/>
      <c r="BW262" s="37"/>
      <c r="BX262" s="37"/>
      <c r="BY262" s="37"/>
      <c r="BZ262" s="37"/>
      <c r="CA262" s="37"/>
      <c r="CB262" s="37"/>
      <c r="CC262" s="37"/>
      <c r="CD262" s="37"/>
      <c r="CE262" s="37">
        <f t="shared" si="860"/>
        <v>0</v>
      </c>
      <c r="CF262" s="38"/>
      <c r="CG262" s="23"/>
      <c r="CH262" s="24"/>
      <c r="CI262" s="180"/>
      <c r="CJ262" s="25" t="e">
        <f t="shared" ref="CJ262" si="1125">1-(CH262/CI260)</f>
        <v>#DIV/0!</v>
      </c>
      <c r="CK262" s="23" t="e" cm="1">
        <f t="array" ref="CK262">+_xlfn.IFS(CJ262&lt;0.8,"Cambio",CJ262&lt;0.9,"Revisión de control",CJ262&gt;0.89,"Se mantiene")</f>
        <v>#DIV/0!</v>
      </c>
      <c r="CL262" s="148"/>
      <c r="CM262" s="148"/>
      <c r="CN262" s="148"/>
      <c r="CO262" s="148"/>
      <c r="CP262" s="25">
        <f t="shared" si="1121"/>
        <v>1</v>
      </c>
    </row>
    <row r="263" spans="1:94" ht="60" hidden="1" customHeight="1" x14ac:dyDescent="0.35">
      <c r="A263" s="151"/>
      <c r="B263" s="216"/>
      <c r="C263" s="153" t="s">
        <v>148</v>
      </c>
      <c r="D263" s="193"/>
      <c r="E263" s="196"/>
      <c r="F263" s="193"/>
      <c r="G263" s="197"/>
      <c r="H263" s="168"/>
      <c r="I263" s="167"/>
      <c r="J263" s="172"/>
      <c r="K263" s="172"/>
      <c r="L263" s="198"/>
      <c r="M263" s="201"/>
      <c r="N263" s="204"/>
      <c r="O263" s="207"/>
      <c r="P263" s="210"/>
      <c r="Q263" s="168"/>
      <c r="R263" s="182"/>
      <c r="S263" s="182"/>
      <c r="T263" s="183"/>
      <c r="U263" s="172"/>
      <c r="V263" s="172"/>
      <c r="W263" s="186"/>
      <c r="X263" s="186"/>
      <c r="Y263" s="186"/>
      <c r="Z263" s="187"/>
      <c r="AA263" s="168"/>
      <c r="AB263" s="167"/>
      <c r="AC263" s="168"/>
      <c r="AD263" s="168"/>
      <c r="AE263" s="167"/>
      <c r="AF263" s="168"/>
      <c r="AG263" s="169"/>
      <c r="AH263" s="20" t="str">
        <f>CONCATENATE(J260," Control"," 4")</f>
        <v>GTHU  Control 4</v>
      </c>
      <c r="AI263" s="22"/>
      <c r="AJ263" s="22"/>
      <c r="AK263" s="22"/>
      <c r="AL263" s="22" t="str">
        <f t="shared" si="1115"/>
        <v xml:space="preserve">  a través de </v>
      </c>
      <c r="AM263" s="20"/>
      <c r="AN263" s="20" t="str">
        <f t="shared" si="1046"/>
        <v/>
      </c>
      <c r="AO263" s="20"/>
      <c r="AP263" s="20" t="str">
        <f t="shared" si="1047"/>
        <v/>
      </c>
      <c r="AQ263" s="20"/>
      <c r="AR263" s="20"/>
      <c r="AS263" s="20"/>
      <c r="AT263" s="21" t="str">
        <f t="shared" si="1122"/>
        <v/>
      </c>
      <c r="AU263" s="20" t="str">
        <f t="shared" si="1096"/>
        <v/>
      </c>
      <c r="AV263" s="21" t="e">
        <f t="shared" si="1123"/>
        <v>#N/A</v>
      </c>
      <c r="AW263" s="20" t="str">
        <f t="shared" si="1098"/>
        <v/>
      </c>
      <c r="AX263" s="172"/>
      <c r="AY263" s="172"/>
      <c r="AZ263" s="175"/>
      <c r="BA263" s="20" t="str">
        <f>CONCATENATE(J260," Acción preventiva"," 4")</f>
        <v>GTHU  Acción preventiva 4</v>
      </c>
      <c r="BB263" s="22"/>
      <c r="BC263" s="22"/>
      <c r="BD263" s="22"/>
      <c r="BE263" s="20">
        <f t="shared" si="1100"/>
        <v>0</v>
      </c>
      <c r="BF263" s="20"/>
      <c r="BG263" s="20"/>
      <c r="BH263" s="20"/>
      <c r="BI263" s="20"/>
      <c r="BJ263" s="20"/>
      <c r="BK263" s="20"/>
      <c r="BL263" s="20"/>
      <c r="BM263" s="20"/>
      <c r="BN263" s="20"/>
      <c r="BO263" s="20"/>
      <c r="BP263" s="20"/>
      <c r="BQ263" s="20"/>
      <c r="BR263" s="178"/>
      <c r="BS263" s="37"/>
      <c r="BT263" s="37"/>
      <c r="BU263" s="37"/>
      <c r="BV263" s="37"/>
      <c r="BW263" s="37"/>
      <c r="BX263" s="37"/>
      <c r="BY263" s="37"/>
      <c r="BZ263" s="37"/>
      <c r="CA263" s="37"/>
      <c r="CB263" s="37"/>
      <c r="CC263" s="37"/>
      <c r="CD263" s="37"/>
      <c r="CE263" s="37">
        <f t="shared" si="860"/>
        <v>0</v>
      </c>
      <c r="CF263" s="38"/>
      <c r="CG263" s="23"/>
      <c r="CH263" s="24"/>
      <c r="CI263" s="181"/>
      <c r="CJ263" s="25" t="e">
        <f t="shared" ref="CJ263" si="1126">1-(CH263/CI260)</f>
        <v>#DIV/0!</v>
      </c>
      <c r="CK263" s="23" t="e" cm="1">
        <f t="array" ref="CK263">+_xlfn.IFS(CJ263&lt;0.8,"Cambio",CJ263&lt;0.9,"Revisión de control",CJ263&gt;0.89,"Se mantiene")</f>
        <v>#DIV/0!</v>
      </c>
      <c r="CL263" s="148"/>
      <c r="CM263" s="148"/>
      <c r="CN263" s="148"/>
      <c r="CO263" s="148"/>
      <c r="CP263" s="25">
        <f t="shared" si="1121"/>
        <v>1</v>
      </c>
    </row>
    <row r="264" spans="1:94" ht="60" hidden="1" customHeight="1" x14ac:dyDescent="0.35">
      <c r="A264" s="151"/>
      <c r="B264" s="214" t="s">
        <v>147</v>
      </c>
      <c r="C264" s="153" t="s">
        <v>148</v>
      </c>
      <c r="D264" s="191" t="str">
        <f>VLOOKUP(B264,Datos!$B$65:$F$80,3,FALSE)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264" s="194" t="str">
        <f>VLOOKUP(B264,Datos!$B$65:$F$80,5,FALSE)</f>
        <v>La posibilidad de incumplir con la administración del Talento Humano de la Agencia y promover su desarrollo</v>
      </c>
      <c r="F264" s="191" t="str">
        <f>VLOOKUP(B264,Datos!$B$65:$F$80,4,FALSE)</f>
        <v>Inicia con la planeación, selección y vinculación del personal idóneo, competente y con las habilidades requeridas y, termina con el retiro del servidor público.</v>
      </c>
      <c r="G264" s="197" t="s">
        <v>646</v>
      </c>
      <c r="H264" s="168"/>
      <c r="I264" s="167">
        <f t="shared" ref="I264" si="1127">IF(K264="",0,1)</f>
        <v>0</v>
      </c>
      <c r="J264" s="170" t="str">
        <f t="shared" ref="J264" si="1128">CONCATENATE(C264," ",K264)</f>
        <v xml:space="preserve">GTHU </v>
      </c>
      <c r="K264" s="170"/>
      <c r="L264" s="198"/>
      <c r="M264" s="199">
        <f ca="1">+TODAY()-L264</f>
        <v>46151</v>
      </c>
      <c r="N264" s="202"/>
      <c r="O264" s="205"/>
      <c r="P264" s="208" t="e">
        <f>VLOOKUP(O264,Datos!$B$20:$D$25,2,FALSE)</f>
        <v>#N/A</v>
      </c>
      <c r="Q264" s="168"/>
      <c r="R264" s="182"/>
      <c r="S264" s="182"/>
      <c r="T264" s="183" t="str">
        <f t="shared" ref="T264" si="1129">CONCATENATE("Posibilidad de efecto dañoso sobre los"," ",Q264," ",R264," debido ",S264)</f>
        <v xml:space="preserve">Posibilidad de efecto dañoso sobre los   debido </v>
      </c>
      <c r="U264" s="170"/>
      <c r="V264" s="170"/>
      <c r="W264" s="184"/>
      <c r="X264" s="184"/>
      <c r="Y264" s="184"/>
      <c r="Z264" s="187"/>
      <c r="AA264" s="168" t="str">
        <f t="shared" ref="AA264" si="1130">IF(Z264&lt;=0,"",IF(Z264&lt;=2,"Muy Baja",IF(Z264&lt;=24,"Baja",IF(Z264&lt;=500,"Media",IF(Z264&lt;=5000,"Alta","Muy Alta")))))</f>
        <v/>
      </c>
      <c r="AB264" s="167" t="str">
        <f t="shared" ref="AB264" si="1131">IF(AA264="","",IF(AA264="Muy Baja",0.2,IF(AA264="Baja",0.4,IF(AA264="Media",0.6,IF(AA264="Alta",0.8,IF(AA264="Muy Alta",1,))))))</f>
        <v/>
      </c>
      <c r="AC264" s="168">
        <f>+O264</f>
        <v>0</v>
      </c>
      <c r="AD264" s="168" t="e" cm="1">
        <f t="array" ref="AD264">_xlfn.IFS(AC264=Datos!$C$6,"Leve",AC264=Datos!$C$7,"Menor",AC264=Datos!$C$8,"Moderado",AC264=Datos!$C$9,"Mayor",AC264=Datos!$C$10,"Catastrófico")</f>
        <v>#N/A</v>
      </c>
      <c r="AE264" s="167" t="e">
        <f t="shared" ref="AE264" si="1132">IF(AD264="","",IF(AD264="Leve",0.2,IF(AD264="Menor",0.4,IF(AD264="Moderado",0.6,IF(AD264="Mayor",0.8,IF(AD264="Catastrófico",1,))))))</f>
        <v>#N/A</v>
      </c>
      <c r="AF264" s="168" t="e">
        <f t="shared" ref="AF264" si="1133">IF(OR(AND(AA264="Muy Baja",AD264="Leve"),AND(AA264="Muy Baja",AD264="Menor"),AND(AA264="Baja",AD264="Leve")),"Bajo",IF(OR(AND(AA264="Muy baja",AD264="Moderado"),AND(AA264="Baja",AD264="Menor"),AND(AA264="Baja",AD264="Moderado"),AND(AA264="Media",AD264="Leve"),AND(AA264="Media",AD264="Menor"),AND(AA264="Media",AD264="Moderado"),AND(AA264="Alta",AD264="Leve"),AND(AA264="Alta",AD264="Menor")),"Moderado",IF(OR(AND(AA264="Muy Baja",AD264="Mayor"),AND(AA264="Baja",AD264="Mayor"),AND(AA264="Media",AD264="Mayor"),AND(AA264="Alta",AD264="Moderado"),AND(AA264="Alta",AD264="Mayor"),AND(AA264="Muy Alta",AD264="Leve"),AND(AA264="Muy Alta",AD264="Menor"),AND(AA264="Muy Alta",AD264="Moderado"),AND(AA264="Muy Alta",AD264="Mayor")),"Alto",IF(OR(AND(AA264="Muy Baja",AD264="Catastrófico"),AND(AA264="Baja",AD264="Catastrófico"),AND(AA264="Media",AD264="Catastrófico"),AND(AA264="Alta",AD264="Catastrófico"),AND(AA264="Muy Alta",AD264="Catastrófico")),"Extremo",""))))</f>
        <v>#N/A</v>
      </c>
      <c r="AG264" s="169" t="e" cm="1">
        <f t="array" ref="AG264">_xlfn.IFS(AF264="Bajo","Aceptar",AF264="Moderado","Reducir",AF264="Alto","Reducir",AF264="Extremo","Reducir")</f>
        <v>#N/A</v>
      </c>
      <c r="AH264" s="20" t="str">
        <f>CONCATENATE(J264," Control"," 1")</f>
        <v>GTHU  Control 1</v>
      </c>
      <c r="AI264" s="22"/>
      <c r="AJ264" s="22"/>
      <c r="AK264" s="22"/>
      <c r="AL264" s="22" t="str">
        <f t="shared" ref="AL264:AL267" si="1134">CONCATENATE(AI264," ",AJ264," a través de ",AK264)</f>
        <v xml:space="preserve">  a través de </v>
      </c>
      <c r="AM264" s="20"/>
      <c r="AN264" s="20" t="str">
        <f t="shared" si="1046"/>
        <v/>
      </c>
      <c r="AO264" s="20"/>
      <c r="AP264" s="20" t="str">
        <f t="shared" si="1047"/>
        <v/>
      </c>
      <c r="AQ264" s="20"/>
      <c r="AR264" s="20"/>
      <c r="AS264" s="20"/>
      <c r="AT264" s="21" t="str">
        <f t="shared" ref="AT264" si="1135">+IF(AN264="Probabilidad",AB264-(AB264*AP264),AB264)</f>
        <v/>
      </c>
      <c r="AU264" s="20" t="str">
        <f t="shared" si="1096"/>
        <v/>
      </c>
      <c r="AV264" s="21" t="e">
        <f t="shared" ref="AV264" si="1136">+IF(AN264="Impacto",AE264-(AE264*AP264),AE264)</f>
        <v>#N/A</v>
      </c>
      <c r="AW264" s="20" t="str">
        <f t="shared" si="1098"/>
        <v/>
      </c>
      <c r="AX264" s="170" t="str">
        <f t="shared" ref="AX264" si="1137">IF(OR(AND(AU267="Muy Baja",AW267="Leve"),AND(AU267="Muy Baja",AW267="Menor"),AND(AU267="Baja",AW267="Leve")),"Bajo",IF(OR(AND(AU267="Muy baja",AW267="Moderado"),AND(AU267="Baja",AW267="Menor"),AND(AU267="Baja",AW267="Moderado"),AND(AU267="Media",AW267="Leve"),AND(AU267="Media",AW267="Menor"),AND(AU267="Media",AW267="Moderado"),AND(AU267="Alta",AW267="Leve"),AND(AU267="Alta",AW267="Menor")),"Moderado",IF(OR(AND(AU267="Muy Baja",AW267="Mayor"),AND(AU267="Baja",AW267="Mayor"),AND(AU267="Media",AW267="Mayor"),AND(AU267="Alta",AW267="Moderado"),AND(AU267="Alta",AW267="Mayor"),AND(AU267="Muy Alta",AW267="Leve"),AND(AU267="Muy Alta",AW267="Menor"),AND(AU267="Muy Alta",AW267="Moderado"),AND(AU267="Muy Alta",AW267="Mayor")),"Alto",IF(OR(AND(AU267="Muy Baja",AW267="Catastrófico"),AND(AU267="Baja",AW267="Catastrófico"),AND(AU267="Media",AW267="Catastrófico"),AND(AU267="Alta",AW267="Catastrófico"),AND(AU267="Muy Alta",AW267="Catastrófico")),"Extremo",""))))</f>
        <v/>
      </c>
      <c r="AY264" s="170" t="e" cm="1">
        <f t="array" ref="AY264">_xlfn.IFS(AX264="Bajo","Aceptar",AX264="Moderado","Reducir",AX264="Alto","Reducir",AX264="Extremo","Reducir")</f>
        <v>#N/A</v>
      </c>
      <c r="AZ264" s="173" t="e" cm="1">
        <f t="array" ref="AZ264">_xlfn.IFS(AY264="Aceptar","No",AY264="Reducir","Si")</f>
        <v>#N/A</v>
      </c>
      <c r="BA264" s="20" t="str">
        <f>CONCATENATE(J264," Acción preventiva"," 1")</f>
        <v>GTHU  Acción preventiva 1</v>
      </c>
      <c r="BB264" s="22"/>
      <c r="BC264" s="22"/>
      <c r="BD264" s="22"/>
      <c r="BE264" s="20">
        <f t="shared" si="1100"/>
        <v>0</v>
      </c>
      <c r="BF264" s="20"/>
      <c r="BG264" s="20"/>
      <c r="BH264" s="20"/>
      <c r="BI264" s="20"/>
      <c r="BJ264" s="20"/>
      <c r="BK264" s="20"/>
      <c r="BL264" s="20"/>
      <c r="BM264" s="20"/>
      <c r="BN264" s="20"/>
      <c r="BO264" s="20"/>
      <c r="BP264" s="20"/>
      <c r="BQ264" s="20"/>
      <c r="BR264" s="176"/>
      <c r="BS264" s="37"/>
      <c r="BT264" s="37"/>
      <c r="BU264" s="37"/>
      <c r="BV264" s="37"/>
      <c r="BW264" s="37"/>
      <c r="BX264" s="37"/>
      <c r="BY264" s="37"/>
      <c r="BZ264" s="37"/>
      <c r="CA264" s="37"/>
      <c r="CB264" s="37"/>
      <c r="CC264" s="37"/>
      <c r="CD264" s="37"/>
      <c r="CE264" s="37">
        <f t="shared" ref="CE264:CE327" si="1138">+SUM(BS264:CD264)</f>
        <v>0</v>
      </c>
      <c r="CF264" s="38"/>
      <c r="CG264" s="23"/>
      <c r="CH264" s="24"/>
      <c r="CI264" s="179">
        <f t="shared" ref="CI264" si="1139">+Z264</f>
        <v>0</v>
      </c>
      <c r="CJ264" s="25" t="e">
        <f t="shared" ref="CJ264" si="1140">1-(CH264/CI264)</f>
        <v>#DIV/0!</v>
      </c>
      <c r="CK264" s="23" t="e" cm="1">
        <f t="array" ref="CK264">+_xlfn.IFS(CJ264&lt;0.8,"Cambio",CJ264&lt;0.9,"Revisión de control",CJ264&gt;0.89,"Se mantiene")</f>
        <v>#DIV/0!</v>
      </c>
      <c r="CL264" s="148"/>
      <c r="CM264" s="148"/>
      <c r="CN264" s="148"/>
      <c r="CO264" s="148"/>
      <c r="CP264" s="25">
        <f t="shared" ref="CP264:CP267" si="1141">(_xlfn.IFS(CG264="",1,CG264="SI",0)+_xlfn.IFS(CL264="",1,CL264="SI",1,CL264="NO",0)+_xlfn.IFS(CM264="",1,CM264="SI",1,CM264="NO",0)+_xlfn.IFS(CN264="",1,CN264="SI",1,CN264="NO",0)+_xlfn.IFS(CO264="",1,CO264="SI",1,CO264="NO",0))/5</f>
        <v>1</v>
      </c>
    </row>
    <row r="265" spans="1:94" ht="60" hidden="1" customHeight="1" x14ac:dyDescent="0.35">
      <c r="A265" s="151"/>
      <c r="B265" s="215"/>
      <c r="C265" s="153" t="s">
        <v>148</v>
      </c>
      <c r="D265" s="192"/>
      <c r="E265" s="195"/>
      <c r="F265" s="192"/>
      <c r="G265" s="197"/>
      <c r="H265" s="168"/>
      <c r="I265" s="167"/>
      <c r="J265" s="171"/>
      <c r="K265" s="171"/>
      <c r="L265" s="198"/>
      <c r="M265" s="200"/>
      <c r="N265" s="203"/>
      <c r="O265" s="206"/>
      <c r="P265" s="209"/>
      <c r="Q265" s="168"/>
      <c r="R265" s="182"/>
      <c r="S265" s="182"/>
      <c r="T265" s="183"/>
      <c r="U265" s="171"/>
      <c r="V265" s="171"/>
      <c r="W265" s="185"/>
      <c r="X265" s="185"/>
      <c r="Y265" s="185"/>
      <c r="Z265" s="187"/>
      <c r="AA265" s="168"/>
      <c r="AB265" s="167"/>
      <c r="AC265" s="168"/>
      <c r="AD265" s="168"/>
      <c r="AE265" s="167"/>
      <c r="AF265" s="168"/>
      <c r="AG265" s="169"/>
      <c r="AH265" s="20" t="str">
        <f>CONCATENATE(J264," Control"," 2")</f>
        <v>GTHU  Control 2</v>
      </c>
      <c r="AI265" s="22"/>
      <c r="AJ265" s="22"/>
      <c r="AK265" s="22"/>
      <c r="AL265" s="22" t="str">
        <f t="shared" si="1134"/>
        <v xml:space="preserve">  a través de </v>
      </c>
      <c r="AM265" s="20"/>
      <c r="AN265" s="20" t="str">
        <f t="shared" si="1046"/>
        <v/>
      </c>
      <c r="AO265" s="20"/>
      <c r="AP265" s="20" t="str">
        <f t="shared" si="1047"/>
        <v/>
      </c>
      <c r="AQ265" s="20"/>
      <c r="AR265" s="20"/>
      <c r="AS265" s="20"/>
      <c r="AT265" s="21" t="str">
        <f t="shared" ref="AT265:AT267" si="1142">+IF(AN265="Probabilidad",AT264-(AT264*AP265),AT264)</f>
        <v/>
      </c>
      <c r="AU265" s="20" t="str">
        <f t="shared" si="1096"/>
        <v/>
      </c>
      <c r="AV265" s="21" t="e">
        <f t="shared" ref="AV265:AV267" si="1143">+IF(AN265="Impacto",AV264-(AV264*AP265),AV264)</f>
        <v>#N/A</v>
      </c>
      <c r="AW265" s="20" t="str">
        <f t="shared" si="1098"/>
        <v/>
      </c>
      <c r="AX265" s="171"/>
      <c r="AY265" s="171"/>
      <c r="AZ265" s="174"/>
      <c r="BA265" s="20" t="str">
        <f>CONCATENATE(J264," Acción preventiva"," 2")</f>
        <v>GTHU  Acción preventiva 2</v>
      </c>
      <c r="BB265" s="22"/>
      <c r="BC265" s="22"/>
      <c r="BD265" s="22"/>
      <c r="BE265" s="20">
        <f t="shared" si="1100"/>
        <v>0</v>
      </c>
      <c r="BF265" s="20"/>
      <c r="BG265" s="20"/>
      <c r="BH265" s="20"/>
      <c r="BI265" s="20"/>
      <c r="BJ265" s="20"/>
      <c r="BK265" s="20"/>
      <c r="BL265" s="20"/>
      <c r="BM265" s="20"/>
      <c r="BN265" s="20"/>
      <c r="BO265" s="20"/>
      <c r="BP265" s="20"/>
      <c r="BQ265" s="20"/>
      <c r="BR265" s="177"/>
      <c r="BS265" s="37"/>
      <c r="BT265" s="37"/>
      <c r="BU265" s="37"/>
      <c r="BV265" s="37"/>
      <c r="BW265" s="37"/>
      <c r="BX265" s="37"/>
      <c r="BY265" s="37"/>
      <c r="BZ265" s="37"/>
      <c r="CA265" s="37"/>
      <c r="CB265" s="37"/>
      <c r="CC265" s="37"/>
      <c r="CD265" s="37"/>
      <c r="CE265" s="37">
        <f t="shared" si="1138"/>
        <v>0</v>
      </c>
      <c r="CF265" s="38"/>
      <c r="CG265" s="23"/>
      <c r="CH265" s="24"/>
      <c r="CI265" s="180"/>
      <c r="CJ265" s="25" t="e">
        <f t="shared" ref="CJ265" si="1144">1-(CH265/CI264)</f>
        <v>#DIV/0!</v>
      </c>
      <c r="CK265" s="23" t="e" cm="1">
        <f t="array" ref="CK265">+_xlfn.IFS(CJ265&lt;0.8,"Cambio",CJ265&lt;0.9,"Revisión de control",CJ265&gt;0.89,"Se mantiene")</f>
        <v>#DIV/0!</v>
      </c>
      <c r="CL265" s="148"/>
      <c r="CM265" s="148"/>
      <c r="CN265" s="148"/>
      <c r="CO265" s="148"/>
      <c r="CP265" s="25">
        <f t="shared" si="1141"/>
        <v>1</v>
      </c>
    </row>
    <row r="266" spans="1:94" ht="60" hidden="1" customHeight="1" x14ac:dyDescent="0.35">
      <c r="A266" s="151"/>
      <c r="B266" s="215"/>
      <c r="C266" s="153" t="s">
        <v>148</v>
      </c>
      <c r="D266" s="192"/>
      <c r="E266" s="195"/>
      <c r="F266" s="192"/>
      <c r="G266" s="197"/>
      <c r="H266" s="168"/>
      <c r="I266" s="167"/>
      <c r="J266" s="171"/>
      <c r="K266" s="171"/>
      <c r="L266" s="198"/>
      <c r="M266" s="200"/>
      <c r="N266" s="203"/>
      <c r="O266" s="206"/>
      <c r="P266" s="209"/>
      <c r="Q266" s="168"/>
      <c r="R266" s="182"/>
      <c r="S266" s="182"/>
      <c r="T266" s="183"/>
      <c r="U266" s="171"/>
      <c r="V266" s="171"/>
      <c r="W266" s="185"/>
      <c r="X266" s="185"/>
      <c r="Y266" s="185"/>
      <c r="Z266" s="187"/>
      <c r="AA266" s="168"/>
      <c r="AB266" s="167"/>
      <c r="AC266" s="168"/>
      <c r="AD266" s="168"/>
      <c r="AE266" s="167"/>
      <c r="AF266" s="168"/>
      <c r="AG266" s="169"/>
      <c r="AH266" s="20" t="str">
        <f>CONCATENATE(J264," Control"," 3")</f>
        <v>GTHU  Control 3</v>
      </c>
      <c r="AI266" s="22"/>
      <c r="AJ266" s="22"/>
      <c r="AK266" s="22"/>
      <c r="AL266" s="22" t="str">
        <f t="shared" si="1134"/>
        <v xml:space="preserve">  a través de </v>
      </c>
      <c r="AM266" s="20"/>
      <c r="AN266" s="20" t="str">
        <f t="shared" si="1046"/>
        <v/>
      </c>
      <c r="AO266" s="20"/>
      <c r="AP266" s="20" t="str">
        <f t="shared" si="1047"/>
        <v/>
      </c>
      <c r="AQ266" s="20"/>
      <c r="AR266" s="20"/>
      <c r="AS266" s="20"/>
      <c r="AT266" s="21" t="str">
        <f t="shared" si="1142"/>
        <v/>
      </c>
      <c r="AU266" s="20" t="str">
        <f t="shared" si="1096"/>
        <v/>
      </c>
      <c r="AV266" s="21" t="e">
        <f t="shared" si="1143"/>
        <v>#N/A</v>
      </c>
      <c r="AW266" s="20" t="str">
        <f t="shared" si="1098"/>
        <v/>
      </c>
      <c r="AX266" s="171"/>
      <c r="AY266" s="171"/>
      <c r="AZ266" s="174"/>
      <c r="BA266" s="20" t="str">
        <f>CONCATENATE(J264," Acción preventiva"," 3")</f>
        <v>GTHU  Acción preventiva 3</v>
      </c>
      <c r="BB266" s="22"/>
      <c r="BC266" s="22"/>
      <c r="BD266" s="22"/>
      <c r="BE266" s="20">
        <f t="shared" si="1100"/>
        <v>0</v>
      </c>
      <c r="BF266" s="20"/>
      <c r="BG266" s="20"/>
      <c r="BH266" s="20"/>
      <c r="BI266" s="20"/>
      <c r="BJ266" s="20"/>
      <c r="BK266" s="20"/>
      <c r="BL266" s="20"/>
      <c r="BM266" s="20"/>
      <c r="BN266" s="20"/>
      <c r="BO266" s="20"/>
      <c r="BP266" s="20"/>
      <c r="BQ266" s="20"/>
      <c r="BR266" s="177"/>
      <c r="BS266" s="37"/>
      <c r="BT266" s="37"/>
      <c r="BU266" s="37"/>
      <c r="BV266" s="37"/>
      <c r="BW266" s="37"/>
      <c r="BX266" s="37"/>
      <c r="BY266" s="37"/>
      <c r="BZ266" s="37"/>
      <c r="CA266" s="37"/>
      <c r="CB266" s="37"/>
      <c r="CC266" s="37"/>
      <c r="CD266" s="37"/>
      <c r="CE266" s="37">
        <f t="shared" si="1138"/>
        <v>0</v>
      </c>
      <c r="CF266" s="38"/>
      <c r="CG266" s="23"/>
      <c r="CH266" s="24"/>
      <c r="CI266" s="180"/>
      <c r="CJ266" s="25" t="e">
        <f t="shared" ref="CJ266" si="1145">1-(CH266/CI264)</f>
        <v>#DIV/0!</v>
      </c>
      <c r="CK266" s="23" t="e" cm="1">
        <f t="array" ref="CK266">+_xlfn.IFS(CJ266&lt;0.8,"Cambio",CJ266&lt;0.9,"Revisión de control",CJ266&gt;0.89,"Se mantiene")</f>
        <v>#DIV/0!</v>
      </c>
      <c r="CL266" s="148"/>
      <c r="CM266" s="148"/>
      <c r="CN266" s="148"/>
      <c r="CO266" s="148"/>
      <c r="CP266" s="25">
        <f t="shared" si="1141"/>
        <v>1</v>
      </c>
    </row>
    <row r="267" spans="1:94" ht="60" hidden="1" customHeight="1" x14ac:dyDescent="0.35">
      <c r="A267" s="151"/>
      <c r="B267" s="216"/>
      <c r="C267" s="153" t="s">
        <v>148</v>
      </c>
      <c r="D267" s="193"/>
      <c r="E267" s="196"/>
      <c r="F267" s="193"/>
      <c r="G267" s="197"/>
      <c r="H267" s="168"/>
      <c r="I267" s="167"/>
      <c r="J267" s="172"/>
      <c r="K267" s="172"/>
      <c r="L267" s="198"/>
      <c r="M267" s="201"/>
      <c r="N267" s="204"/>
      <c r="O267" s="207"/>
      <c r="P267" s="210"/>
      <c r="Q267" s="168"/>
      <c r="R267" s="182"/>
      <c r="S267" s="182"/>
      <c r="T267" s="183"/>
      <c r="U267" s="172"/>
      <c r="V267" s="172"/>
      <c r="W267" s="186"/>
      <c r="X267" s="186"/>
      <c r="Y267" s="186"/>
      <c r="Z267" s="187"/>
      <c r="AA267" s="168"/>
      <c r="AB267" s="167"/>
      <c r="AC267" s="168"/>
      <c r="AD267" s="168"/>
      <c r="AE267" s="167"/>
      <c r="AF267" s="168"/>
      <c r="AG267" s="169"/>
      <c r="AH267" s="20" t="str">
        <f>CONCATENATE(J264," Control"," 4")</f>
        <v>GTHU  Control 4</v>
      </c>
      <c r="AI267" s="22"/>
      <c r="AJ267" s="22"/>
      <c r="AK267" s="22"/>
      <c r="AL267" s="22" t="str">
        <f t="shared" si="1134"/>
        <v xml:space="preserve">  a través de </v>
      </c>
      <c r="AM267" s="20"/>
      <c r="AN267" s="20" t="str">
        <f t="shared" si="1046"/>
        <v/>
      </c>
      <c r="AO267" s="20"/>
      <c r="AP267" s="20" t="str">
        <f t="shared" si="1047"/>
        <v/>
      </c>
      <c r="AQ267" s="20"/>
      <c r="AR267" s="20"/>
      <c r="AS267" s="20"/>
      <c r="AT267" s="21" t="str">
        <f t="shared" si="1142"/>
        <v/>
      </c>
      <c r="AU267" s="20" t="str">
        <f t="shared" si="1096"/>
        <v/>
      </c>
      <c r="AV267" s="21" t="e">
        <f t="shared" si="1143"/>
        <v>#N/A</v>
      </c>
      <c r="AW267" s="20" t="str">
        <f t="shared" si="1098"/>
        <v/>
      </c>
      <c r="AX267" s="172"/>
      <c r="AY267" s="172"/>
      <c r="AZ267" s="175"/>
      <c r="BA267" s="20" t="str">
        <f>CONCATENATE(J264," Acción preventiva"," 4")</f>
        <v>GTHU  Acción preventiva 4</v>
      </c>
      <c r="BB267" s="22"/>
      <c r="BC267" s="22"/>
      <c r="BD267" s="22"/>
      <c r="BE267" s="20">
        <f t="shared" si="1100"/>
        <v>0</v>
      </c>
      <c r="BF267" s="20"/>
      <c r="BG267" s="20"/>
      <c r="BH267" s="20"/>
      <c r="BI267" s="20"/>
      <c r="BJ267" s="20"/>
      <c r="BK267" s="20"/>
      <c r="BL267" s="20"/>
      <c r="BM267" s="20"/>
      <c r="BN267" s="20"/>
      <c r="BO267" s="20"/>
      <c r="BP267" s="20"/>
      <c r="BQ267" s="20"/>
      <c r="BR267" s="178"/>
      <c r="BS267" s="37"/>
      <c r="BT267" s="37"/>
      <c r="BU267" s="37"/>
      <c r="BV267" s="37"/>
      <c r="BW267" s="37"/>
      <c r="BX267" s="37"/>
      <c r="BY267" s="37"/>
      <c r="BZ267" s="37"/>
      <c r="CA267" s="37"/>
      <c r="CB267" s="37"/>
      <c r="CC267" s="37"/>
      <c r="CD267" s="37"/>
      <c r="CE267" s="37">
        <f t="shared" si="1138"/>
        <v>0</v>
      </c>
      <c r="CF267" s="38"/>
      <c r="CG267" s="23"/>
      <c r="CH267" s="24"/>
      <c r="CI267" s="181"/>
      <c r="CJ267" s="25" t="e">
        <f t="shared" ref="CJ267" si="1146">1-(CH267/CI264)</f>
        <v>#DIV/0!</v>
      </c>
      <c r="CK267" s="23" t="e" cm="1">
        <f t="array" ref="CK267">+_xlfn.IFS(CJ267&lt;0.8,"Cambio",CJ267&lt;0.9,"Revisión de control",CJ267&gt;0.89,"Se mantiene")</f>
        <v>#DIV/0!</v>
      </c>
      <c r="CL267" s="148"/>
      <c r="CM267" s="148"/>
      <c r="CN267" s="148"/>
      <c r="CO267" s="148"/>
      <c r="CP267" s="25">
        <f t="shared" si="1141"/>
        <v>1</v>
      </c>
    </row>
    <row r="268" spans="1:94" ht="60" hidden="1" customHeight="1" x14ac:dyDescent="0.35">
      <c r="A268" s="151"/>
      <c r="B268" s="214" t="s">
        <v>147</v>
      </c>
      <c r="C268" s="153" t="s">
        <v>148</v>
      </c>
      <c r="D268" s="191" t="str">
        <f>VLOOKUP(B268,Datos!$B$65:$F$80,3,FALSE)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268" s="194" t="str">
        <f>VLOOKUP(B268,Datos!$B$65:$F$80,5,FALSE)</f>
        <v>La posibilidad de incumplir con la administración del Talento Humano de la Agencia y promover su desarrollo</v>
      </c>
      <c r="F268" s="191" t="str">
        <f>VLOOKUP(B268,Datos!$B$65:$F$80,4,FALSE)</f>
        <v>Inicia con la planeación, selección y vinculación del personal idóneo, competente y con las habilidades requeridas y, termina con el retiro del servidor público.</v>
      </c>
      <c r="G268" s="197" t="s">
        <v>467</v>
      </c>
      <c r="H268" s="168"/>
      <c r="I268" s="167">
        <f t="shared" ref="I268" si="1147">IF(K268="",0,1)</f>
        <v>0</v>
      </c>
      <c r="J268" s="170" t="str">
        <f t="shared" ref="J268" si="1148">CONCATENATE(C268," ",K268)</f>
        <v xml:space="preserve">GTHU </v>
      </c>
      <c r="K268" s="170"/>
      <c r="L268" s="198"/>
      <c r="M268" s="199">
        <f ca="1">+TODAY()-L268</f>
        <v>46151</v>
      </c>
      <c r="N268" s="202"/>
      <c r="O268" s="205"/>
      <c r="P268" s="208" t="e">
        <f>VLOOKUP(O268,Datos!$B$20:$D$25,2,FALSE)</f>
        <v>#N/A</v>
      </c>
      <c r="Q268" s="168"/>
      <c r="R268" s="182"/>
      <c r="S268" s="182"/>
      <c r="T268" s="183" t="str">
        <f t="shared" ref="T268" si="1149">CONCATENATE("Posibilidad de efecto dañoso sobre los"," ",Q268," ",R268," debido ",S268)</f>
        <v xml:space="preserve">Posibilidad de efecto dañoso sobre los   debido </v>
      </c>
      <c r="U268" s="170"/>
      <c r="V268" s="170"/>
      <c r="W268" s="184"/>
      <c r="X268" s="184"/>
      <c r="Y268" s="184"/>
      <c r="Z268" s="187"/>
      <c r="AA268" s="168" t="str">
        <f t="shared" ref="AA268" si="1150">IF(Z268&lt;=0,"",IF(Z268&lt;=2,"Muy Baja",IF(Z268&lt;=24,"Baja",IF(Z268&lt;=500,"Media",IF(Z268&lt;=5000,"Alta","Muy Alta")))))</f>
        <v/>
      </c>
      <c r="AB268" s="167" t="str">
        <f t="shared" ref="AB268" si="1151">IF(AA268="","",IF(AA268="Muy Baja",0.2,IF(AA268="Baja",0.4,IF(AA268="Media",0.6,IF(AA268="Alta",0.8,IF(AA268="Muy Alta",1,))))))</f>
        <v/>
      </c>
      <c r="AC268" s="168">
        <f>+O268</f>
        <v>0</v>
      </c>
      <c r="AD268" s="168" t="e" cm="1">
        <f t="array" ref="AD268">_xlfn.IFS(AC268=Datos!$C$6,"Leve",AC268=Datos!$C$7,"Menor",AC268=Datos!$C$8,"Moderado",AC268=Datos!$C$9,"Mayor",AC268=Datos!$C$10,"Catastrófico")</f>
        <v>#N/A</v>
      </c>
      <c r="AE268" s="167" t="e">
        <f t="shared" ref="AE268" si="1152">IF(AD268="","",IF(AD268="Leve",0.2,IF(AD268="Menor",0.4,IF(AD268="Moderado",0.6,IF(AD268="Mayor",0.8,IF(AD268="Catastrófico",1,))))))</f>
        <v>#N/A</v>
      </c>
      <c r="AF268" s="168" t="e">
        <f t="shared" ref="AF268" si="1153">IF(OR(AND(AA268="Muy Baja",AD268="Leve"),AND(AA268="Muy Baja",AD268="Menor"),AND(AA268="Baja",AD268="Leve")),"Bajo",IF(OR(AND(AA268="Muy baja",AD268="Moderado"),AND(AA268="Baja",AD268="Menor"),AND(AA268="Baja",AD268="Moderado"),AND(AA268="Media",AD268="Leve"),AND(AA268="Media",AD268="Menor"),AND(AA268="Media",AD268="Moderado"),AND(AA268="Alta",AD268="Leve"),AND(AA268="Alta",AD268="Menor")),"Moderado",IF(OR(AND(AA268="Muy Baja",AD268="Mayor"),AND(AA268="Baja",AD268="Mayor"),AND(AA268="Media",AD268="Mayor"),AND(AA268="Alta",AD268="Moderado"),AND(AA268="Alta",AD268="Mayor"),AND(AA268="Muy Alta",AD268="Leve"),AND(AA268="Muy Alta",AD268="Menor"),AND(AA268="Muy Alta",AD268="Moderado"),AND(AA268="Muy Alta",AD268="Mayor")),"Alto",IF(OR(AND(AA268="Muy Baja",AD268="Catastrófico"),AND(AA268="Baja",AD268="Catastrófico"),AND(AA268="Media",AD268="Catastrófico"),AND(AA268="Alta",AD268="Catastrófico"),AND(AA268="Muy Alta",AD268="Catastrófico")),"Extremo",""))))</f>
        <v>#N/A</v>
      </c>
      <c r="AG268" s="169" t="e" cm="1">
        <f t="array" ref="AG268">_xlfn.IFS(AF268="Bajo","Aceptar",AF268="Moderado","Reducir",AF268="Alto","Reducir",AF268="Extremo","Reducir")</f>
        <v>#N/A</v>
      </c>
      <c r="AH268" s="20" t="str">
        <f>CONCATENATE(J268," Control"," 1")</f>
        <v>GTHU  Control 1</v>
      </c>
      <c r="AI268" s="22"/>
      <c r="AJ268" s="22"/>
      <c r="AK268" s="22"/>
      <c r="AL268" s="22" t="str">
        <f>CONCATENATE(AI268," ",AJ268," a través del ",AK268)</f>
        <v xml:space="preserve">  a través del </v>
      </c>
      <c r="AM268" s="20"/>
      <c r="AN268" s="20" t="str">
        <f>IF(OR(AM268="Preventivo",AM268="Detectivo"),"Probabilidad",IF(AM268="Correctivo","Impacto",""))</f>
        <v/>
      </c>
      <c r="AO268" s="20"/>
      <c r="AP268" s="20" t="str">
        <f>IF(AND(AM268="Preventivo",AO268="Automático"),"50%",IF(AND(AM268="Preventivo",AO268="Manual"),"40%",IF(AND(AM268="Detectivo",AO268="Automático"),"40%",IF(AND(AM268="Detectivo",AO268="Manual"),"30%",IF(AND(AM268="Correctivo",AO268="Automático"),"35%",IF(AND(AM268="Correctivo",AO268="Manual"),"25%",""))))))</f>
        <v/>
      </c>
      <c r="AQ268" s="20"/>
      <c r="AR268" s="20"/>
      <c r="AS268" s="20"/>
      <c r="AT268" s="21" t="str">
        <f>+IF(AN268="Probabilidad",AB268-(AB268*AP268),AB268)</f>
        <v/>
      </c>
      <c r="AU268" s="20" t="str">
        <f t="shared" ref="AU268:AU271" si="1154">IFERROR(IF(AT268="","",IF(AT268&lt;=20%,"Muy Baja",IF(AT268&lt;=40%,"Baja",IF(AT268&lt;=60%,"Media",IF(AT268&lt;=80%,"Alta","Muy Alta"))))),"")</f>
        <v/>
      </c>
      <c r="AV268" s="21" t="e">
        <f>+IF(AN268="Impacto",AE268-(AE268*AP268),AE268)</f>
        <v>#N/A</v>
      </c>
      <c r="AW268" s="20" t="str">
        <f t="shared" ref="AW268:AW271" si="1155">IFERROR(IF(AV268="","",IF(AV268&lt;=0.2,"Leve",IF(AV268&lt;=0.4,"Menor",IF(AV268&lt;=0.6,"Moderado",IF(AV268&lt;=0.8,"Mayor","Catastrófico"))))),"")</f>
        <v/>
      </c>
      <c r="AX268" s="170" t="str">
        <f t="shared" ref="AX268" si="1156">IF(OR(AND(AU271="Muy Baja",AW271="Leve"),AND(AU271="Muy Baja",AW271="Menor"),AND(AU271="Baja",AW271="Leve")),"Bajo",IF(OR(AND(AU271="Muy baja",AW271="Moderado"),AND(AU271="Baja",AW271="Menor"),AND(AU271="Baja",AW271="Moderado"),AND(AU271="Media",AW271="Leve"),AND(AU271="Media",AW271="Menor"),AND(AU271="Media",AW271="Moderado"),AND(AU271="Alta",AW271="Leve"),AND(AU271="Alta",AW271="Menor")),"Moderado",IF(OR(AND(AU271="Muy Baja",AW271="Mayor"),AND(AU271="Baja",AW271="Mayor"),AND(AU271="Media",AW271="Mayor"),AND(AU271="Alta",AW271="Moderado"),AND(AU271="Alta",AW271="Mayor"),AND(AU271="Muy Alta",AW271="Leve"),AND(AU271="Muy Alta",AW271="Menor"),AND(AU271="Muy Alta",AW271="Moderado"),AND(AU271="Muy Alta",AW271="Mayor")),"Alto",IF(OR(AND(AU271="Muy Baja",AW271="Catastrófico"),AND(AU271="Baja",AW271="Catastrófico"),AND(AU271="Media",AW271="Catastrófico"),AND(AU271="Alta",AW271="Catastrófico"),AND(AU271="Muy Alta",AW271="Catastrófico")),"Extremo",""))))</f>
        <v/>
      </c>
      <c r="AY268" s="170" t="e" cm="1">
        <f t="array" ref="AY268">_xlfn.IFS(AX268="Bajo","Aceptar",AX268="Moderado","Reducir",AX268="Alto","Reducir",AX268="Extremo","Reducir")</f>
        <v>#N/A</v>
      </c>
      <c r="AZ268" s="173" t="e" cm="1">
        <f t="array" ref="AZ268">_xlfn.IFS(AY268="Aceptar","No",AY268="Reducir","Si")</f>
        <v>#N/A</v>
      </c>
      <c r="BA268" s="20" t="str">
        <f>CONCATENATE(J268," Acción preventiva"," 1")</f>
        <v>GTHU  Acción preventiva 1</v>
      </c>
      <c r="BB268" s="22"/>
      <c r="BC268" s="22"/>
      <c r="BD268" s="22"/>
      <c r="BE268" s="20">
        <f t="shared" ref="BE268:BE271" si="1157">+SUM(BF268:BQ268)</f>
        <v>0</v>
      </c>
      <c r="BF268" s="20"/>
      <c r="BG268" s="20"/>
      <c r="BH268" s="20"/>
      <c r="BI268" s="20"/>
      <c r="BJ268" s="20"/>
      <c r="BK268" s="20"/>
      <c r="BL268" s="20"/>
      <c r="BM268" s="20"/>
      <c r="BN268" s="20"/>
      <c r="BO268" s="20"/>
      <c r="BP268" s="20"/>
      <c r="BQ268" s="20"/>
      <c r="BR268" s="176"/>
      <c r="BS268" s="37"/>
      <c r="BT268" s="37"/>
      <c r="BU268" s="37"/>
      <c r="BV268" s="37"/>
      <c r="BW268" s="37"/>
      <c r="BX268" s="37"/>
      <c r="BY268" s="37"/>
      <c r="BZ268" s="37"/>
      <c r="CA268" s="37"/>
      <c r="CB268" s="37"/>
      <c r="CC268" s="37"/>
      <c r="CD268" s="37"/>
      <c r="CE268" s="37">
        <f t="shared" si="1138"/>
        <v>0</v>
      </c>
      <c r="CF268" s="38"/>
      <c r="CG268" s="23"/>
      <c r="CH268" s="24"/>
      <c r="CI268" s="179">
        <f t="shared" ref="CI268" si="1158">+Z268</f>
        <v>0</v>
      </c>
      <c r="CJ268" s="25" t="e">
        <f t="shared" ref="CJ268" si="1159">1-(CH268/CI268)</f>
        <v>#DIV/0!</v>
      </c>
      <c r="CK268" s="23" t="e" cm="1">
        <f t="array" ref="CK268">+_xlfn.IFS(CJ268&lt;0.8,"Cambio",CJ268&lt;0.9,"Revisión de control",CJ268&gt;0.89,"Se mantiene")</f>
        <v>#DIV/0!</v>
      </c>
      <c r="CL268" s="148"/>
      <c r="CM268" s="148"/>
      <c r="CN268" s="148"/>
      <c r="CO268" s="148"/>
      <c r="CP268" s="25">
        <f>(_xlfn.IFS(CG268="",1,CG268="SI",0)+_xlfn.IFS(CL268="",1,CL268="SI",1,CL268="NO",0)+_xlfn.IFS(CM268="",1,CM268="SI",1,CM268="NO",0)+_xlfn.IFS(CN268="",1,CN268="SI",1,CN268="NO",0)+_xlfn.IFS(CO268="",1,CO268="SI",1,CO268="NO",0))/5</f>
        <v>1</v>
      </c>
    </row>
    <row r="269" spans="1:94" ht="60" hidden="1" customHeight="1" x14ac:dyDescent="0.35">
      <c r="A269" s="151"/>
      <c r="B269" s="215"/>
      <c r="C269" s="153" t="s">
        <v>148</v>
      </c>
      <c r="D269" s="192"/>
      <c r="E269" s="195"/>
      <c r="F269" s="192"/>
      <c r="G269" s="197"/>
      <c r="H269" s="168"/>
      <c r="I269" s="167"/>
      <c r="J269" s="171"/>
      <c r="K269" s="171"/>
      <c r="L269" s="198"/>
      <c r="M269" s="200"/>
      <c r="N269" s="203"/>
      <c r="O269" s="206"/>
      <c r="P269" s="209"/>
      <c r="Q269" s="168"/>
      <c r="R269" s="182"/>
      <c r="S269" s="182"/>
      <c r="T269" s="183"/>
      <c r="U269" s="171"/>
      <c r="V269" s="171"/>
      <c r="W269" s="185"/>
      <c r="X269" s="185"/>
      <c r="Y269" s="185"/>
      <c r="Z269" s="187"/>
      <c r="AA269" s="168"/>
      <c r="AB269" s="167"/>
      <c r="AC269" s="168"/>
      <c r="AD269" s="168"/>
      <c r="AE269" s="167"/>
      <c r="AF269" s="168"/>
      <c r="AG269" s="169"/>
      <c r="AH269" s="20" t="str">
        <f>CONCATENATE(J268," Control"," 2")</f>
        <v>GTHU  Control 2</v>
      </c>
      <c r="AI269" s="22"/>
      <c r="AJ269" s="22"/>
      <c r="AK269" s="22"/>
      <c r="AL269" s="22" t="str">
        <f>CONCATENATE(AI269," ",AJ269," a través del ",AK269)</f>
        <v xml:space="preserve">  a través del </v>
      </c>
      <c r="AM269" s="20"/>
      <c r="AN269" s="20" t="str">
        <f>IF(OR(AM269="Preventivo",AM269="Detectivo"),"Probabilidad",IF(AM269="Correctivo","Impacto",""))</f>
        <v/>
      </c>
      <c r="AO269" s="20"/>
      <c r="AP269" s="20" t="str">
        <f>IF(AND(AM269="Preventivo",AO269="Automático"),"50%",IF(AND(AM269="Preventivo",AO269="Manual"),"40%",IF(AND(AM269="Detectivo",AO269="Automático"),"40%",IF(AND(AM269="Detectivo",AO269="Manual"),"30%",IF(AND(AM269="Correctivo",AO269="Automático"),"35%",IF(AND(AM269="Correctivo",AO269="Manual"),"25%",""))))))</f>
        <v/>
      </c>
      <c r="AQ269" s="20"/>
      <c r="AR269" s="20"/>
      <c r="AS269" s="20"/>
      <c r="AT269" s="21" t="str">
        <f>+IF(AN269="Probabilidad",AT268-(AT268*AP269),AT268)</f>
        <v/>
      </c>
      <c r="AU269" s="20" t="str">
        <f t="shared" si="1154"/>
        <v/>
      </c>
      <c r="AV269" s="21" t="e">
        <f>+IF(AN269="Impacto",AV268-(AV268*AP269),AV268)</f>
        <v>#N/A</v>
      </c>
      <c r="AW269" s="20" t="str">
        <f t="shared" si="1155"/>
        <v/>
      </c>
      <c r="AX269" s="171"/>
      <c r="AY269" s="171"/>
      <c r="AZ269" s="174"/>
      <c r="BA269" s="20" t="str">
        <f>CONCATENATE(J268," Acción preventiva"," 2")</f>
        <v>GTHU  Acción preventiva 2</v>
      </c>
      <c r="BB269" s="22"/>
      <c r="BC269" s="22"/>
      <c r="BD269" s="22"/>
      <c r="BE269" s="20">
        <f t="shared" si="1157"/>
        <v>0</v>
      </c>
      <c r="BF269" s="20"/>
      <c r="BG269" s="20"/>
      <c r="BH269" s="20"/>
      <c r="BI269" s="20"/>
      <c r="BJ269" s="20"/>
      <c r="BK269" s="20"/>
      <c r="BL269" s="20"/>
      <c r="BM269" s="20"/>
      <c r="BN269" s="20"/>
      <c r="BO269" s="20"/>
      <c r="BP269" s="20"/>
      <c r="BQ269" s="20"/>
      <c r="BR269" s="177"/>
      <c r="BS269" s="37"/>
      <c r="BT269" s="37"/>
      <c r="BU269" s="37"/>
      <c r="BV269" s="37"/>
      <c r="BW269" s="37"/>
      <c r="BX269" s="37"/>
      <c r="BY269" s="37"/>
      <c r="BZ269" s="37"/>
      <c r="CA269" s="37"/>
      <c r="CB269" s="37"/>
      <c r="CC269" s="37"/>
      <c r="CD269" s="37"/>
      <c r="CE269" s="37">
        <f t="shared" si="1138"/>
        <v>0</v>
      </c>
      <c r="CF269" s="38"/>
      <c r="CG269" s="23"/>
      <c r="CH269" s="24"/>
      <c r="CI269" s="180"/>
      <c r="CJ269" s="25" t="e">
        <f t="shared" ref="CJ269" si="1160">1-(CH269/CI268)</f>
        <v>#DIV/0!</v>
      </c>
      <c r="CK269" s="23" t="e" cm="1">
        <f t="array" ref="CK269">+_xlfn.IFS(CJ269&lt;0.8,"Cambio",CJ269&lt;0.9,"Revisión de control",CJ269&gt;0.89,"Se mantiene")</f>
        <v>#DIV/0!</v>
      </c>
      <c r="CL269" s="148"/>
      <c r="CM269" s="148"/>
      <c r="CN269" s="148"/>
      <c r="CO269" s="148"/>
      <c r="CP269" s="25">
        <f>(_xlfn.IFS(CG269="",1,CG269="SI",0)+_xlfn.IFS(CL269="",1,CL269="SI",1,CL269="NO",0)+_xlfn.IFS(CM269="",1,CM269="SI",1,CM269="NO",0)+_xlfn.IFS(CN269="",1,CN269="SI",1,CN269="NO",0)+_xlfn.IFS(CO269="",1,CO269="SI",1,CO269="NO",0))/5</f>
        <v>1</v>
      </c>
    </row>
    <row r="270" spans="1:94" ht="60" hidden="1" customHeight="1" x14ac:dyDescent="0.35">
      <c r="A270" s="151"/>
      <c r="B270" s="215"/>
      <c r="C270" s="153" t="s">
        <v>148</v>
      </c>
      <c r="D270" s="192"/>
      <c r="E270" s="195"/>
      <c r="F270" s="192"/>
      <c r="G270" s="197"/>
      <c r="H270" s="168"/>
      <c r="I270" s="167"/>
      <c r="J270" s="171"/>
      <c r="K270" s="171"/>
      <c r="L270" s="198"/>
      <c r="M270" s="200"/>
      <c r="N270" s="203"/>
      <c r="O270" s="206"/>
      <c r="P270" s="209"/>
      <c r="Q270" s="168"/>
      <c r="R270" s="182"/>
      <c r="S270" s="182"/>
      <c r="T270" s="183"/>
      <c r="U270" s="171"/>
      <c r="V270" s="171"/>
      <c r="W270" s="185"/>
      <c r="X270" s="185"/>
      <c r="Y270" s="185"/>
      <c r="Z270" s="187"/>
      <c r="AA270" s="168"/>
      <c r="AB270" s="167"/>
      <c r="AC270" s="168"/>
      <c r="AD270" s="168"/>
      <c r="AE270" s="167"/>
      <c r="AF270" s="168"/>
      <c r="AG270" s="169"/>
      <c r="AH270" s="20" t="str">
        <f>CONCATENATE(J268," Control"," 3")</f>
        <v>GTHU  Control 3</v>
      </c>
      <c r="AI270" s="22"/>
      <c r="AJ270" s="22"/>
      <c r="AK270" s="22"/>
      <c r="AL270" s="22" t="str">
        <f t="shared" ref="AL270:AL271" si="1161">CONCATENATE(AI270," ",AJ270," a través de ",AK270)</f>
        <v xml:space="preserve">  a través de </v>
      </c>
      <c r="AM270" s="20"/>
      <c r="AN270" s="20" t="str">
        <f>IF(OR(AM270="Preventivo",AM270="Detectivo"),"Probabilidad",IF(AM270="Correctivo","Impacto",""))</f>
        <v/>
      </c>
      <c r="AO270" s="20"/>
      <c r="AP270" s="20" t="str">
        <f>IF(AND(AM270="Preventivo",AO270="Automático"),"50%",IF(AND(AM270="Preventivo",AO270="Manual"),"40%",IF(AND(AM270="Detectivo",AO270="Automático"),"40%",IF(AND(AM270="Detectivo",AO270="Manual"),"30%",IF(AND(AM270="Correctivo",AO270="Automático"),"35%",IF(AND(AM270="Correctivo",AO270="Manual"),"25%",""))))))</f>
        <v/>
      </c>
      <c r="AQ270" s="20"/>
      <c r="AR270" s="20"/>
      <c r="AS270" s="20"/>
      <c r="AT270" s="21" t="str">
        <f>+IF(AN270="Probabilidad",AT269-(AT269*AP270),AT269)</f>
        <v/>
      </c>
      <c r="AU270" s="20" t="str">
        <f t="shared" si="1154"/>
        <v/>
      </c>
      <c r="AV270" s="21" t="e">
        <f>+IF(AN270="Impacto",AV269-(AV269*AP270),AV269)</f>
        <v>#N/A</v>
      </c>
      <c r="AW270" s="20" t="str">
        <f t="shared" si="1155"/>
        <v/>
      </c>
      <c r="AX270" s="171"/>
      <c r="AY270" s="171"/>
      <c r="AZ270" s="174"/>
      <c r="BA270" s="20" t="str">
        <f>CONCATENATE(J268," Acción preventiva"," 3")</f>
        <v>GTHU  Acción preventiva 3</v>
      </c>
      <c r="BB270" s="22"/>
      <c r="BC270" s="22"/>
      <c r="BD270" s="22"/>
      <c r="BE270" s="20">
        <f t="shared" si="1157"/>
        <v>0</v>
      </c>
      <c r="BF270" s="20"/>
      <c r="BG270" s="20"/>
      <c r="BH270" s="20"/>
      <c r="BI270" s="20"/>
      <c r="BJ270" s="20"/>
      <c r="BK270" s="20"/>
      <c r="BL270" s="20"/>
      <c r="BM270" s="20"/>
      <c r="BN270" s="20"/>
      <c r="BO270" s="20"/>
      <c r="BP270" s="20"/>
      <c r="BQ270" s="20"/>
      <c r="BR270" s="177"/>
      <c r="BS270" s="37"/>
      <c r="BT270" s="37"/>
      <c r="BU270" s="37"/>
      <c r="BV270" s="37"/>
      <c r="BW270" s="37"/>
      <c r="BX270" s="37"/>
      <c r="BY270" s="37"/>
      <c r="BZ270" s="37"/>
      <c r="CA270" s="37"/>
      <c r="CB270" s="37"/>
      <c r="CC270" s="37"/>
      <c r="CD270" s="37"/>
      <c r="CE270" s="37">
        <f t="shared" si="1138"/>
        <v>0</v>
      </c>
      <c r="CF270" s="38"/>
      <c r="CG270" s="23"/>
      <c r="CH270" s="24"/>
      <c r="CI270" s="180"/>
      <c r="CJ270" s="25" t="e">
        <f t="shared" ref="CJ270" si="1162">1-(CH270/CI268)</f>
        <v>#DIV/0!</v>
      </c>
      <c r="CK270" s="23" t="e" cm="1">
        <f t="array" ref="CK270">+_xlfn.IFS(CJ270&lt;0.8,"Cambio",CJ270&lt;0.9,"Revisión de control",CJ270&gt;0.89,"Se mantiene")</f>
        <v>#DIV/0!</v>
      </c>
      <c r="CL270" s="148"/>
      <c r="CM270" s="148"/>
      <c r="CN270" s="148"/>
      <c r="CO270" s="148"/>
      <c r="CP270" s="25">
        <f>(_xlfn.IFS(CG270="",1,CG270="SI",0)+_xlfn.IFS(CL270="",1,CL270="SI",1,CL270="NO",0)+_xlfn.IFS(CM270="",1,CM270="SI",1,CM270="NO",0)+_xlfn.IFS(CN270="",1,CN270="SI",1,CN270="NO",0)+_xlfn.IFS(CO270="",1,CO270="SI",1,CO270="NO",0))/5</f>
        <v>1</v>
      </c>
    </row>
    <row r="271" spans="1:94" ht="60" hidden="1" customHeight="1" x14ac:dyDescent="0.35">
      <c r="A271" s="151"/>
      <c r="B271" s="216"/>
      <c r="C271" s="153" t="s">
        <v>148</v>
      </c>
      <c r="D271" s="193"/>
      <c r="E271" s="196"/>
      <c r="F271" s="193"/>
      <c r="G271" s="197"/>
      <c r="H271" s="168"/>
      <c r="I271" s="167"/>
      <c r="J271" s="172"/>
      <c r="K271" s="172"/>
      <c r="L271" s="198"/>
      <c r="M271" s="201"/>
      <c r="N271" s="204"/>
      <c r="O271" s="207"/>
      <c r="P271" s="210"/>
      <c r="Q271" s="168"/>
      <c r="R271" s="182"/>
      <c r="S271" s="182"/>
      <c r="T271" s="183"/>
      <c r="U271" s="172"/>
      <c r="V271" s="172"/>
      <c r="W271" s="186"/>
      <c r="X271" s="186"/>
      <c r="Y271" s="186"/>
      <c r="Z271" s="187"/>
      <c r="AA271" s="168"/>
      <c r="AB271" s="167"/>
      <c r="AC271" s="168"/>
      <c r="AD271" s="168"/>
      <c r="AE271" s="167"/>
      <c r="AF271" s="168"/>
      <c r="AG271" s="169"/>
      <c r="AH271" s="20" t="str">
        <f>CONCATENATE(J268," Control"," 4")</f>
        <v>GTHU  Control 4</v>
      </c>
      <c r="AI271" s="22"/>
      <c r="AJ271" s="22"/>
      <c r="AK271" s="22"/>
      <c r="AL271" s="22" t="str">
        <f t="shared" si="1161"/>
        <v xml:space="preserve">  a través de </v>
      </c>
      <c r="AM271" s="20"/>
      <c r="AN271" s="20" t="str">
        <f>IF(OR(AM271="Preventivo",AM271="Detectivo"),"Probabilidad",IF(AM271="Correctivo","Impacto",""))</f>
        <v/>
      </c>
      <c r="AO271" s="20"/>
      <c r="AP271" s="20" t="str">
        <f>IF(AND(AM271="Preventivo",AO271="Automático"),"50%",IF(AND(AM271="Preventivo",AO271="Manual"),"40%",IF(AND(AM271="Detectivo",AO271="Automático"),"40%",IF(AND(AM271="Detectivo",AO271="Manual"),"30%",IF(AND(AM271="Correctivo",AO271="Automático"),"35%",IF(AND(AM271="Correctivo",AO271="Manual"),"25%",""))))))</f>
        <v/>
      </c>
      <c r="AQ271" s="20"/>
      <c r="AR271" s="20"/>
      <c r="AS271" s="20"/>
      <c r="AT271" s="21" t="str">
        <f>+IF(AN271="Probabilidad",AT270-(AT270*AP271),AT270)</f>
        <v/>
      </c>
      <c r="AU271" s="20" t="str">
        <f t="shared" si="1154"/>
        <v/>
      </c>
      <c r="AV271" s="21" t="e">
        <f>+IF(AN271="Impacto",AV270-(AV270*AP271),AV270)</f>
        <v>#N/A</v>
      </c>
      <c r="AW271" s="20" t="str">
        <f t="shared" si="1155"/>
        <v/>
      </c>
      <c r="AX271" s="172"/>
      <c r="AY271" s="172"/>
      <c r="AZ271" s="175"/>
      <c r="BA271" s="20" t="str">
        <f>CONCATENATE(J268," Acción preventiva"," 4")</f>
        <v>GTHU  Acción preventiva 4</v>
      </c>
      <c r="BB271" s="22"/>
      <c r="BC271" s="22"/>
      <c r="BD271" s="22"/>
      <c r="BE271" s="20">
        <f t="shared" si="1157"/>
        <v>0</v>
      </c>
      <c r="BF271" s="20"/>
      <c r="BG271" s="20"/>
      <c r="BH271" s="20"/>
      <c r="BI271" s="20"/>
      <c r="BJ271" s="20"/>
      <c r="BK271" s="20"/>
      <c r="BL271" s="20"/>
      <c r="BM271" s="20"/>
      <c r="BN271" s="20"/>
      <c r="BO271" s="20"/>
      <c r="BP271" s="20"/>
      <c r="BQ271" s="20"/>
      <c r="BR271" s="178"/>
      <c r="BS271" s="37"/>
      <c r="BT271" s="37"/>
      <c r="BU271" s="37"/>
      <c r="BV271" s="37"/>
      <c r="BW271" s="37"/>
      <c r="BX271" s="37"/>
      <c r="BY271" s="37"/>
      <c r="BZ271" s="37"/>
      <c r="CA271" s="37"/>
      <c r="CB271" s="37"/>
      <c r="CC271" s="37"/>
      <c r="CD271" s="37"/>
      <c r="CE271" s="37">
        <f t="shared" si="1138"/>
        <v>0</v>
      </c>
      <c r="CF271" s="38"/>
      <c r="CG271" s="23"/>
      <c r="CH271" s="24"/>
      <c r="CI271" s="181"/>
      <c r="CJ271" s="25" t="e">
        <f t="shared" ref="CJ271" si="1163">1-(CH271/CI268)</f>
        <v>#DIV/0!</v>
      </c>
      <c r="CK271" s="23" t="e" cm="1">
        <f t="array" ref="CK271">+_xlfn.IFS(CJ271&lt;0.8,"Cambio",CJ271&lt;0.9,"Revisión de control",CJ271&gt;0.89,"Se mantiene")</f>
        <v>#DIV/0!</v>
      </c>
      <c r="CL271" s="148"/>
      <c r="CM271" s="148"/>
      <c r="CN271" s="148"/>
      <c r="CO271" s="148"/>
      <c r="CP271" s="25">
        <f>(_xlfn.IFS(CG271="",1,CG271="SI",0)+_xlfn.IFS(CL271="",1,CL271="SI",1,CL271="NO",0)+_xlfn.IFS(CM271="",1,CM271="SI",1,CM271="NO",0)+_xlfn.IFS(CN271="",1,CN271="SI",1,CN271="NO",0)+_xlfn.IFS(CO271="",1,CO271="SI",1,CO271="NO",0))/5</f>
        <v>1</v>
      </c>
    </row>
    <row r="272" spans="1:94" ht="60" hidden="1" customHeight="1" x14ac:dyDescent="0.35">
      <c r="A272" s="151"/>
      <c r="B272" s="214" t="s">
        <v>147</v>
      </c>
      <c r="C272" s="153" t="s">
        <v>148</v>
      </c>
      <c r="D272" s="191" t="str">
        <f>VLOOKUP(B272,Datos!$B$65:$F$80,3,FALSE)</f>
        <v>Administrar el Talento Humano de la Agencia y promover su desarrollo; a través del diseño y ejecución de políticas,  programas y procedimientos que contribuyan a la optimización de las competencias de los servidores públicos,  promoviendo su capacitación y valoración en condiciones de bienestar, salud y seguridad social</v>
      </c>
      <c r="E272" s="194" t="str">
        <f>VLOOKUP(B272,Datos!$B$65:$F$80,5,FALSE)</f>
        <v>La posibilidad de incumplir con la administración del Talento Humano de la Agencia y promover su desarrollo</v>
      </c>
      <c r="F272" s="191" t="str">
        <f>VLOOKUP(B272,Datos!$B$65:$F$80,4,FALSE)</f>
        <v>Inicia con la planeación, selección y vinculación del personal idóneo, competente y con las habilidades requeridas y, termina con el retiro del servidor público.</v>
      </c>
      <c r="G272" s="197" t="s">
        <v>647</v>
      </c>
      <c r="H272" s="168"/>
      <c r="I272" s="167">
        <f t="shared" ref="I272" si="1164">IF(K272="",0,1)</f>
        <v>0</v>
      </c>
      <c r="J272" s="170" t="str">
        <f t="shared" ref="J272" si="1165">CONCATENATE(C272," ",K272)</f>
        <v xml:space="preserve">GTHU </v>
      </c>
      <c r="K272" s="170"/>
      <c r="L272" s="198"/>
      <c r="M272" s="199">
        <f ca="1">+TODAY()-L272</f>
        <v>46151</v>
      </c>
      <c r="N272" s="202"/>
      <c r="O272" s="205"/>
      <c r="P272" s="208" t="e">
        <f>VLOOKUP(O272,Datos!$B$20:$D$25,2,FALSE)</f>
        <v>#N/A</v>
      </c>
      <c r="Q272" s="168"/>
      <c r="R272" s="182"/>
      <c r="S272" s="182"/>
      <c r="T272" s="183" t="str">
        <f t="shared" ref="T272" si="1166">CONCATENATE("Posibilidad de efecto dañoso sobre los"," ",Q272," ",R272," debido ",S272)</f>
        <v xml:space="preserve">Posibilidad de efecto dañoso sobre los   debido </v>
      </c>
      <c r="U272" s="170"/>
      <c r="V272" s="170"/>
      <c r="W272" s="184"/>
      <c r="X272" s="184"/>
      <c r="Y272" s="184"/>
      <c r="Z272" s="187"/>
      <c r="AA272" s="168" t="str">
        <f t="shared" ref="AA272" si="1167">IF(Z272&lt;=0,"",IF(Z272&lt;=2,"Muy Baja",IF(Z272&lt;=24,"Baja",IF(Z272&lt;=500,"Media",IF(Z272&lt;=5000,"Alta","Muy Alta")))))</f>
        <v/>
      </c>
      <c r="AB272" s="167" t="str">
        <f t="shared" ref="AB272" si="1168">IF(AA272="","",IF(AA272="Muy Baja",0.2,IF(AA272="Baja",0.4,IF(AA272="Media",0.6,IF(AA272="Alta",0.8,IF(AA272="Muy Alta",1,))))))</f>
        <v/>
      </c>
      <c r="AC272" s="168">
        <f>+O272</f>
        <v>0</v>
      </c>
      <c r="AD272" s="168" t="e" cm="1">
        <f t="array" ref="AD272">_xlfn.IFS(AC272=Datos!$C$6,"Leve",AC272=Datos!$C$7,"Menor",AC272=Datos!$C$8,"Moderado",AC272=Datos!$C$9,"Mayor",AC272=Datos!$C$10,"Catastrófico")</f>
        <v>#N/A</v>
      </c>
      <c r="AE272" s="167" t="e">
        <f t="shared" ref="AE272" si="1169">IF(AD272="","",IF(AD272="Leve",0.2,IF(AD272="Menor",0.4,IF(AD272="Moderado",0.6,IF(AD272="Mayor",0.8,IF(AD272="Catastrófico",1,))))))</f>
        <v>#N/A</v>
      </c>
      <c r="AF272" s="168" t="e">
        <f t="shared" ref="AF272" si="1170">IF(OR(AND(AA272="Muy Baja",AD272="Leve"),AND(AA272="Muy Baja",AD272="Menor"),AND(AA272="Baja",AD272="Leve")),"Bajo",IF(OR(AND(AA272="Muy baja",AD272="Moderado"),AND(AA272="Baja",AD272="Menor"),AND(AA272="Baja",AD272="Moderado"),AND(AA272="Media",AD272="Leve"),AND(AA272="Media",AD272="Menor"),AND(AA272="Media",AD272="Moderado"),AND(AA272="Alta",AD272="Leve"),AND(AA272="Alta",AD272="Menor")),"Moderado",IF(OR(AND(AA272="Muy Baja",AD272="Mayor"),AND(AA272="Baja",AD272="Mayor"),AND(AA272="Media",AD272="Mayor"),AND(AA272="Alta",AD272="Moderado"),AND(AA272="Alta",AD272="Mayor"),AND(AA272="Muy Alta",AD272="Leve"),AND(AA272="Muy Alta",AD272="Menor"),AND(AA272="Muy Alta",AD272="Moderado"),AND(AA272="Muy Alta",AD272="Mayor")),"Alto",IF(OR(AND(AA272="Muy Baja",AD272="Catastrófico"),AND(AA272="Baja",AD272="Catastrófico"),AND(AA272="Media",AD272="Catastrófico"),AND(AA272="Alta",AD272="Catastrófico"),AND(AA272="Muy Alta",AD272="Catastrófico")),"Extremo",""))))</f>
        <v>#N/A</v>
      </c>
      <c r="AG272" s="169" t="e" cm="1">
        <f t="array" ref="AG272">_xlfn.IFS(AF272="Bajo","Aceptar",AF272="Moderado","Reducir",AF272="Alto","Reducir",AF272="Extremo","Reducir")</f>
        <v>#N/A</v>
      </c>
      <c r="AH272" s="20" t="str">
        <f>CONCATENATE(J272," Control"," 1")</f>
        <v>GTHU  Control 1</v>
      </c>
      <c r="AI272" s="22"/>
      <c r="AJ272" s="22"/>
      <c r="AK272" s="22"/>
      <c r="AL272" s="22" t="str">
        <f t="shared" ref="AL272:AL275" si="1171">CONCATENATE(AI272," ",AJ272," a través de ",AK272)</f>
        <v xml:space="preserve">  a través de </v>
      </c>
      <c r="AM272" s="20"/>
      <c r="AN272" s="20" t="str">
        <f t="shared" si="1046"/>
        <v/>
      </c>
      <c r="AO272" s="20"/>
      <c r="AP272" s="20" t="str">
        <f t="shared" si="1047"/>
        <v/>
      </c>
      <c r="AQ272" s="20"/>
      <c r="AR272" s="20"/>
      <c r="AS272" s="20"/>
      <c r="AT272" s="21" t="str">
        <f t="shared" ref="AT272" si="1172">+IF(AN272="Probabilidad",AB272-(AB272*AP272),AB272)</f>
        <v/>
      </c>
      <c r="AU272" s="20" t="str">
        <f t="shared" si="1096"/>
        <v/>
      </c>
      <c r="AV272" s="21" t="e">
        <f t="shared" ref="AV272" si="1173">+IF(AN272="Impacto",AE272-(AE272*AP272),AE272)</f>
        <v>#N/A</v>
      </c>
      <c r="AW272" s="20" t="str">
        <f t="shared" si="1098"/>
        <v/>
      </c>
      <c r="AX272" s="170" t="str">
        <f t="shared" ref="AX272" si="1174">IF(OR(AND(AU275="Muy Baja",AW275="Leve"),AND(AU275="Muy Baja",AW275="Menor"),AND(AU275="Baja",AW275="Leve")),"Bajo",IF(OR(AND(AU275="Muy baja",AW275="Moderado"),AND(AU275="Baja",AW275="Menor"),AND(AU275="Baja",AW275="Moderado"),AND(AU275="Media",AW275="Leve"),AND(AU275="Media",AW275="Menor"),AND(AU275="Media",AW275="Moderado"),AND(AU275="Alta",AW275="Leve"),AND(AU275="Alta",AW275="Menor")),"Moderado",IF(OR(AND(AU275="Muy Baja",AW275="Mayor"),AND(AU275="Baja",AW275="Mayor"),AND(AU275="Media",AW275="Mayor"),AND(AU275="Alta",AW275="Moderado"),AND(AU275="Alta",AW275="Mayor"),AND(AU275="Muy Alta",AW275="Leve"),AND(AU275="Muy Alta",AW275="Menor"),AND(AU275="Muy Alta",AW275="Moderado"),AND(AU275="Muy Alta",AW275="Mayor")),"Alto",IF(OR(AND(AU275="Muy Baja",AW275="Catastrófico"),AND(AU275="Baja",AW275="Catastrófico"),AND(AU275="Media",AW275="Catastrófico"),AND(AU275="Alta",AW275="Catastrófico"),AND(AU275="Muy Alta",AW275="Catastrófico")),"Extremo",""))))</f>
        <v/>
      </c>
      <c r="AY272" s="170" t="e" cm="1">
        <f t="array" ref="AY272">_xlfn.IFS(AX272="Bajo","Aceptar",AX272="Moderado","Reducir",AX272="Alto","Reducir",AX272="Extremo","Reducir")</f>
        <v>#N/A</v>
      </c>
      <c r="AZ272" s="173" t="e" cm="1">
        <f t="array" ref="AZ272">_xlfn.IFS(AY272="Aceptar","No",AY272="Reducir","Si")</f>
        <v>#N/A</v>
      </c>
      <c r="BA272" s="20" t="str">
        <f>CONCATENATE(J272," Acción preventiva"," 1")</f>
        <v>GTHU  Acción preventiva 1</v>
      </c>
      <c r="BB272" s="22"/>
      <c r="BC272" s="22"/>
      <c r="BD272" s="22"/>
      <c r="BE272" s="20">
        <f t="shared" si="1100"/>
        <v>0</v>
      </c>
      <c r="BF272" s="20"/>
      <c r="BG272" s="20"/>
      <c r="BH272" s="20"/>
      <c r="BI272" s="20"/>
      <c r="BJ272" s="20"/>
      <c r="BK272" s="20"/>
      <c r="BL272" s="20"/>
      <c r="BM272" s="20"/>
      <c r="BN272" s="20"/>
      <c r="BO272" s="20"/>
      <c r="BP272" s="20"/>
      <c r="BQ272" s="20"/>
      <c r="BR272" s="176"/>
      <c r="BS272" s="37"/>
      <c r="BT272" s="37"/>
      <c r="BU272" s="37"/>
      <c r="BV272" s="37"/>
      <c r="BW272" s="37"/>
      <c r="BX272" s="37"/>
      <c r="BY272" s="37"/>
      <c r="BZ272" s="37"/>
      <c r="CA272" s="37"/>
      <c r="CB272" s="37"/>
      <c r="CC272" s="37"/>
      <c r="CD272" s="37"/>
      <c r="CE272" s="37">
        <f t="shared" si="1138"/>
        <v>0</v>
      </c>
      <c r="CF272" s="38"/>
      <c r="CG272" s="23"/>
      <c r="CH272" s="24"/>
      <c r="CI272" s="179">
        <f t="shared" ref="CI272" si="1175">+Z272</f>
        <v>0</v>
      </c>
      <c r="CJ272" s="25" t="e">
        <f t="shared" ref="CJ272" si="1176">1-(CH272/CI272)</f>
        <v>#DIV/0!</v>
      </c>
      <c r="CK272" s="23" t="e" cm="1">
        <f t="array" ref="CK272">+_xlfn.IFS(CJ272&lt;0.8,"Cambio",CJ272&lt;0.9,"Revisión de control",CJ272&gt;0.89,"Se mantiene")</f>
        <v>#DIV/0!</v>
      </c>
      <c r="CL272" s="148"/>
      <c r="CM272" s="148"/>
      <c r="CN272" s="148"/>
      <c r="CO272" s="148"/>
      <c r="CP272" s="25">
        <f t="shared" ref="CP272:CP275" si="1177">(_xlfn.IFS(CG272="",1,CG272="SI",0)+_xlfn.IFS(CL272="",1,CL272="SI",1,CL272="NO",0)+_xlfn.IFS(CM272="",1,CM272="SI",1,CM272="NO",0)+_xlfn.IFS(CN272="",1,CN272="SI",1,CN272="NO",0)+_xlfn.IFS(CO272="",1,CO272="SI",1,CO272="NO",0))/5</f>
        <v>1</v>
      </c>
    </row>
    <row r="273" spans="1:94" ht="60" hidden="1" customHeight="1" x14ac:dyDescent="0.35">
      <c r="A273" s="151"/>
      <c r="B273" s="215"/>
      <c r="C273" s="153" t="s">
        <v>148</v>
      </c>
      <c r="D273" s="192"/>
      <c r="E273" s="195"/>
      <c r="F273" s="192"/>
      <c r="G273" s="197"/>
      <c r="H273" s="168"/>
      <c r="I273" s="167"/>
      <c r="J273" s="171"/>
      <c r="K273" s="171"/>
      <c r="L273" s="198"/>
      <c r="M273" s="200"/>
      <c r="N273" s="203"/>
      <c r="O273" s="206"/>
      <c r="P273" s="209"/>
      <c r="Q273" s="168"/>
      <c r="R273" s="182"/>
      <c r="S273" s="182"/>
      <c r="T273" s="183"/>
      <c r="U273" s="171"/>
      <c r="V273" s="171"/>
      <c r="W273" s="185"/>
      <c r="X273" s="185"/>
      <c r="Y273" s="185"/>
      <c r="Z273" s="187"/>
      <c r="AA273" s="168"/>
      <c r="AB273" s="167"/>
      <c r="AC273" s="168"/>
      <c r="AD273" s="168"/>
      <c r="AE273" s="167"/>
      <c r="AF273" s="168"/>
      <c r="AG273" s="169"/>
      <c r="AH273" s="20" t="str">
        <f>CONCATENATE(J272," Control"," 2")</f>
        <v>GTHU  Control 2</v>
      </c>
      <c r="AI273" s="22"/>
      <c r="AJ273" s="22"/>
      <c r="AK273" s="22"/>
      <c r="AL273" s="22" t="str">
        <f t="shared" si="1171"/>
        <v xml:space="preserve">  a través de </v>
      </c>
      <c r="AM273" s="20"/>
      <c r="AN273" s="20" t="str">
        <f t="shared" si="1046"/>
        <v/>
      </c>
      <c r="AO273" s="20"/>
      <c r="AP273" s="20" t="str">
        <f t="shared" si="1047"/>
        <v/>
      </c>
      <c r="AQ273" s="20"/>
      <c r="AR273" s="20"/>
      <c r="AS273" s="20"/>
      <c r="AT273" s="21" t="str">
        <f t="shared" ref="AT273:AT275" si="1178">+IF(AN273="Probabilidad",AT272-(AT272*AP273),AT272)</f>
        <v/>
      </c>
      <c r="AU273" s="20" t="str">
        <f t="shared" si="1096"/>
        <v/>
      </c>
      <c r="AV273" s="21" t="e">
        <f t="shared" ref="AV273:AV275" si="1179">+IF(AN273="Impacto",AV272-(AV272*AP273),AV272)</f>
        <v>#N/A</v>
      </c>
      <c r="AW273" s="20" t="str">
        <f t="shared" si="1098"/>
        <v/>
      </c>
      <c r="AX273" s="171"/>
      <c r="AY273" s="171"/>
      <c r="AZ273" s="174"/>
      <c r="BA273" s="20" t="str">
        <f>CONCATENATE(J272," Acción preventiva"," 2")</f>
        <v>GTHU  Acción preventiva 2</v>
      </c>
      <c r="BB273" s="22"/>
      <c r="BC273" s="22"/>
      <c r="BD273" s="22"/>
      <c r="BE273" s="20">
        <f t="shared" si="1100"/>
        <v>0</v>
      </c>
      <c r="BF273" s="20"/>
      <c r="BG273" s="20"/>
      <c r="BH273" s="20"/>
      <c r="BI273" s="20"/>
      <c r="BJ273" s="20"/>
      <c r="BK273" s="20"/>
      <c r="BL273" s="20"/>
      <c r="BM273" s="20"/>
      <c r="BN273" s="20"/>
      <c r="BO273" s="20"/>
      <c r="BP273" s="20"/>
      <c r="BQ273" s="20"/>
      <c r="BR273" s="177"/>
      <c r="BS273" s="37"/>
      <c r="BT273" s="37"/>
      <c r="BU273" s="37"/>
      <c r="BV273" s="37"/>
      <c r="BW273" s="37"/>
      <c r="BX273" s="37"/>
      <c r="BY273" s="37"/>
      <c r="BZ273" s="37"/>
      <c r="CA273" s="37"/>
      <c r="CB273" s="37"/>
      <c r="CC273" s="37"/>
      <c r="CD273" s="37"/>
      <c r="CE273" s="37">
        <f t="shared" si="1138"/>
        <v>0</v>
      </c>
      <c r="CF273" s="38"/>
      <c r="CG273" s="23"/>
      <c r="CH273" s="24"/>
      <c r="CI273" s="180"/>
      <c r="CJ273" s="25" t="e">
        <f t="shared" ref="CJ273" si="1180">1-(CH273/CI272)</f>
        <v>#DIV/0!</v>
      </c>
      <c r="CK273" s="23" t="e" cm="1">
        <f t="array" ref="CK273">+_xlfn.IFS(CJ273&lt;0.8,"Cambio",CJ273&lt;0.9,"Revisión de control",CJ273&gt;0.89,"Se mantiene")</f>
        <v>#DIV/0!</v>
      </c>
      <c r="CL273" s="148"/>
      <c r="CM273" s="148"/>
      <c r="CN273" s="148"/>
      <c r="CO273" s="148"/>
      <c r="CP273" s="25">
        <f t="shared" si="1177"/>
        <v>1</v>
      </c>
    </row>
    <row r="274" spans="1:94" ht="60" hidden="1" customHeight="1" x14ac:dyDescent="0.35">
      <c r="A274" s="151"/>
      <c r="B274" s="215"/>
      <c r="C274" s="153" t="s">
        <v>148</v>
      </c>
      <c r="D274" s="192"/>
      <c r="E274" s="195"/>
      <c r="F274" s="192"/>
      <c r="G274" s="197"/>
      <c r="H274" s="168"/>
      <c r="I274" s="167"/>
      <c r="J274" s="171"/>
      <c r="K274" s="171"/>
      <c r="L274" s="198"/>
      <c r="M274" s="200"/>
      <c r="N274" s="203"/>
      <c r="O274" s="206"/>
      <c r="P274" s="209"/>
      <c r="Q274" s="168"/>
      <c r="R274" s="182"/>
      <c r="S274" s="182"/>
      <c r="T274" s="183"/>
      <c r="U274" s="171"/>
      <c r="V274" s="171"/>
      <c r="W274" s="185"/>
      <c r="X274" s="185"/>
      <c r="Y274" s="185"/>
      <c r="Z274" s="187"/>
      <c r="AA274" s="168"/>
      <c r="AB274" s="167"/>
      <c r="AC274" s="168"/>
      <c r="AD274" s="168"/>
      <c r="AE274" s="167"/>
      <c r="AF274" s="168"/>
      <c r="AG274" s="169"/>
      <c r="AH274" s="20" t="str">
        <f>CONCATENATE(J272," Control"," 3")</f>
        <v>GTHU  Control 3</v>
      </c>
      <c r="AI274" s="22"/>
      <c r="AJ274" s="22"/>
      <c r="AK274" s="22"/>
      <c r="AL274" s="22" t="str">
        <f t="shared" si="1171"/>
        <v xml:space="preserve">  a través de </v>
      </c>
      <c r="AM274" s="20"/>
      <c r="AN274" s="20" t="str">
        <f t="shared" si="1046"/>
        <v/>
      </c>
      <c r="AO274" s="20"/>
      <c r="AP274" s="20" t="str">
        <f t="shared" si="1047"/>
        <v/>
      </c>
      <c r="AQ274" s="20"/>
      <c r="AR274" s="20"/>
      <c r="AS274" s="20"/>
      <c r="AT274" s="21" t="str">
        <f t="shared" si="1178"/>
        <v/>
      </c>
      <c r="AU274" s="20" t="str">
        <f t="shared" si="1096"/>
        <v/>
      </c>
      <c r="AV274" s="21" t="e">
        <f t="shared" si="1179"/>
        <v>#N/A</v>
      </c>
      <c r="AW274" s="20" t="str">
        <f t="shared" si="1098"/>
        <v/>
      </c>
      <c r="AX274" s="171"/>
      <c r="AY274" s="171"/>
      <c r="AZ274" s="174"/>
      <c r="BA274" s="20" t="str">
        <f>CONCATENATE(J272," Acción preventiva"," 3")</f>
        <v>GTHU  Acción preventiva 3</v>
      </c>
      <c r="BB274" s="22"/>
      <c r="BC274" s="22"/>
      <c r="BD274" s="22"/>
      <c r="BE274" s="20">
        <f t="shared" si="1100"/>
        <v>0</v>
      </c>
      <c r="BF274" s="20"/>
      <c r="BG274" s="20"/>
      <c r="BH274" s="20"/>
      <c r="BI274" s="20"/>
      <c r="BJ274" s="20"/>
      <c r="BK274" s="20"/>
      <c r="BL274" s="20"/>
      <c r="BM274" s="20"/>
      <c r="BN274" s="20"/>
      <c r="BO274" s="20"/>
      <c r="BP274" s="20"/>
      <c r="BQ274" s="20"/>
      <c r="BR274" s="177"/>
      <c r="BS274" s="37"/>
      <c r="BT274" s="37"/>
      <c r="BU274" s="37"/>
      <c r="BV274" s="37"/>
      <c r="BW274" s="37"/>
      <c r="BX274" s="37"/>
      <c r="BY274" s="37"/>
      <c r="BZ274" s="37"/>
      <c r="CA274" s="37"/>
      <c r="CB274" s="37"/>
      <c r="CC274" s="37"/>
      <c r="CD274" s="37"/>
      <c r="CE274" s="37">
        <f t="shared" si="1138"/>
        <v>0</v>
      </c>
      <c r="CF274" s="38"/>
      <c r="CG274" s="23"/>
      <c r="CH274" s="24"/>
      <c r="CI274" s="180"/>
      <c r="CJ274" s="25" t="e">
        <f t="shared" ref="CJ274" si="1181">1-(CH274/CI272)</f>
        <v>#DIV/0!</v>
      </c>
      <c r="CK274" s="23" t="e" cm="1">
        <f t="array" ref="CK274">+_xlfn.IFS(CJ274&lt;0.8,"Cambio",CJ274&lt;0.9,"Revisión de control",CJ274&gt;0.89,"Se mantiene")</f>
        <v>#DIV/0!</v>
      </c>
      <c r="CL274" s="148"/>
      <c r="CM274" s="148"/>
      <c r="CN274" s="148"/>
      <c r="CO274" s="148"/>
      <c r="CP274" s="25">
        <f t="shared" si="1177"/>
        <v>1</v>
      </c>
    </row>
    <row r="275" spans="1:94" ht="60" hidden="1" customHeight="1" x14ac:dyDescent="0.35">
      <c r="A275" s="151"/>
      <c r="B275" s="216"/>
      <c r="C275" s="153" t="s">
        <v>148</v>
      </c>
      <c r="D275" s="193"/>
      <c r="E275" s="196"/>
      <c r="F275" s="193"/>
      <c r="G275" s="197"/>
      <c r="H275" s="168"/>
      <c r="I275" s="167"/>
      <c r="J275" s="172"/>
      <c r="K275" s="172"/>
      <c r="L275" s="198"/>
      <c r="M275" s="201"/>
      <c r="N275" s="204"/>
      <c r="O275" s="207"/>
      <c r="P275" s="210"/>
      <c r="Q275" s="168"/>
      <c r="R275" s="182"/>
      <c r="S275" s="182"/>
      <c r="T275" s="183"/>
      <c r="U275" s="172"/>
      <c r="V275" s="172"/>
      <c r="W275" s="186"/>
      <c r="X275" s="186"/>
      <c r="Y275" s="186"/>
      <c r="Z275" s="187"/>
      <c r="AA275" s="168"/>
      <c r="AB275" s="167"/>
      <c r="AC275" s="168"/>
      <c r="AD275" s="168"/>
      <c r="AE275" s="167"/>
      <c r="AF275" s="168"/>
      <c r="AG275" s="169"/>
      <c r="AH275" s="20" t="str">
        <f>CONCATENATE(J272," Control"," 4")</f>
        <v>GTHU  Control 4</v>
      </c>
      <c r="AI275" s="22"/>
      <c r="AJ275" s="22"/>
      <c r="AK275" s="22"/>
      <c r="AL275" s="22" t="str">
        <f t="shared" si="1171"/>
        <v xml:space="preserve">  a través de </v>
      </c>
      <c r="AM275" s="20"/>
      <c r="AN275" s="20" t="str">
        <f t="shared" si="1046"/>
        <v/>
      </c>
      <c r="AO275" s="20"/>
      <c r="AP275" s="20" t="str">
        <f t="shared" si="1047"/>
        <v/>
      </c>
      <c r="AQ275" s="20"/>
      <c r="AR275" s="20"/>
      <c r="AS275" s="20"/>
      <c r="AT275" s="21" t="str">
        <f t="shared" si="1178"/>
        <v/>
      </c>
      <c r="AU275" s="20" t="str">
        <f t="shared" si="1096"/>
        <v/>
      </c>
      <c r="AV275" s="21" t="e">
        <f t="shared" si="1179"/>
        <v>#N/A</v>
      </c>
      <c r="AW275" s="20" t="str">
        <f t="shared" si="1098"/>
        <v/>
      </c>
      <c r="AX275" s="172"/>
      <c r="AY275" s="172"/>
      <c r="AZ275" s="175"/>
      <c r="BA275" s="20" t="str">
        <f>CONCATENATE(J272," Acción preventiva"," 4")</f>
        <v>GTHU  Acción preventiva 4</v>
      </c>
      <c r="BB275" s="22"/>
      <c r="BC275" s="22"/>
      <c r="BD275" s="22"/>
      <c r="BE275" s="20">
        <f t="shared" si="1100"/>
        <v>0</v>
      </c>
      <c r="BF275" s="20"/>
      <c r="BG275" s="20"/>
      <c r="BH275" s="20"/>
      <c r="BI275" s="20"/>
      <c r="BJ275" s="20"/>
      <c r="BK275" s="20"/>
      <c r="BL275" s="20"/>
      <c r="BM275" s="20"/>
      <c r="BN275" s="20"/>
      <c r="BO275" s="20"/>
      <c r="BP275" s="20"/>
      <c r="BQ275" s="20"/>
      <c r="BR275" s="178"/>
      <c r="BS275" s="37"/>
      <c r="BT275" s="37"/>
      <c r="BU275" s="37"/>
      <c r="BV275" s="37"/>
      <c r="BW275" s="37"/>
      <c r="BX275" s="37"/>
      <c r="BY275" s="37"/>
      <c r="BZ275" s="37"/>
      <c r="CA275" s="37"/>
      <c r="CB275" s="37"/>
      <c r="CC275" s="37"/>
      <c r="CD275" s="37"/>
      <c r="CE275" s="37">
        <f t="shared" si="1138"/>
        <v>0</v>
      </c>
      <c r="CF275" s="38"/>
      <c r="CG275" s="23"/>
      <c r="CH275" s="24"/>
      <c r="CI275" s="181"/>
      <c r="CJ275" s="25" t="e">
        <f t="shared" ref="CJ275" si="1182">1-(CH275/CI272)</f>
        <v>#DIV/0!</v>
      </c>
      <c r="CK275" s="23" t="e" cm="1">
        <f t="array" ref="CK275">+_xlfn.IFS(CJ275&lt;0.8,"Cambio",CJ275&lt;0.9,"Revisión de control",CJ275&gt;0.89,"Se mantiene")</f>
        <v>#DIV/0!</v>
      </c>
      <c r="CL275" s="148"/>
      <c r="CM275" s="148"/>
      <c r="CN275" s="148"/>
      <c r="CO275" s="148"/>
      <c r="CP275" s="25">
        <f t="shared" si="1177"/>
        <v>1</v>
      </c>
    </row>
    <row r="276" spans="1:94" ht="60" hidden="1" customHeight="1" x14ac:dyDescent="0.35">
      <c r="A276" s="151"/>
      <c r="B276" s="214" t="s">
        <v>149</v>
      </c>
      <c r="C276" s="152" t="s">
        <v>150</v>
      </c>
      <c r="D276" s="191" t="str">
        <f>VLOOKUP(B276,Datos!$B$65:$F$80,3,FALSE)</f>
        <v>Adelantar la adquisición de bienes y/o servicios de la Agencia a través de los mecanismos definidos para la selección, elaboración, celebración, formalización, ejecución, terminación y/o liquidación de los contratos.</v>
      </c>
      <c r="E276" s="194" t="str">
        <f>VLOOKUP(B276,Datos!$B$65:$F$80,5,FALSE)</f>
        <v>La posibilidad de incumplir con los mecanismos definidos para la adquisición de bienes y/o servicios de la Agencia</v>
      </c>
      <c r="F276" s="191" t="str">
        <f>VLOOKUP(B276,Datos!$B$65:$F$80,4,FALSE)</f>
        <v>Desde la programación y análisis de las necesidades de la Agencia hasta la terminación y/o liquidación del contrato</v>
      </c>
      <c r="G276" s="197" t="s">
        <v>648</v>
      </c>
      <c r="H276" s="168"/>
      <c r="I276" s="167">
        <f t="shared" ref="I276" si="1183">IF(K276="",0,1)</f>
        <v>0</v>
      </c>
      <c r="J276" s="170" t="str">
        <f t="shared" ref="J276" si="1184">CONCATENATE(C276," ",K276)</f>
        <v xml:space="preserve">ADQBS </v>
      </c>
      <c r="K276" s="170"/>
      <c r="L276" s="198"/>
      <c r="M276" s="199">
        <f ca="1">+TODAY()-L276</f>
        <v>46151</v>
      </c>
      <c r="N276" s="202"/>
      <c r="O276" s="205"/>
      <c r="P276" s="208" t="e">
        <f>VLOOKUP(O276,Datos!$B$20:$D$25,2,FALSE)</f>
        <v>#N/A</v>
      </c>
      <c r="Q276" s="168"/>
      <c r="R276" s="182"/>
      <c r="S276" s="182"/>
      <c r="T276" s="183" t="str">
        <f t="shared" ref="T276" si="1185">CONCATENATE("Posibilidad de efecto dañoso sobre los"," ",Q276," ",R276," debido ",S276)</f>
        <v xml:space="preserve">Posibilidad de efecto dañoso sobre los   debido </v>
      </c>
      <c r="U276" s="170"/>
      <c r="V276" s="170"/>
      <c r="W276" s="184"/>
      <c r="X276" s="184"/>
      <c r="Y276" s="184"/>
      <c r="Z276" s="187"/>
      <c r="AA276" s="168" t="str">
        <f t="shared" ref="AA276" si="1186">IF(Z276&lt;=0,"",IF(Z276&lt;=2,"Muy Baja",IF(Z276&lt;=24,"Baja",IF(Z276&lt;=500,"Media",IF(Z276&lt;=5000,"Alta","Muy Alta")))))</f>
        <v/>
      </c>
      <c r="AB276" s="167" t="str">
        <f t="shared" ref="AB276" si="1187">IF(AA276="","",IF(AA276="Muy Baja",0.2,IF(AA276="Baja",0.4,IF(AA276="Media",0.6,IF(AA276="Alta",0.8,IF(AA276="Muy Alta",1,))))))</f>
        <v/>
      </c>
      <c r="AC276" s="168">
        <f>+O276</f>
        <v>0</v>
      </c>
      <c r="AD276" s="168" t="e" cm="1">
        <f t="array" ref="AD276">_xlfn.IFS(AC276=Datos!$C$6,"Leve",AC276=Datos!$C$7,"Menor",AC276=Datos!$C$8,"Moderado",AC276=Datos!$C$9,"Mayor",AC276=Datos!$C$10,"Catastrófico")</f>
        <v>#N/A</v>
      </c>
      <c r="AE276" s="167" t="e">
        <f t="shared" ref="AE276" si="1188">IF(AD276="","",IF(AD276="Leve",0.2,IF(AD276="Menor",0.4,IF(AD276="Moderado",0.6,IF(AD276="Mayor",0.8,IF(AD276="Catastrófico",1,))))))</f>
        <v>#N/A</v>
      </c>
      <c r="AF276" s="168" t="e">
        <f t="shared" ref="AF276" si="1189">IF(OR(AND(AA276="Muy Baja",AD276="Leve"),AND(AA276="Muy Baja",AD276="Menor"),AND(AA276="Baja",AD276="Leve")),"Bajo",IF(OR(AND(AA276="Muy baja",AD276="Moderado"),AND(AA276="Baja",AD276="Menor"),AND(AA276="Baja",AD276="Moderado"),AND(AA276="Media",AD276="Leve"),AND(AA276="Media",AD276="Menor"),AND(AA276="Media",AD276="Moderado"),AND(AA276="Alta",AD276="Leve"),AND(AA276="Alta",AD276="Menor")),"Moderado",IF(OR(AND(AA276="Muy Baja",AD276="Mayor"),AND(AA276="Baja",AD276="Mayor"),AND(AA276="Media",AD276="Mayor"),AND(AA276="Alta",AD276="Moderado"),AND(AA276="Alta",AD276="Mayor"),AND(AA276="Muy Alta",AD276="Leve"),AND(AA276="Muy Alta",AD276="Menor"),AND(AA276="Muy Alta",AD276="Moderado"),AND(AA276="Muy Alta",AD276="Mayor")),"Alto",IF(OR(AND(AA276="Muy Baja",AD276="Catastrófico"),AND(AA276="Baja",AD276="Catastrófico"),AND(AA276="Media",AD276="Catastrófico"),AND(AA276="Alta",AD276="Catastrófico"),AND(AA276="Muy Alta",AD276="Catastrófico")),"Extremo",""))))</f>
        <v>#N/A</v>
      </c>
      <c r="AG276" s="169" t="e" cm="1">
        <f t="array" ref="AG276">_xlfn.IFS(AF276="Bajo","Aceptar",AF276="Moderado","Reducir",AF276="Alto","Reducir",AF276="Extremo","Reducir")</f>
        <v>#N/A</v>
      </c>
      <c r="AH276" s="20" t="str">
        <f>CONCATENATE(J276," Control"," 1")</f>
        <v>ADQBS  Control 1</v>
      </c>
      <c r="AI276" s="22"/>
      <c r="AJ276" s="22"/>
      <c r="AK276" s="22"/>
      <c r="AL276" s="22" t="str">
        <f>CONCATENATE(AI276," ",AJ276," a través de ",AK276)</f>
        <v xml:space="preserve">  a través de </v>
      </c>
      <c r="AM276" s="20"/>
      <c r="AN276" s="20" t="str">
        <f>IF(OR(AM276="Preventivo",AM276="Detectivo"),"Probabilidad",IF(AM276="Correctivo","Impacto",""))</f>
        <v/>
      </c>
      <c r="AO276" s="20"/>
      <c r="AP276" s="20" t="str">
        <f>IF(AND(AM276="Preventivo",AO276="Automático"),"50%",IF(AND(AM276="Preventivo",AO276="Manual"),"40%",IF(AND(AM276="Detectivo",AO276="Automático"),"40%",IF(AND(AM276="Detectivo",AO276="Manual"),"30%",IF(AND(AM276="Correctivo",AO276="Automático"),"35%",IF(AND(AM276="Correctivo",AO276="Manual"),"25%",""))))))</f>
        <v/>
      </c>
      <c r="AQ276" s="20"/>
      <c r="AR276" s="20"/>
      <c r="AS276" s="20"/>
      <c r="AT276" s="21" t="str">
        <f t="shared" ref="AT276" si="1190">+IF(AN276="Probabilidad",AB276-(AB276*AP276),AB276)</f>
        <v/>
      </c>
      <c r="AU276" s="20" t="str">
        <f>IFERROR(IF(AT276="","",IF(AT276&lt;=20%,"Muy Baja",IF(AT276&lt;=40%,"Baja",IF(AT276&lt;=60%,"Media",IF(AT276&lt;=80%,"Alta","Muy Alta"))))),"")</f>
        <v/>
      </c>
      <c r="AV276" s="21" t="e">
        <f t="shared" ref="AV276" si="1191">+IF(AN276="Impacto",AE276-(AE276*AP276),AE276)</f>
        <v>#N/A</v>
      </c>
      <c r="AW276" s="20" t="str">
        <f>IFERROR(IF(AV276="","",IF(AV276&lt;=0.2,"Leve",IF(AV276&lt;=0.4,"Menor",IF(AV276&lt;=0.6,"Moderado",IF(AV276&lt;=0.8,"Mayor","Catastrófico"))))),"")</f>
        <v/>
      </c>
      <c r="AX276" s="170" t="str">
        <f t="shared" ref="AX276" si="1192">IF(OR(AND(AU279="Muy Baja",AW279="Leve"),AND(AU279="Muy Baja",AW279="Menor"),AND(AU279="Baja",AW279="Leve")),"Bajo",IF(OR(AND(AU279="Muy baja",AW279="Moderado"),AND(AU279="Baja",AW279="Menor"),AND(AU279="Baja",AW279="Moderado"),AND(AU279="Media",AW279="Leve"),AND(AU279="Media",AW279="Menor"),AND(AU279="Media",AW279="Moderado"),AND(AU279="Alta",AW279="Leve"),AND(AU279="Alta",AW279="Menor")),"Moderado",IF(OR(AND(AU279="Muy Baja",AW279="Mayor"),AND(AU279="Baja",AW279="Mayor"),AND(AU279="Media",AW279="Mayor"),AND(AU279="Alta",AW279="Moderado"),AND(AU279="Alta",AW279="Mayor"),AND(AU279="Muy Alta",AW279="Leve"),AND(AU279="Muy Alta",AW279="Menor"),AND(AU279="Muy Alta",AW279="Moderado"),AND(AU279="Muy Alta",AW279="Mayor")),"Alto",IF(OR(AND(AU279="Muy Baja",AW279="Catastrófico"),AND(AU279="Baja",AW279="Catastrófico"),AND(AU279="Media",AW279="Catastrófico"),AND(AU279="Alta",AW279="Catastrófico"),AND(AU279="Muy Alta",AW279="Catastrófico")),"Extremo",""))))</f>
        <v/>
      </c>
      <c r="AY276" s="170" t="e" cm="1">
        <f t="array" ref="AY276">_xlfn.IFS(AX276="Bajo","Aceptar",AX276="Moderado","Reducir",AX276="Alto","Reducir",AX276="Extremo","Reducir")</f>
        <v>#N/A</v>
      </c>
      <c r="AZ276" s="173" t="e" cm="1">
        <f t="array" ref="AZ276">_xlfn.IFS(AY276="Aceptar","No",AY276="Reducir","Si")</f>
        <v>#N/A</v>
      </c>
      <c r="BA276" s="20" t="str">
        <f>CONCATENATE(J276," Acción preventiva"," 1")</f>
        <v>ADQBS  Acción preventiva 1</v>
      </c>
      <c r="BB276" s="22"/>
      <c r="BC276" s="22"/>
      <c r="BD276" s="22"/>
      <c r="BE276" s="20">
        <f>+SUM(BF276:BQ276)</f>
        <v>0</v>
      </c>
      <c r="BF276" s="20"/>
      <c r="BG276" s="20"/>
      <c r="BH276" s="20"/>
      <c r="BI276" s="20"/>
      <c r="BJ276" s="20"/>
      <c r="BK276" s="20"/>
      <c r="BL276" s="20"/>
      <c r="BM276" s="20"/>
      <c r="BN276" s="20"/>
      <c r="BO276" s="20"/>
      <c r="BP276" s="20"/>
      <c r="BQ276" s="20"/>
      <c r="BR276" s="176"/>
      <c r="BS276" s="37"/>
      <c r="BT276" s="37"/>
      <c r="BU276" s="37"/>
      <c r="BV276" s="37"/>
      <c r="BW276" s="37"/>
      <c r="BX276" s="37"/>
      <c r="BY276" s="37"/>
      <c r="BZ276" s="37"/>
      <c r="CA276" s="37"/>
      <c r="CB276" s="37"/>
      <c r="CC276" s="37"/>
      <c r="CD276" s="37"/>
      <c r="CE276" s="37">
        <f t="shared" si="1138"/>
        <v>0</v>
      </c>
      <c r="CF276" s="38"/>
      <c r="CG276" s="23"/>
      <c r="CH276" s="24"/>
      <c r="CI276" s="179">
        <f t="shared" ref="CI276" si="1193">+Z276</f>
        <v>0</v>
      </c>
      <c r="CJ276" s="25" t="e">
        <f t="shared" ref="CJ276" si="1194">1-(CH276/CI276)</f>
        <v>#DIV/0!</v>
      </c>
      <c r="CK276" s="23" t="e" cm="1">
        <f t="array" ref="CK276">+_xlfn.IFS(CJ276&lt;0.8,"Cambio",CJ276&lt;0.9,"Revisión de control",CJ276&gt;0.89,"Se mantiene")</f>
        <v>#DIV/0!</v>
      </c>
      <c r="CL276" s="148"/>
      <c r="CM276" s="148"/>
      <c r="CN276" s="148"/>
      <c r="CO276" s="148"/>
      <c r="CP276" s="25">
        <f>(_xlfn.IFS(CG276="",1,CG276="SI",0)+_xlfn.IFS(CL276="",1,CL276="SI",1,CL276="NO",0)+_xlfn.IFS(CM276="",1,CM276="SI",1,CM276="NO",0)+_xlfn.IFS(CN276="",1,CN276="SI",1,CN276="NO",0)+_xlfn.IFS(CO276="",1,CO276="SI",1,CO276="NO",0))/5</f>
        <v>1</v>
      </c>
    </row>
    <row r="277" spans="1:94" ht="60" hidden="1" customHeight="1" x14ac:dyDescent="0.35">
      <c r="A277" s="151"/>
      <c r="B277" s="215"/>
      <c r="C277" s="152" t="s">
        <v>150</v>
      </c>
      <c r="D277" s="192"/>
      <c r="E277" s="195"/>
      <c r="F277" s="192"/>
      <c r="G277" s="197"/>
      <c r="H277" s="168"/>
      <c r="I277" s="167"/>
      <c r="J277" s="171"/>
      <c r="K277" s="171"/>
      <c r="L277" s="198"/>
      <c r="M277" s="200"/>
      <c r="N277" s="203"/>
      <c r="O277" s="206"/>
      <c r="P277" s="209"/>
      <c r="Q277" s="168"/>
      <c r="R277" s="182"/>
      <c r="S277" s="182"/>
      <c r="T277" s="183"/>
      <c r="U277" s="171"/>
      <c r="V277" s="171"/>
      <c r="W277" s="185"/>
      <c r="X277" s="185"/>
      <c r="Y277" s="185"/>
      <c r="Z277" s="187"/>
      <c r="AA277" s="168"/>
      <c r="AB277" s="167"/>
      <c r="AC277" s="168"/>
      <c r="AD277" s="168"/>
      <c r="AE277" s="167"/>
      <c r="AF277" s="168"/>
      <c r="AG277" s="169"/>
      <c r="AH277" s="20" t="str">
        <f>CONCATENATE(J276," Control"," 2")</f>
        <v>ADQBS  Control 2</v>
      </c>
      <c r="AI277" s="22"/>
      <c r="AJ277" s="22"/>
      <c r="AK277" s="22"/>
      <c r="AL277" s="22" t="str">
        <f>CONCATENATE(AI277," ",AJ277," a través de ",AK277)</f>
        <v xml:space="preserve">  a través de </v>
      </c>
      <c r="AM277" s="20"/>
      <c r="AN277" s="20" t="str">
        <f>IF(OR(AM277="Preventivo",AM277="Detectivo"),"Probabilidad",IF(AM277="Correctivo","Impacto",""))</f>
        <v/>
      </c>
      <c r="AO277" s="20"/>
      <c r="AP277" s="20" t="str">
        <f>IF(AND(AM277="Preventivo",AO277="Automático"),"50%",IF(AND(AM277="Preventivo",AO277="Manual"),"40%",IF(AND(AM277="Detectivo",AO277="Automático"),"40%",IF(AND(AM277="Detectivo",AO277="Manual"),"30%",IF(AND(AM277="Correctivo",AO277="Automático"),"35%",IF(AND(AM277="Correctivo",AO277="Manual"),"25%",""))))))</f>
        <v/>
      </c>
      <c r="AQ277" s="20"/>
      <c r="AR277" s="20"/>
      <c r="AS277" s="20"/>
      <c r="AT277" s="21" t="str">
        <f t="shared" ref="AT277:AT279" si="1195">+IF(AN277="Probabilidad",AT276-(AT276*AP277),AT276)</f>
        <v/>
      </c>
      <c r="AU277" s="20" t="str">
        <f>IFERROR(IF(AT277="","",IF(AT277&lt;=20%,"Muy Baja",IF(AT277&lt;=40%,"Baja",IF(AT277&lt;=60%,"Media",IF(AT277&lt;=80%,"Alta","Muy Alta"))))),"")</f>
        <v/>
      </c>
      <c r="AV277" s="21" t="e">
        <f t="shared" ref="AV277:AV279" si="1196">+IF(AN277="Impacto",AV276-(AV276*AP277),AV276)</f>
        <v>#N/A</v>
      </c>
      <c r="AW277" s="20" t="str">
        <f>IFERROR(IF(AV277="","",IF(AV277&lt;=0.2,"Leve",IF(AV277&lt;=0.4,"Menor",IF(AV277&lt;=0.6,"Moderado",IF(AV277&lt;=0.8,"Mayor","Catastrófico"))))),"")</f>
        <v/>
      </c>
      <c r="AX277" s="171"/>
      <c r="AY277" s="171"/>
      <c r="AZ277" s="174"/>
      <c r="BA277" s="20" t="str">
        <f>CONCATENATE(J276," Acción preventiva"," 2")</f>
        <v>ADQBS  Acción preventiva 2</v>
      </c>
      <c r="BB277" s="22"/>
      <c r="BC277" s="22"/>
      <c r="BD277" s="22"/>
      <c r="BE277" s="20">
        <f>+SUM(BF277:BQ277)</f>
        <v>0</v>
      </c>
      <c r="BF277" s="20"/>
      <c r="BG277" s="20"/>
      <c r="BH277" s="20"/>
      <c r="BI277" s="20"/>
      <c r="BJ277" s="20"/>
      <c r="BK277" s="20"/>
      <c r="BL277" s="20"/>
      <c r="BM277" s="20"/>
      <c r="BN277" s="20"/>
      <c r="BO277" s="20"/>
      <c r="BP277" s="20"/>
      <c r="BQ277" s="20"/>
      <c r="BR277" s="177"/>
      <c r="BS277" s="37"/>
      <c r="BT277" s="37"/>
      <c r="BU277" s="37"/>
      <c r="BV277" s="37"/>
      <c r="BW277" s="37"/>
      <c r="BX277" s="37"/>
      <c r="BY277" s="37"/>
      <c r="BZ277" s="37"/>
      <c r="CA277" s="37"/>
      <c r="CB277" s="37"/>
      <c r="CC277" s="37"/>
      <c r="CD277" s="37"/>
      <c r="CE277" s="37">
        <f t="shared" si="1138"/>
        <v>0</v>
      </c>
      <c r="CF277" s="38"/>
      <c r="CG277" s="23"/>
      <c r="CH277" s="24"/>
      <c r="CI277" s="180"/>
      <c r="CJ277" s="25" t="e">
        <f t="shared" ref="CJ277" si="1197">1-(CH277/CI276)</f>
        <v>#DIV/0!</v>
      </c>
      <c r="CK277" s="23" t="e" cm="1">
        <f t="array" ref="CK277">+_xlfn.IFS(CJ277&lt;0.8,"Cambio",CJ277&lt;0.9,"Revisión de control",CJ277&gt;0.89,"Se mantiene")</f>
        <v>#DIV/0!</v>
      </c>
      <c r="CL277" s="148"/>
      <c r="CM277" s="148"/>
      <c r="CN277" s="148"/>
      <c r="CO277" s="148"/>
      <c r="CP277" s="25">
        <f>(_xlfn.IFS(CG277="",1,CG277="SI",0)+_xlfn.IFS(CL277="",1,CL277="SI",1,CL277="NO",0)+_xlfn.IFS(CM277="",1,CM277="SI",1,CM277="NO",0)+_xlfn.IFS(CN277="",1,CN277="SI",1,CN277="NO",0)+_xlfn.IFS(CO277="",1,CO277="SI",1,CO277="NO",0))/5</f>
        <v>1</v>
      </c>
    </row>
    <row r="278" spans="1:94" ht="60" hidden="1" customHeight="1" x14ac:dyDescent="0.35">
      <c r="A278" s="151"/>
      <c r="B278" s="215"/>
      <c r="C278" s="152" t="s">
        <v>150</v>
      </c>
      <c r="D278" s="192"/>
      <c r="E278" s="195"/>
      <c r="F278" s="192"/>
      <c r="G278" s="197"/>
      <c r="H278" s="168"/>
      <c r="I278" s="167"/>
      <c r="J278" s="171"/>
      <c r="K278" s="171"/>
      <c r="L278" s="198"/>
      <c r="M278" s="200"/>
      <c r="N278" s="203"/>
      <c r="O278" s="206"/>
      <c r="P278" s="209"/>
      <c r="Q278" s="168"/>
      <c r="R278" s="182"/>
      <c r="S278" s="182"/>
      <c r="T278" s="183"/>
      <c r="U278" s="171"/>
      <c r="V278" s="171"/>
      <c r="W278" s="185"/>
      <c r="X278" s="185"/>
      <c r="Y278" s="185"/>
      <c r="Z278" s="187"/>
      <c r="AA278" s="168"/>
      <c r="AB278" s="167"/>
      <c r="AC278" s="168"/>
      <c r="AD278" s="168"/>
      <c r="AE278" s="167"/>
      <c r="AF278" s="168"/>
      <c r="AG278" s="169"/>
      <c r="AH278" s="20" t="str">
        <f>CONCATENATE(J276," Control"," 3")</f>
        <v>ADQBS  Control 3</v>
      </c>
      <c r="AI278" s="22"/>
      <c r="AJ278" s="22"/>
      <c r="AK278" s="22"/>
      <c r="AL278" s="22" t="str">
        <f>CONCATENATE(AI278," ",AJ278," a través de ",AK278)</f>
        <v xml:space="preserve">  a través de </v>
      </c>
      <c r="AM278" s="20"/>
      <c r="AN278" s="20" t="str">
        <f>IF(OR(AM278="Preventivo",AM278="Detectivo"),"Probabilidad",IF(AM278="Correctivo","Impacto",""))</f>
        <v/>
      </c>
      <c r="AO278" s="20"/>
      <c r="AP278" s="20" t="str">
        <f>IF(AND(AM278="Preventivo",AO278="Automático"),"50%",IF(AND(AM278="Preventivo",AO278="Manual"),"40%",IF(AND(AM278="Detectivo",AO278="Automático"),"40%",IF(AND(AM278="Detectivo",AO278="Manual"),"30%",IF(AND(AM278="Correctivo",AO278="Automático"),"35%",IF(AND(AM278="Correctivo",AO278="Manual"),"25%",""))))))</f>
        <v/>
      </c>
      <c r="AQ278" s="20"/>
      <c r="AR278" s="20"/>
      <c r="AS278" s="20"/>
      <c r="AT278" s="21" t="str">
        <f t="shared" si="1195"/>
        <v/>
      </c>
      <c r="AU278" s="20" t="str">
        <f>IFERROR(IF(AT278="","",IF(AT278&lt;=20%,"Muy Baja",IF(AT278&lt;=40%,"Baja",IF(AT278&lt;=60%,"Media",IF(AT278&lt;=80%,"Alta","Muy Alta"))))),"")</f>
        <v/>
      </c>
      <c r="AV278" s="21" t="e">
        <f t="shared" si="1196"/>
        <v>#N/A</v>
      </c>
      <c r="AW278" s="20" t="str">
        <f>IFERROR(IF(AV278="","",IF(AV278&lt;=0.2,"Leve",IF(AV278&lt;=0.4,"Menor",IF(AV278&lt;=0.6,"Moderado",IF(AV278&lt;=0.8,"Mayor","Catastrófico"))))),"")</f>
        <v/>
      </c>
      <c r="AX278" s="171"/>
      <c r="AY278" s="171"/>
      <c r="AZ278" s="174"/>
      <c r="BA278" s="20" t="str">
        <f>CONCATENATE(J276," Acción preventiva"," 3")</f>
        <v>ADQBS  Acción preventiva 3</v>
      </c>
      <c r="BB278" s="22"/>
      <c r="BC278" s="22"/>
      <c r="BD278" s="22"/>
      <c r="BE278" s="20">
        <f>+SUM(BF278:BQ278)</f>
        <v>0</v>
      </c>
      <c r="BF278" s="20"/>
      <c r="BG278" s="20"/>
      <c r="BH278" s="20"/>
      <c r="BI278" s="20"/>
      <c r="BJ278" s="20"/>
      <c r="BK278" s="20"/>
      <c r="BL278" s="20"/>
      <c r="BM278" s="20"/>
      <c r="BN278" s="20"/>
      <c r="BO278" s="20"/>
      <c r="BP278" s="20"/>
      <c r="BQ278" s="20"/>
      <c r="BR278" s="177"/>
      <c r="BS278" s="37"/>
      <c r="BT278" s="37"/>
      <c r="BU278" s="37"/>
      <c r="BV278" s="37"/>
      <c r="BW278" s="37"/>
      <c r="BX278" s="37"/>
      <c r="BY278" s="37"/>
      <c r="BZ278" s="37"/>
      <c r="CA278" s="37"/>
      <c r="CB278" s="37"/>
      <c r="CC278" s="37"/>
      <c r="CD278" s="37"/>
      <c r="CE278" s="37">
        <f t="shared" si="1138"/>
        <v>0</v>
      </c>
      <c r="CF278" s="38"/>
      <c r="CG278" s="23"/>
      <c r="CH278" s="24"/>
      <c r="CI278" s="180"/>
      <c r="CJ278" s="25" t="e">
        <f t="shared" ref="CJ278" si="1198">1-(CH278/CI276)</f>
        <v>#DIV/0!</v>
      </c>
      <c r="CK278" s="23" t="e" cm="1">
        <f t="array" ref="CK278">+_xlfn.IFS(CJ278&lt;0.8,"Cambio",CJ278&lt;0.9,"Revisión de control",CJ278&gt;0.89,"Se mantiene")</f>
        <v>#DIV/0!</v>
      </c>
      <c r="CL278" s="148"/>
      <c r="CM278" s="148"/>
      <c r="CN278" s="148"/>
      <c r="CO278" s="148"/>
      <c r="CP278" s="25">
        <f>(_xlfn.IFS(CG278="",1,CG278="SI",0)+_xlfn.IFS(CL278="",1,CL278="SI",1,CL278="NO",0)+_xlfn.IFS(CM278="",1,CM278="SI",1,CM278="NO",0)+_xlfn.IFS(CN278="",1,CN278="SI",1,CN278="NO",0)+_xlfn.IFS(CO278="",1,CO278="SI",1,CO278="NO",0))/5</f>
        <v>1</v>
      </c>
    </row>
    <row r="279" spans="1:94" ht="60" hidden="1" customHeight="1" x14ac:dyDescent="0.35">
      <c r="A279" s="151"/>
      <c r="B279" s="216"/>
      <c r="C279" s="152" t="s">
        <v>150</v>
      </c>
      <c r="D279" s="193"/>
      <c r="E279" s="196"/>
      <c r="F279" s="193"/>
      <c r="G279" s="197"/>
      <c r="H279" s="168"/>
      <c r="I279" s="167"/>
      <c r="J279" s="172"/>
      <c r="K279" s="172"/>
      <c r="L279" s="198"/>
      <c r="M279" s="201"/>
      <c r="N279" s="204"/>
      <c r="O279" s="207"/>
      <c r="P279" s="210"/>
      <c r="Q279" s="168"/>
      <c r="R279" s="182"/>
      <c r="S279" s="182"/>
      <c r="T279" s="183"/>
      <c r="U279" s="172"/>
      <c r="V279" s="172"/>
      <c r="W279" s="186"/>
      <c r="X279" s="186"/>
      <c r="Y279" s="186"/>
      <c r="Z279" s="187"/>
      <c r="AA279" s="168"/>
      <c r="AB279" s="167"/>
      <c r="AC279" s="168"/>
      <c r="AD279" s="168"/>
      <c r="AE279" s="167"/>
      <c r="AF279" s="168"/>
      <c r="AG279" s="169"/>
      <c r="AH279" s="20" t="str">
        <f>CONCATENATE(J276," Control"," 4")</f>
        <v>ADQBS  Control 4</v>
      </c>
      <c r="AI279" s="22"/>
      <c r="AJ279" s="22"/>
      <c r="AK279" s="22"/>
      <c r="AL279" s="22" t="str">
        <f>CONCATENATE(AI279," ",AJ279," a través de ",AK279)</f>
        <v xml:space="preserve">  a través de </v>
      </c>
      <c r="AM279" s="20"/>
      <c r="AN279" s="20" t="str">
        <f>IF(OR(AM279="Preventivo",AM279="Detectivo"),"Probabilidad",IF(AM279="Correctivo","Impacto",""))</f>
        <v/>
      </c>
      <c r="AO279" s="20"/>
      <c r="AP279" s="20" t="str">
        <f>IF(AND(AM279="Preventivo",AO279="Automático"),"50%",IF(AND(AM279="Preventivo",AO279="Manual"),"40%",IF(AND(AM279="Detectivo",AO279="Automático"),"40%",IF(AND(AM279="Detectivo",AO279="Manual"),"30%",IF(AND(AM279="Correctivo",AO279="Automático"),"35%",IF(AND(AM279="Correctivo",AO279="Manual"),"25%",""))))))</f>
        <v/>
      </c>
      <c r="AQ279" s="20"/>
      <c r="AR279" s="20"/>
      <c r="AS279" s="20"/>
      <c r="AT279" s="21" t="str">
        <f t="shared" si="1195"/>
        <v/>
      </c>
      <c r="AU279" s="20" t="str">
        <f>IFERROR(IF(AT279="","",IF(AT279&lt;=20%,"Muy Baja",IF(AT279&lt;=40%,"Baja",IF(AT279&lt;=60%,"Media",IF(AT279&lt;=80%,"Alta","Muy Alta"))))),"")</f>
        <v/>
      </c>
      <c r="AV279" s="21" t="e">
        <f t="shared" si="1196"/>
        <v>#N/A</v>
      </c>
      <c r="AW279" s="20" t="str">
        <f>IFERROR(IF(AV279="","",IF(AV279&lt;=0.2,"Leve",IF(AV279&lt;=0.4,"Menor",IF(AV279&lt;=0.6,"Moderado",IF(AV279&lt;=0.8,"Mayor","Catastrófico"))))),"")</f>
        <v/>
      </c>
      <c r="AX279" s="172"/>
      <c r="AY279" s="172"/>
      <c r="AZ279" s="175"/>
      <c r="BA279" s="20" t="str">
        <f>CONCATENATE(J276," Acción preventiva"," 4")</f>
        <v>ADQBS  Acción preventiva 4</v>
      </c>
      <c r="BB279" s="22"/>
      <c r="BC279" s="22"/>
      <c r="BD279" s="22"/>
      <c r="BE279" s="20">
        <f>+SUM(BF279:BQ279)</f>
        <v>0</v>
      </c>
      <c r="BF279" s="20"/>
      <c r="BG279" s="20"/>
      <c r="BH279" s="20"/>
      <c r="BI279" s="20"/>
      <c r="BJ279" s="20"/>
      <c r="BK279" s="20"/>
      <c r="BL279" s="20"/>
      <c r="BM279" s="20"/>
      <c r="BN279" s="20"/>
      <c r="BO279" s="20"/>
      <c r="BP279" s="20"/>
      <c r="BQ279" s="20"/>
      <c r="BR279" s="178"/>
      <c r="BS279" s="37"/>
      <c r="BT279" s="37"/>
      <c r="BU279" s="37"/>
      <c r="BV279" s="37"/>
      <c r="BW279" s="37"/>
      <c r="BX279" s="37"/>
      <c r="BY279" s="37"/>
      <c r="BZ279" s="37"/>
      <c r="CA279" s="37"/>
      <c r="CB279" s="37"/>
      <c r="CC279" s="37"/>
      <c r="CD279" s="37"/>
      <c r="CE279" s="37">
        <f t="shared" si="1138"/>
        <v>0</v>
      </c>
      <c r="CF279" s="38"/>
      <c r="CG279" s="23"/>
      <c r="CH279" s="24"/>
      <c r="CI279" s="181"/>
      <c r="CJ279" s="25" t="e">
        <f t="shared" ref="CJ279" si="1199">1-(CH279/CI276)</f>
        <v>#DIV/0!</v>
      </c>
      <c r="CK279" s="23" t="e" cm="1">
        <f t="array" ref="CK279">+_xlfn.IFS(CJ279&lt;0.8,"Cambio",CJ279&lt;0.9,"Revisión de control",CJ279&gt;0.89,"Se mantiene")</f>
        <v>#DIV/0!</v>
      </c>
      <c r="CL279" s="148"/>
      <c r="CM279" s="148"/>
      <c r="CN279" s="148"/>
      <c r="CO279" s="148"/>
      <c r="CP279" s="25">
        <f>(_xlfn.IFS(CG279="",1,CG279="SI",0)+_xlfn.IFS(CL279="",1,CL279="SI",1,CL279="NO",0)+_xlfn.IFS(CM279="",1,CM279="SI",1,CM279="NO",0)+_xlfn.IFS(CN279="",1,CN279="SI",1,CN279="NO",0)+_xlfn.IFS(CO279="",1,CO279="SI",1,CO279="NO",0))/5</f>
        <v>1</v>
      </c>
    </row>
    <row r="280" spans="1:94" ht="60" hidden="1" customHeight="1" x14ac:dyDescent="0.35">
      <c r="A280" s="151"/>
      <c r="B280" s="214" t="s">
        <v>149</v>
      </c>
      <c r="C280" s="152" t="s">
        <v>150</v>
      </c>
      <c r="D280" s="191" t="str">
        <f>VLOOKUP(B280,Datos!$B$65:$F$80,3,FALSE)</f>
        <v>Adelantar la adquisición de bienes y/o servicios de la Agencia a través de los mecanismos definidos para la selección, elaboración, celebración, formalización, ejecución, terminación y/o liquidación de los contratos.</v>
      </c>
      <c r="E280" s="194" t="str">
        <f>VLOOKUP(B280,Datos!$B$65:$F$80,5,FALSE)</f>
        <v>La posibilidad de incumplir con los mecanismos definidos para la adquisición de bienes y/o servicios de la Agencia</v>
      </c>
      <c r="F280" s="191" t="str">
        <f>VLOOKUP(B280,Datos!$B$65:$F$80,4,FALSE)</f>
        <v>Desde la programación y análisis de las necesidades de la Agencia hasta la terminación y/o liquidación del contrato</v>
      </c>
      <c r="G280" s="197" t="s">
        <v>307</v>
      </c>
      <c r="H280" s="168"/>
      <c r="I280" s="167">
        <f t="shared" ref="I280" si="1200">IF(K280="",0,1)</f>
        <v>0</v>
      </c>
      <c r="J280" s="170" t="str">
        <f t="shared" ref="J280" si="1201">CONCATENATE(C280," ",K280)</f>
        <v xml:space="preserve">ADQBS </v>
      </c>
      <c r="K280" s="170"/>
      <c r="L280" s="198"/>
      <c r="M280" s="199">
        <f ca="1">+TODAY()-L280</f>
        <v>46151</v>
      </c>
      <c r="N280" s="202"/>
      <c r="O280" s="205"/>
      <c r="P280" s="208" t="e">
        <f>VLOOKUP(O280,Datos!$B$20:$D$25,2,FALSE)</f>
        <v>#N/A</v>
      </c>
      <c r="Q280" s="168"/>
      <c r="R280" s="182"/>
      <c r="S280" s="182"/>
      <c r="T280" s="183" t="str">
        <f t="shared" ref="T280" si="1202">CONCATENATE("Posibilidad de efecto dañoso sobre los"," ",Q280," ",R280," debido ",S280)</f>
        <v xml:space="preserve">Posibilidad de efecto dañoso sobre los   debido </v>
      </c>
      <c r="U280" s="170"/>
      <c r="V280" s="170"/>
      <c r="W280" s="184"/>
      <c r="X280" s="184"/>
      <c r="Y280" s="184"/>
      <c r="Z280" s="187"/>
      <c r="AA280" s="168" t="str">
        <f t="shared" ref="AA280" si="1203">IF(Z280&lt;=0,"",IF(Z280&lt;=2,"Muy Baja",IF(Z280&lt;=24,"Baja",IF(Z280&lt;=500,"Media",IF(Z280&lt;=5000,"Alta","Muy Alta")))))</f>
        <v/>
      </c>
      <c r="AB280" s="167" t="str">
        <f t="shared" ref="AB280" si="1204">IF(AA280="","",IF(AA280="Muy Baja",0.2,IF(AA280="Baja",0.4,IF(AA280="Media",0.6,IF(AA280="Alta",0.8,IF(AA280="Muy Alta",1,))))))</f>
        <v/>
      </c>
      <c r="AC280" s="168">
        <f>+O280</f>
        <v>0</v>
      </c>
      <c r="AD280" s="168" t="e" cm="1">
        <f t="array" ref="AD280">_xlfn.IFS(AC280=Datos!$C$6,"Leve",AC280=Datos!$C$7,"Menor",AC280=Datos!$C$8,"Moderado",AC280=Datos!$C$9,"Mayor",AC280=Datos!$C$10,"Catastrófico")</f>
        <v>#N/A</v>
      </c>
      <c r="AE280" s="167" t="e">
        <f t="shared" ref="AE280" si="1205">IF(AD280="","",IF(AD280="Leve",0.2,IF(AD280="Menor",0.4,IF(AD280="Moderado",0.6,IF(AD280="Mayor",0.8,IF(AD280="Catastrófico",1,))))))</f>
        <v>#N/A</v>
      </c>
      <c r="AF280" s="168" t="e">
        <f t="shared" ref="AF280" si="1206">IF(OR(AND(AA280="Muy Baja",AD280="Leve"),AND(AA280="Muy Baja",AD280="Menor"),AND(AA280="Baja",AD280="Leve")),"Bajo",IF(OR(AND(AA280="Muy baja",AD280="Moderado"),AND(AA280="Baja",AD280="Menor"),AND(AA280="Baja",AD280="Moderado"),AND(AA280="Media",AD280="Leve"),AND(AA280="Media",AD280="Menor"),AND(AA280="Media",AD280="Moderado"),AND(AA280="Alta",AD280="Leve"),AND(AA280="Alta",AD280="Menor")),"Moderado",IF(OR(AND(AA280="Muy Baja",AD280="Mayor"),AND(AA280="Baja",AD280="Mayor"),AND(AA280="Media",AD280="Mayor"),AND(AA280="Alta",AD280="Moderado"),AND(AA280="Alta",AD280="Mayor"),AND(AA280="Muy Alta",AD280="Leve"),AND(AA280="Muy Alta",AD280="Menor"),AND(AA280="Muy Alta",AD280="Moderado"),AND(AA280="Muy Alta",AD280="Mayor")),"Alto",IF(OR(AND(AA280="Muy Baja",AD280="Catastrófico"),AND(AA280="Baja",AD280="Catastrófico"),AND(AA280="Media",AD280="Catastrófico"),AND(AA280="Alta",AD280="Catastrófico"),AND(AA280="Muy Alta",AD280="Catastrófico")),"Extremo",""))))</f>
        <v>#N/A</v>
      </c>
      <c r="AG280" s="169" t="e" cm="1">
        <f t="array" ref="AG280">_xlfn.IFS(AF280="Bajo","Aceptar",AF280="Moderado","Reducir",AF280="Alto","Reducir",AF280="Extremo","Reducir")</f>
        <v>#N/A</v>
      </c>
      <c r="AH280" s="20" t="str">
        <f>CONCATENATE(J280," Control"," 1")</f>
        <v>ADQBS  Control 1</v>
      </c>
      <c r="AI280" s="22"/>
      <c r="AJ280" s="22"/>
      <c r="AK280" s="22"/>
      <c r="AL280" s="22" t="str">
        <f>CONCATENATE(AI280," ",AJ280," a través del ",AK280)</f>
        <v xml:space="preserve">  a través del </v>
      </c>
      <c r="AM280" s="20"/>
      <c r="AN280" s="20" t="str">
        <f t="shared" ref="AN280:AN339" si="1207">IF(OR(AM280="Preventivo",AM280="Detectivo"),"Probabilidad",IF(AM280="Correctivo","Impacto",""))</f>
        <v/>
      </c>
      <c r="AO280" s="20"/>
      <c r="AP280" s="20" t="str">
        <f t="shared" ref="AP280:AP339" si="1208">IF(AND(AM280="Preventivo",AO280="Automático"),"50%",IF(AND(AM280="Preventivo",AO280="Manual"),"40%",IF(AND(AM280="Detectivo",AO280="Automático"),"40%",IF(AND(AM280="Detectivo",AO280="Manual"),"30%",IF(AND(AM280="Correctivo",AO280="Automático"),"35%",IF(AND(AM280="Correctivo",AO280="Manual"),"25%",""))))))</f>
        <v/>
      </c>
      <c r="AQ280" s="20"/>
      <c r="AR280" s="20"/>
      <c r="AS280" s="20"/>
      <c r="AT280" s="21" t="str">
        <f>+IF(AN280="Probabilidad",AB280-(AB280*AP280),AB280)</f>
        <v/>
      </c>
      <c r="AU280" s="20" t="str">
        <f t="shared" ref="AU280:AU332" si="1209">IFERROR(IF(AT280="","",IF(AT280&lt;=20%,"Muy Baja",IF(AT280&lt;=40%,"Baja",IF(AT280&lt;=60%,"Media",IF(AT280&lt;=80%,"Alta","Muy Alta"))))),"")</f>
        <v/>
      </c>
      <c r="AV280" s="21" t="e">
        <f>+IF(AN280="Impacto",AE280-(AE280*AP280),AE280)</f>
        <v>#N/A</v>
      </c>
      <c r="AW280" s="20" t="str">
        <f t="shared" ref="AW280:AW332" si="1210">IFERROR(IF(AV280="","",IF(AV280&lt;=0.2,"Leve",IF(AV280&lt;=0.4,"Menor",IF(AV280&lt;=0.6,"Moderado",IF(AV280&lt;=0.8,"Mayor","Catastrófico"))))),"")</f>
        <v/>
      </c>
      <c r="AX280" s="170" t="str">
        <f t="shared" ref="AX280" si="1211">IF(OR(AND(AU283="Muy Baja",AW283="Leve"),AND(AU283="Muy Baja",AW283="Menor"),AND(AU283="Baja",AW283="Leve")),"Bajo",IF(OR(AND(AU283="Muy baja",AW283="Moderado"),AND(AU283="Baja",AW283="Menor"),AND(AU283="Baja",AW283="Moderado"),AND(AU283="Media",AW283="Leve"),AND(AU283="Media",AW283="Menor"),AND(AU283="Media",AW283="Moderado"),AND(AU283="Alta",AW283="Leve"),AND(AU283="Alta",AW283="Menor")),"Moderado",IF(OR(AND(AU283="Muy Baja",AW283="Mayor"),AND(AU283="Baja",AW283="Mayor"),AND(AU283="Media",AW283="Mayor"),AND(AU283="Alta",AW283="Moderado"),AND(AU283="Alta",AW283="Mayor"),AND(AU283="Muy Alta",AW283="Leve"),AND(AU283="Muy Alta",AW283="Menor"),AND(AU283="Muy Alta",AW283="Moderado"),AND(AU283="Muy Alta",AW283="Mayor")),"Alto",IF(OR(AND(AU283="Muy Baja",AW283="Catastrófico"),AND(AU283="Baja",AW283="Catastrófico"),AND(AU283="Media",AW283="Catastrófico"),AND(AU283="Alta",AW283="Catastrófico"),AND(AU283="Muy Alta",AW283="Catastrófico")),"Extremo",""))))</f>
        <v/>
      </c>
      <c r="AY280" s="170" t="e" cm="1">
        <f t="array" ref="AY280">_xlfn.IFS(AX280="Bajo","Aceptar",AX280="Moderado","Reducir",AX280="Alto","Reducir",AX280="Extremo","Reducir")</f>
        <v>#N/A</v>
      </c>
      <c r="AZ280" s="173" t="e" cm="1">
        <f t="array" ref="AZ280">_xlfn.IFS(AY280="Aceptar","No",AY280="Reducir","Si")</f>
        <v>#N/A</v>
      </c>
      <c r="BA280" s="20" t="str">
        <f>CONCATENATE(J280," Acción preventiva"," 1")</f>
        <v>ADQBS  Acción preventiva 1</v>
      </c>
      <c r="BB280" s="22"/>
      <c r="BC280" s="22"/>
      <c r="BD280" s="22"/>
      <c r="BE280" s="20">
        <f t="shared" ref="BE280:BE339" si="1212">+SUM(BF280:BQ280)</f>
        <v>0</v>
      </c>
      <c r="BF280" s="20"/>
      <c r="BG280" s="20"/>
      <c r="BH280" s="20"/>
      <c r="BI280" s="20"/>
      <c r="BJ280" s="20"/>
      <c r="BK280" s="20"/>
      <c r="BL280" s="20"/>
      <c r="BM280" s="20"/>
      <c r="BN280" s="20"/>
      <c r="BO280" s="20"/>
      <c r="BP280" s="20"/>
      <c r="BQ280" s="20"/>
      <c r="BR280" s="176"/>
      <c r="BS280" s="37"/>
      <c r="BT280" s="37"/>
      <c r="BU280" s="37"/>
      <c r="BV280" s="37"/>
      <c r="BW280" s="37"/>
      <c r="BX280" s="37"/>
      <c r="BY280" s="37"/>
      <c r="BZ280" s="37"/>
      <c r="CA280" s="37"/>
      <c r="CB280" s="37"/>
      <c r="CC280" s="37"/>
      <c r="CD280" s="37"/>
      <c r="CE280" s="37">
        <f t="shared" si="1138"/>
        <v>0</v>
      </c>
      <c r="CF280" s="38"/>
      <c r="CG280" s="23"/>
      <c r="CH280" s="24"/>
      <c r="CI280" s="179">
        <f t="shared" ref="CI280" si="1213">+Z280</f>
        <v>0</v>
      </c>
      <c r="CJ280" s="25" t="e">
        <f t="shared" ref="CJ280" si="1214">1-(CH280/CI280)</f>
        <v>#DIV/0!</v>
      </c>
      <c r="CK280" s="23" t="e" cm="1">
        <f t="array" ref="CK280">+_xlfn.IFS(CJ280&lt;0.8,"Cambio",CJ280&lt;0.9,"Revisión de control",CJ280&gt;0.89,"Se mantiene")</f>
        <v>#DIV/0!</v>
      </c>
      <c r="CL280" s="148"/>
      <c r="CM280" s="148"/>
      <c r="CN280" s="148"/>
      <c r="CO280" s="148"/>
      <c r="CP280" s="25">
        <f t="shared" ref="CP280:CP332" si="1215">(_xlfn.IFS(CG280="",1,CG280="SI",0)+_xlfn.IFS(CL280="",1,CL280="SI",1,CL280="NO",0)+_xlfn.IFS(CM280="",1,CM280="SI",1,CM280="NO",0)+_xlfn.IFS(CN280="",1,CN280="SI",1,CN280="NO",0)+_xlfn.IFS(CO280="",1,CO280="SI",1,CO280="NO",0))/5</f>
        <v>1</v>
      </c>
    </row>
    <row r="281" spans="1:94" ht="60" hidden="1" customHeight="1" x14ac:dyDescent="0.35">
      <c r="A281" s="151"/>
      <c r="B281" s="215"/>
      <c r="C281" s="152" t="s">
        <v>150</v>
      </c>
      <c r="D281" s="192"/>
      <c r="E281" s="195"/>
      <c r="F281" s="192"/>
      <c r="G281" s="197"/>
      <c r="H281" s="168"/>
      <c r="I281" s="167"/>
      <c r="J281" s="171"/>
      <c r="K281" s="171"/>
      <c r="L281" s="198"/>
      <c r="M281" s="200"/>
      <c r="N281" s="203"/>
      <c r="O281" s="206"/>
      <c r="P281" s="209"/>
      <c r="Q281" s="168"/>
      <c r="R281" s="182"/>
      <c r="S281" s="182"/>
      <c r="T281" s="183"/>
      <c r="U281" s="171"/>
      <c r="V281" s="171"/>
      <c r="W281" s="185"/>
      <c r="X281" s="185"/>
      <c r="Y281" s="185"/>
      <c r="Z281" s="187"/>
      <c r="AA281" s="168"/>
      <c r="AB281" s="167"/>
      <c r="AC281" s="168"/>
      <c r="AD281" s="168"/>
      <c r="AE281" s="167"/>
      <c r="AF281" s="168"/>
      <c r="AG281" s="169"/>
      <c r="AH281" s="20" t="str">
        <f>CONCATENATE(J280," Control"," 2")</f>
        <v>ADQBS  Control 2</v>
      </c>
      <c r="AI281" s="22"/>
      <c r="AJ281" s="22"/>
      <c r="AK281" s="22"/>
      <c r="AL281" s="22" t="str">
        <f>CONCATENATE(AI281," ",AJ281," a través del ",AK281)</f>
        <v xml:space="preserve">  a través del </v>
      </c>
      <c r="AM281" s="20"/>
      <c r="AN281" s="20" t="str">
        <f t="shared" si="1207"/>
        <v/>
      </c>
      <c r="AO281" s="20"/>
      <c r="AP281" s="20" t="str">
        <f t="shared" si="1208"/>
        <v/>
      </c>
      <c r="AQ281" s="20"/>
      <c r="AR281" s="20"/>
      <c r="AS281" s="20"/>
      <c r="AT281" s="21" t="str">
        <f>+IF(AN281="Probabilidad",AT280-(AT280*AP281),AT280)</f>
        <v/>
      </c>
      <c r="AU281" s="20" t="str">
        <f t="shared" si="1209"/>
        <v/>
      </c>
      <c r="AV281" s="21" t="e">
        <f>+IF(AN281="Impacto",AV280-(AV280*AP281),AV280)</f>
        <v>#N/A</v>
      </c>
      <c r="AW281" s="20" t="str">
        <f t="shared" si="1210"/>
        <v/>
      </c>
      <c r="AX281" s="171"/>
      <c r="AY281" s="171"/>
      <c r="AZ281" s="174"/>
      <c r="BA281" s="20" t="str">
        <f>CONCATENATE(J280," Acción preventiva"," 2")</f>
        <v>ADQBS  Acción preventiva 2</v>
      </c>
      <c r="BB281" s="22"/>
      <c r="BC281" s="22"/>
      <c r="BD281" s="22"/>
      <c r="BE281" s="20">
        <f t="shared" si="1212"/>
        <v>0</v>
      </c>
      <c r="BF281" s="20"/>
      <c r="BG281" s="20"/>
      <c r="BH281" s="20"/>
      <c r="BI281" s="20"/>
      <c r="BJ281" s="20"/>
      <c r="BK281" s="20"/>
      <c r="BL281" s="20"/>
      <c r="BM281" s="20"/>
      <c r="BN281" s="20"/>
      <c r="BO281" s="20"/>
      <c r="BP281" s="20"/>
      <c r="BQ281" s="20"/>
      <c r="BR281" s="177"/>
      <c r="BS281" s="37"/>
      <c r="BT281" s="37"/>
      <c r="BU281" s="37"/>
      <c r="BV281" s="37"/>
      <c r="BW281" s="37"/>
      <c r="BX281" s="37"/>
      <c r="BY281" s="37"/>
      <c r="BZ281" s="37"/>
      <c r="CA281" s="37"/>
      <c r="CB281" s="37"/>
      <c r="CC281" s="37"/>
      <c r="CD281" s="37"/>
      <c r="CE281" s="37">
        <f t="shared" si="1138"/>
        <v>0</v>
      </c>
      <c r="CF281" s="38"/>
      <c r="CG281" s="23"/>
      <c r="CH281" s="24"/>
      <c r="CI281" s="180"/>
      <c r="CJ281" s="25" t="e">
        <f t="shared" ref="CJ281" si="1216">1-(CH281/CI280)</f>
        <v>#DIV/0!</v>
      </c>
      <c r="CK281" s="23" t="e" cm="1">
        <f t="array" ref="CK281">+_xlfn.IFS(CJ281&lt;0.8,"Cambio",CJ281&lt;0.9,"Revisión de control",CJ281&gt;0.89,"Se mantiene")</f>
        <v>#DIV/0!</v>
      </c>
      <c r="CL281" s="148"/>
      <c r="CM281" s="148"/>
      <c r="CN281" s="148"/>
      <c r="CO281" s="148"/>
      <c r="CP281" s="25">
        <f t="shared" si="1215"/>
        <v>1</v>
      </c>
    </row>
    <row r="282" spans="1:94" ht="60" hidden="1" customHeight="1" x14ac:dyDescent="0.35">
      <c r="A282" s="151"/>
      <c r="B282" s="215"/>
      <c r="C282" s="152" t="s">
        <v>150</v>
      </c>
      <c r="D282" s="192"/>
      <c r="E282" s="195"/>
      <c r="F282" s="192"/>
      <c r="G282" s="197"/>
      <c r="H282" s="168"/>
      <c r="I282" s="167"/>
      <c r="J282" s="171"/>
      <c r="K282" s="171"/>
      <c r="L282" s="198"/>
      <c r="M282" s="200"/>
      <c r="N282" s="203"/>
      <c r="O282" s="206"/>
      <c r="P282" s="209"/>
      <c r="Q282" s="168"/>
      <c r="R282" s="182"/>
      <c r="S282" s="182"/>
      <c r="T282" s="183"/>
      <c r="U282" s="171"/>
      <c r="V282" s="171"/>
      <c r="W282" s="185"/>
      <c r="X282" s="185"/>
      <c r="Y282" s="185"/>
      <c r="Z282" s="187"/>
      <c r="AA282" s="168"/>
      <c r="AB282" s="167"/>
      <c r="AC282" s="168"/>
      <c r="AD282" s="168"/>
      <c r="AE282" s="167"/>
      <c r="AF282" s="168"/>
      <c r="AG282" s="169"/>
      <c r="AH282" s="20" t="str">
        <f>CONCATENATE(J280," Control"," 3")</f>
        <v>ADQBS  Control 3</v>
      </c>
      <c r="AI282" s="22"/>
      <c r="AJ282" s="22"/>
      <c r="AK282" s="22"/>
      <c r="AL282" s="22" t="str">
        <f t="shared" si="1045"/>
        <v xml:space="preserve">  a través de </v>
      </c>
      <c r="AM282" s="20"/>
      <c r="AN282" s="20" t="str">
        <f t="shared" si="1207"/>
        <v/>
      </c>
      <c r="AO282" s="20"/>
      <c r="AP282" s="20" t="str">
        <f t="shared" si="1208"/>
        <v/>
      </c>
      <c r="AQ282" s="20"/>
      <c r="AR282" s="20"/>
      <c r="AS282" s="20"/>
      <c r="AT282" s="21" t="str">
        <f>+IF(AN282="Probabilidad",AT281-(AT281*AP282),AT281)</f>
        <v/>
      </c>
      <c r="AU282" s="20" t="str">
        <f t="shared" si="1209"/>
        <v/>
      </c>
      <c r="AV282" s="21" t="e">
        <f>+IF(AN282="Impacto",AV281-(AV281*AP282),AV281)</f>
        <v>#N/A</v>
      </c>
      <c r="AW282" s="20" t="str">
        <f t="shared" si="1210"/>
        <v/>
      </c>
      <c r="AX282" s="171"/>
      <c r="AY282" s="171"/>
      <c r="AZ282" s="174"/>
      <c r="BA282" s="20" t="str">
        <f>CONCATENATE(J280," Acción preventiva"," 3")</f>
        <v>ADQBS  Acción preventiva 3</v>
      </c>
      <c r="BB282" s="22"/>
      <c r="BC282" s="22"/>
      <c r="BD282" s="22"/>
      <c r="BE282" s="20">
        <f t="shared" si="1212"/>
        <v>0</v>
      </c>
      <c r="BF282" s="20"/>
      <c r="BG282" s="20"/>
      <c r="BH282" s="20"/>
      <c r="BI282" s="20"/>
      <c r="BJ282" s="20"/>
      <c r="BK282" s="20"/>
      <c r="BL282" s="20"/>
      <c r="BM282" s="20"/>
      <c r="BN282" s="20"/>
      <c r="BO282" s="20"/>
      <c r="BP282" s="20"/>
      <c r="BQ282" s="20"/>
      <c r="BR282" s="177"/>
      <c r="BS282" s="37"/>
      <c r="BT282" s="37"/>
      <c r="BU282" s="37"/>
      <c r="BV282" s="37"/>
      <c r="BW282" s="37"/>
      <c r="BX282" s="37"/>
      <c r="BY282" s="37"/>
      <c r="BZ282" s="37"/>
      <c r="CA282" s="37"/>
      <c r="CB282" s="37"/>
      <c r="CC282" s="37"/>
      <c r="CD282" s="37"/>
      <c r="CE282" s="37">
        <f t="shared" si="1138"/>
        <v>0</v>
      </c>
      <c r="CF282" s="38"/>
      <c r="CG282" s="23"/>
      <c r="CH282" s="24"/>
      <c r="CI282" s="180"/>
      <c r="CJ282" s="25" t="e">
        <f t="shared" ref="CJ282" si="1217">1-(CH282/CI280)</f>
        <v>#DIV/0!</v>
      </c>
      <c r="CK282" s="23" t="e" cm="1">
        <f t="array" ref="CK282">+_xlfn.IFS(CJ282&lt;0.8,"Cambio",CJ282&lt;0.9,"Revisión de control",CJ282&gt;0.89,"Se mantiene")</f>
        <v>#DIV/0!</v>
      </c>
      <c r="CL282" s="148"/>
      <c r="CM282" s="148"/>
      <c r="CN282" s="148"/>
      <c r="CO282" s="148"/>
      <c r="CP282" s="25">
        <f t="shared" si="1215"/>
        <v>1</v>
      </c>
    </row>
    <row r="283" spans="1:94" ht="60" hidden="1" customHeight="1" x14ac:dyDescent="0.35">
      <c r="A283" s="151"/>
      <c r="B283" s="216"/>
      <c r="C283" s="152" t="s">
        <v>150</v>
      </c>
      <c r="D283" s="193"/>
      <c r="E283" s="196"/>
      <c r="F283" s="193"/>
      <c r="G283" s="197"/>
      <c r="H283" s="168"/>
      <c r="I283" s="167"/>
      <c r="J283" s="172"/>
      <c r="K283" s="172"/>
      <c r="L283" s="198"/>
      <c r="M283" s="201"/>
      <c r="N283" s="204"/>
      <c r="O283" s="207"/>
      <c r="P283" s="210"/>
      <c r="Q283" s="168"/>
      <c r="R283" s="182"/>
      <c r="S283" s="182"/>
      <c r="T283" s="183"/>
      <c r="U283" s="172"/>
      <c r="V283" s="172"/>
      <c r="W283" s="186"/>
      <c r="X283" s="186"/>
      <c r="Y283" s="186"/>
      <c r="Z283" s="187"/>
      <c r="AA283" s="168"/>
      <c r="AB283" s="167"/>
      <c r="AC283" s="168"/>
      <c r="AD283" s="168"/>
      <c r="AE283" s="167"/>
      <c r="AF283" s="168"/>
      <c r="AG283" s="169"/>
      <c r="AH283" s="20" t="str">
        <f>CONCATENATE(J280," Control"," 4")</f>
        <v>ADQBS  Control 4</v>
      </c>
      <c r="AI283" s="22"/>
      <c r="AJ283" s="22"/>
      <c r="AK283" s="22"/>
      <c r="AL283" s="22" t="str">
        <f t="shared" si="1045"/>
        <v xml:space="preserve">  a través de </v>
      </c>
      <c r="AM283" s="20"/>
      <c r="AN283" s="20" t="str">
        <f t="shared" si="1207"/>
        <v/>
      </c>
      <c r="AO283" s="20"/>
      <c r="AP283" s="20" t="str">
        <f t="shared" si="1208"/>
        <v/>
      </c>
      <c r="AQ283" s="20"/>
      <c r="AR283" s="20"/>
      <c r="AS283" s="20"/>
      <c r="AT283" s="21" t="str">
        <f>+IF(AN283="Probabilidad",AT282-(AT282*AP283),AT282)</f>
        <v/>
      </c>
      <c r="AU283" s="20" t="str">
        <f t="shared" si="1209"/>
        <v/>
      </c>
      <c r="AV283" s="21" t="e">
        <f>+IF(AN283="Impacto",AV282-(AV282*AP283),AV282)</f>
        <v>#N/A</v>
      </c>
      <c r="AW283" s="20" t="str">
        <f t="shared" si="1210"/>
        <v/>
      </c>
      <c r="AX283" s="172"/>
      <c r="AY283" s="172"/>
      <c r="AZ283" s="175"/>
      <c r="BA283" s="20" t="str">
        <f>CONCATENATE(J280," Acción preventiva"," 4")</f>
        <v>ADQBS  Acción preventiva 4</v>
      </c>
      <c r="BB283" s="22"/>
      <c r="BC283" s="22"/>
      <c r="BD283" s="22"/>
      <c r="BE283" s="20">
        <f t="shared" si="1212"/>
        <v>0</v>
      </c>
      <c r="BF283" s="20"/>
      <c r="BG283" s="20"/>
      <c r="BH283" s="20"/>
      <c r="BI283" s="20"/>
      <c r="BJ283" s="20"/>
      <c r="BK283" s="20"/>
      <c r="BL283" s="20"/>
      <c r="BM283" s="20"/>
      <c r="BN283" s="20"/>
      <c r="BO283" s="20"/>
      <c r="BP283" s="20"/>
      <c r="BQ283" s="20"/>
      <c r="BR283" s="178"/>
      <c r="BS283" s="37"/>
      <c r="BT283" s="37"/>
      <c r="BU283" s="37"/>
      <c r="BV283" s="37"/>
      <c r="BW283" s="37"/>
      <c r="BX283" s="37"/>
      <c r="BY283" s="37"/>
      <c r="BZ283" s="37"/>
      <c r="CA283" s="37"/>
      <c r="CB283" s="37"/>
      <c r="CC283" s="37"/>
      <c r="CD283" s="37"/>
      <c r="CE283" s="37">
        <f t="shared" si="1138"/>
        <v>0</v>
      </c>
      <c r="CF283" s="38"/>
      <c r="CG283" s="23"/>
      <c r="CH283" s="24"/>
      <c r="CI283" s="181"/>
      <c r="CJ283" s="25" t="e">
        <f t="shared" ref="CJ283" si="1218">1-(CH283/CI280)</f>
        <v>#DIV/0!</v>
      </c>
      <c r="CK283" s="23" t="e" cm="1">
        <f t="array" ref="CK283">+_xlfn.IFS(CJ283&lt;0.8,"Cambio",CJ283&lt;0.9,"Revisión de control",CJ283&gt;0.89,"Se mantiene")</f>
        <v>#DIV/0!</v>
      </c>
      <c r="CL283" s="148"/>
      <c r="CM283" s="148"/>
      <c r="CN283" s="148"/>
      <c r="CO283" s="148"/>
      <c r="CP283" s="25">
        <f t="shared" si="1215"/>
        <v>1</v>
      </c>
    </row>
    <row r="284" spans="1:94" ht="60" hidden="1" customHeight="1" x14ac:dyDescent="0.35">
      <c r="A284" s="151"/>
      <c r="B284" s="214" t="s">
        <v>149</v>
      </c>
      <c r="C284" s="152" t="s">
        <v>150</v>
      </c>
      <c r="D284" s="191" t="str">
        <f>VLOOKUP(B284,Datos!$B$65:$F$80,3,FALSE)</f>
        <v>Adelantar la adquisición de bienes y/o servicios de la Agencia a través de los mecanismos definidos para la selección, elaboración, celebración, formalización, ejecución, terminación y/o liquidación de los contratos.</v>
      </c>
      <c r="E284" s="194" t="str">
        <f>VLOOKUP(B284,Datos!$B$65:$F$80,5,FALSE)</f>
        <v>La posibilidad de incumplir con los mecanismos definidos para la adquisición de bienes y/o servicios de la Agencia</v>
      </c>
      <c r="F284" s="191" t="str">
        <f>VLOOKUP(B284,Datos!$B$65:$F$80,4,FALSE)</f>
        <v>Desde la programación y análisis de las necesidades de la Agencia hasta la terminación y/o liquidación del contrato</v>
      </c>
      <c r="G284" s="197" t="s">
        <v>649</v>
      </c>
      <c r="H284" s="168"/>
      <c r="I284" s="167">
        <f t="shared" ref="I284" si="1219">IF(K284="",0,1)</f>
        <v>0</v>
      </c>
      <c r="J284" s="170" t="str">
        <f t="shared" ref="J284" si="1220">CONCATENATE(C284," ",K284)</f>
        <v xml:space="preserve">ADQBS </v>
      </c>
      <c r="K284" s="170"/>
      <c r="L284" s="198"/>
      <c r="M284" s="199">
        <f ca="1">+TODAY()-L284</f>
        <v>46151</v>
      </c>
      <c r="N284" s="202"/>
      <c r="O284" s="205"/>
      <c r="P284" s="208" t="e">
        <f>VLOOKUP(O284,Datos!$B$20:$D$25,2,FALSE)</f>
        <v>#N/A</v>
      </c>
      <c r="Q284" s="168"/>
      <c r="R284" s="182"/>
      <c r="S284" s="182"/>
      <c r="T284" s="183" t="str">
        <f t="shared" ref="T284" si="1221">CONCATENATE("Posibilidad de efecto dañoso sobre los"," ",Q284," ",R284," debido ",S284)</f>
        <v xml:space="preserve">Posibilidad de efecto dañoso sobre los   debido </v>
      </c>
      <c r="U284" s="170"/>
      <c r="V284" s="170"/>
      <c r="W284" s="184"/>
      <c r="X284" s="184"/>
      <c r="Y284" s="184"/>
      <c r="Z284" s="187"/>
      <c r="AA284" s="168" t="str">
        <f t="shared" ref="AA284" si="1222">IF(Z284&lt;=0,"",IF(Z284&lt;=2,"Muy Baja",IF(Z284&lt;=24,"Baja",IF(Z284&lt;=500,"Media",IF(Z284&lt;=5000,"Alta","Muy Alta")))))</f>
        <v/>
      </c>
      <c r="AB284" s="167" t="str">
        <f t="shared" ref="AB284" si="1223">IF(AA284="","",IF(AA284="Muy Baja",0.2,IF(AA284="Baja",0.4,IF(AA284="Media",0.6,IF(AA284="Alta",0.8,IF(AA284="Muy Alta",1,))))))</f>
        <v/>
      </c>
      <c r="AC284" s="168">
        <f>+O284</f>
        <v>0</v>
      </c>
      <c r="AD284" s="168" t="e" cm="1">
        <f t="array" ref="AD284">_xlfn.IFS(AC284=Datos!$C$6,"Leve",AC284=Datos!$C$7,"Menor",AC284=Datos!$C$8,"Moderado",AC284=Datos!$C$9,"Mayor",AC284=Datos!$C$10,"Catastrófico")</f>
        <v>#N/A</v>
      </c>
      <c r="AE284" s="167" t="e">
        <f t="shared" ref="AE284" si="1224">IF(AD284="","",IF(AD284="Leve",0.2,IF(AD284="Menor",0.4,IF(AD284="Moderado",0.6,IF(AD284="Mayor",0.8,IF(AD284="Catastrófico",1,))))))</f>
        <v>#N/A</v>
      </c>
      <c r="AF284" s="168" t="e">
        <f t="shared" ref="AF284" si="1225">IF(OR(AND(AA284="Muy Baja",AD284="Leve"),AND(AA284="Muy Baja",AD284="Menor"),AND(AA284="Baja",AD284="Leve")),"Bajo",IF(OR(AND(AA284="Muy baja",AD284="Moderado"),AND(AA284="Baja",AD284="Menor"),AND(AA284="Baja",AD284="Moderado"),AND(AA284="Media",AD284="Leve"),AND(AA284="Media",AD284="Menor"),AND(AA284="Media",AD284="Moderado"),AND(AA284="Alta",AD284="Leve"),AND(AA284="Alta",AD284="Menor")),"Moderado",IF(OR(AND(AA284="Muy Baja",AD284="Mayor"),AND(AA284="Baja",AD284="Mayor"),AND(AA284="Media",AD284="Mayor"),AND(AA284="Alta",AD284="Moderado"),AND(AA284="Alta",AD284="Mayor"),AND(AA284="Muy Alta",AD284="Leve"),AND(AA284="Muy Alta",AD284="Menor"),AND(AA284="Muy Alta",AD284="Moderado"),AND(AA284="Muy Alta",AD284="Mayor")),"Alto",IF(OR(AND(AA284="Muy Baja",AD284="Catastrófico"),AND(AA284="Baja",AD284="Catastrófico"),AND(AA284="Media",AD284="Catastrófico"),AND(AA284="Alta",AD284="Catastrófico"),AND(AA284="Muy Alta",AD284="Catastrófico")),"Extremo",""))))</f>
        <v>#N/A</v>
      </c>
      <c r="AG284" s="169" t="e" cm="1">
        <f t="array" ref="AG284">_xlfn.IFS(AF284="Bajo","Aceptar",AF284="Moderado","Reducir",AF284="Alto","Reducir",AF284="Extremo","Reducir")</f>
        <v>#N/A</v>
      </c>
      <c r="AH284" s="20" t="str">
        <f>CONCATENATE(J284," Control"," 1")</f>
        <v>ADQBS  Control 1</v>
      </c>
      <c r="AI284" s="22"/>
      <c r="AJ284" s="22"/>
      <c r="AK284" s="22"/>
      <c r="AL284" s="22" t="str">
        <f>CONCATENATE(AI284," ",AJ284," a través de ",AK284)</f>
        <v xml:space="preserve">  a través de </v>
      </c>
      <c r="AM284" s="20"/>
      <c r="AN284" s="20" t="str">
        <f>IF(OR(AM284="Preventivo",AM284="Detectivo"),"Probabilidad",IF(AM284="Correctivo","Impacto",""))</f>
        <v/>
      </c>
      <c r="AO284" s="20"/>
      <c r="AP284" s="20" t="str">
        <f>IF(AND(AM284="Preventivo",AO284="Automático"),"50%",IF(AND(AM284="Preventivo",AO284="Manual"),"40%",IF(AND(AM284="Detectivo",AO284="Automático"),"40%",IF(AND(AM284="Detectivo",AO284="Manual"),"30%",IF(AND(AM284="Correctivo",AO284="Automático"),"35%",IF(AND(AM284="Correctivo",AO284="Manual"),"25%",""))))))</f>
        <v/>
      </c>
      <c r="AQ284" s="20"/>
      <c r="AR284" s="20"/>
      <c r="AS284" s="20"/>
      <c r="AT284" s="21" t="str">
        <f t="shared" ref="AT284" si="1226">+IF(AN284="Probabilidad",AB284-(AB284*AP284),AB284)</f>
        <v/>
      </c>
      <c r="AU284" s="20" t="str">
        <f>IFERROR(IF(AT284="","",IF(AT284&lt;=20%,"Muy Baja",IF(AT284&lt;=40%,"Baja",IF(AT284&lt;=60%,"Media",IF(AT284&lt;=80%,"Alta","Muy Alta"))))),"")</f>
        <v/>
      </c>
      <c r="AV284" s="21" t="e">
        <f t="shared" ref="AV284" si="1227">+IF(AN284="Impacto",AE284-(AE284*AP284),AE284)</f>
        <v>#N/A</v>
      </c>
      <c r="AW284" s="20" t="str">
        <f>IFERROR(IF(AV284="","",IF(AV284&lt;=0.2,"Leve",IF(AV284&lt;=0.4,"Menor",IF(AV284&lt;=0.6,"Moderado",IF(AV284&lt;=0.8,"Mayor","Catastrófico"))))),"")</f>
        <v/>
      </c>
      <c r="AX284" s="170" t="str">
        <f t="shared" ref="AX284" si="1228">IF(OR(AND(AU287="Muy Baja",AW287="Leve"),AND(AU287="Muy Baja",AW287="Menor"),AND(AU287="Baja",AW287="Leve")),"Bajo",IF(OR(AND(AU287="Muy baja",AW287="Moderado"),AND(AU287="Baja",AW287="Menor"),AND(AU287="Baja",AW287="Moderado"),AND(AU287="Media",AW287="Leve"),AND(AU287="Media",AW287="Menor"),AND(AU287="Media",AW287="Moderado"),AND(AU287="Alta",AW287="Leve"),AND(AU287="Alta",AW287="Menor")),"Moderado",IF(OR(AND(AU287="Muy Baja",AW287="Mayor"),AND(AU287="Baja",AW287="Mayor"),AND(AU287="Media",AW287="Mayor"),AND(AU287="Alta",AW287="Moderado"),AND(AU287="Alta",AW287="Mayor"),AND(AU287="Muy Alta",AW287="Leve"),AND(AU287="Muy Alta",AW287="Menor"),AND(AU287="Muy Alta",AW287="Moderado"),AND(AU287="Muy Alta",AW287="Mayor")),"Alto",IF(OR(AND(AU287="Muy Baja",AW287="Catastrófico"),AND(AU287="Baja",AW287="Catastrófico"),AND(AU287="Media",AW287="Catastrófico"),AND(AU287="Alta",AW287="Catastrófico"),AND(AU287="Muy Alta",AW287="Catastrófico")),"Extremo",""))))</f>
        <v/>
      </c>
      <c r="AY284" s="170" t="e" cm="1">
        <f t="array" ref="AY284">_xlfn.IFS(AX284="Bajo","Aceptar",AX284="Moderado","Reducir",AX284="Alto","Reducir",AX284="Extremo","Reducir")</f>
        <v>#N/A</v>
      </c>
      <c r="AZ284" s="173" t="e" cm="1">
        <f t="array" ref="AZ284">_xlfn.IFS(AY284="Aceptar","No",AY284="Reducir","Si")</f>
        <v>#N/A</v>
      </c>
      <c r="BA284" s="20" t="str">
        <f>CONCATENATE(J284," Acción preventiva"," 1")</f>
        <v>ADQBS  Acción preventiva 1</v>
      </c>
      <c r="BB284" s="22"/>
      <c r="BC284" s="22"/>
      <c r="BD284" s="22"/>
      <c r="BE284" s="20">
        <f>+SUM(BF284:BQ284)</f>
        <v>0</v>
      </c>
      <c r="BF284" s="20"/>
      <c r="BG284" s="20"/>
      <c r="BH284" s="20"/>
      <c r="BI284" s="20"/>
      <c r="BJ284" s="20"/>
      <c r="BK284" s="20"/>
      <c r="BL284" s="20"/>
      <c r="BM284" s="20"/>
      <c r="BN284" s="20"/>
      <c r="BO284" s="20"/>
      <c r="BP284" s="20"/>
      <c r="BQ284" s="20"/>
      <c r="BR284" s="176"/>
      <c r="BS284" s="37"/>
      <c r="BT284" s="37"/>
      <c r="BU284" s="37"/>
      <c r="BV284" s="37"/>
      <c r="BW284" s="37"/>
      <c r="BX284" s="37"/>
      <c r="BY284" s="37"/>
      <c r="BZ284" s="37"/>
      <c r="CA284" s="37"/>
      <c r="CB284" s="37"/>
      <c r="CC284" s="37"/>
      <c r="CD284" s="37"/>
      <c r="CE284" s="37">
        <f t="shared" si="1138"/>
        <v>0</v>
      </c>
      <c r="CF284" s="38"/>
      <c r="CG284" s="23"/>
      <c r="CH284" s="24"/>
      <c r="CI284" s="179">
        <f t="shared" ref="CI284" si="1229">+Z284</f>
        <v>0</v>
      </c>
      <c r="CJ284" s="25" t="e">
        <f t="shared" ref="CJ284" si="1230">1-(CH284/CI284)</f>
        <v>#DIV/0!</v>
      </c>
      <c r="CK284" s="23" t="e" cm="1">
        <f t="array" ref="CK284">+_xlfn.IFS(CJ284&lt;0.8,"Cambio",CJ284&lt;0.9,"Revisión de control",CJ284&gt;0.89,"Se mantiene")</f>
        <v>#DIV/0!</v>
      </c>
      <c r="CL284" s="148"/>
      <c r="CM284" s="148"/>
      <c r="CN284" s="148"/>
      <c r="CO284" s="148"/>
      <c r="CP284" s="25">
        <f>(_xlfn.IFS(CG284="",1,CG284="SI",0)+_xlfn.IFS(CL284="",1,CL284="SI",1,CL284="NO",0)+_xlfn.IFS(CM284="",1,CM284="SI",1,CM284="NO",0)+_xlfn.IFS(CN284="",1,CN284="SI",1,CN284="NO",0)+_xlfn.IFS(CO284="",1,CO284="SI",1,CO284="NO",0))/5</f>
        <v>1</v>
      </c>
    </row>
    <row r="285" spans="1:94" ht="60" hidden="1" customHeight="1" x14ac:dyDescent="0.35">
      <c r="A285" s="151"/>
      <c r="B285" s="215"/>
      <c r="C285" s="152" t="s">
        <v>150</v>
      </c>
      <c r="D285" s="192"/>
      <c r="E285" s="195"/>
      <c r="F285" s="192"/>
      <c r="G285" s="197"/>
      <c r="H285" s="168"/>
      <c r="I285" s="167"/>
      <c r="J285" s="171"/>
      <c r="K285" s="171"/>
      <c r="L285" s="198"/>
      <c r="M285" s="200"/>
      <c r="N285" s="203"/>
      <c r="O285" s="206"/>
      <c r="P285" s="209"/>
      <c r="Q285" s="168"/>
      <c r="R285" s="182"/>
      <c r="S285" s="182"/>
      <c r="T285" s="183"/>
      <c r="U285" s="171"/>
      <c r="V285" s="171"/>
      <c r="W285" s="185"/>
      <c r="X285" s="185"/>
      <c r="Y285" s="185"/>
      <c r="Z285" s="187"/>
      <c r="AA285" s="168"/>
      <c r="AB285" s="167"/>
      <c r="AC285" s="168"/>
      <c r="AD285" s="168"/>
      <c r="AE285" s="167"/>
      <c r="AF285" s="168"/>
      <c r="AG285" s="169"/>
      <c r="AH285" s="20" t="str">
        <f>CONCATENATE(J284," Control"," 2")</f>
        <v>ADQBS  Control 2</v>
      </c>
      <c r="AI285" s="22"/>
      <c r="AJ285" s="22"/>
      <c r="AK285" s="22"/>
      <c r="AL285" s="22" t="str">
        <f>CONCATENATE(AI285," ",AJ285," a través de ",AK285)</f>
        <v xml:space="preserve">  a través de </v>
      </c>
      <c r="AM285" s="20"/>
      <c r="AN285" s="20" t="str">
        <f>IF(OR(AM285="Preventivo",AM285="Detectivo"),"Probabilidad",IF(AM285="Correctivo","Impacto",""))</f>
        <v/>
      </c>
      <c r="AO285" s="20"/>
      <c r="AP285" s="20" t="str">
        <f>IF(AND(AM285="Preventivo",AO285="Automático"),"50%",IF(AND(AM285="Preventivo",AO285="Manual"),"40%",IF(AND(AM285="Detectivo",AO285="Automático"),"40%",IF(AND(AM285="Detectivo",AO285="Manual"),"30%",IF(AND(AM285="Correctivo",AO285="Automático"),"35%",IF(AND(AM285="Correctivo",AO285="Manual"),"25%",""))))))</f>
        <v/>
      </c>
      <c r="AQ285" s="20"/>
      <c r="AR285" s="20"/>
      <c r="AS285" s="20"/>
      <c r="AT285" s="21" t="str">
        <f t="shared" ref="AT285:AT287" si="1231">+IF(AN285="Probabilidad",AT284-(AT284*AP285),AT284)</f>
        <v/>
      </c>
      <c r="AU285" s="20" t="str">
        <f>IFERROR(IF(AT285="","",IF(AT285&lt;=20%,"Muy Baja",IF(AT285&lt;=40%,"Baja",IF(AT285&lt;=60%,"Media",IF(AT285&lt;=80%,"Alta","Muy Alta"))))),"")</f>
        <v/>
      </c>
      <c r="AV285" s="21" t="e">
        <f t="shared" ref="AV285:AV287" si="1232">+IF(AN285="Impacto",AV284-(AV284*AP285),AV284)</f>
        <v>#N/A</v>
      </c>
      <c r="AW285" s="20" t="str">
        <f>IFERROR(IF(AV285="","",IF(AV285&lt;=0.2,"Leve",IF(AV285&lt;=0.4,"Menor",IF(AV285&lt;=0.6,"Moderado",IF(AV285&lt;=0.8,"Mayor","Catastrófico"))))),"")</f>
        <v/>
      </c>
      <c r="AX285" s="171"/>
      <c r="AY285" s="171"/>
      <c r="AZ285" s="174"/>
      <c r="BA285" s="20" t="str">
        <f>CONCATENATE(J284," Acción preventiva"," 2")</f>
        <v>ADQBS  Acción preventiva 2</v>
      </c>
      <c r="BB285" s="22"/>
      <c r="BC285" s="22"/>
      <c r="BD285" s="22"/>
      <c r="BE285" s="20">
        <f>+SUM(BF285:BQ285)</f>
        <v>0</v>
      </c>
      <c r="BF285" s="20"/>
      <c r="BG285" s="20"/>
      <c r="BH285" s="20"/>
      <c r="BI285" s="20"/>
      <c r="BJ285" s="20"/>
      <c r="BK285" s="20"/>
      <c r="BL285" s="20"/>
      <c r="BM285" s="20"/>
      <c r="BN285" s="20"/>
      <c r="BO285" s="20"/>
      <c r="BP285" s="20"/>
      <c r="BQ285" s="20"/>
      <c r="BR285" s="177"/>
      <c r="BS285" s="37"/>
      <c r="BT285" s="37"/>
      <c r="BU285" s="37"/>
      <c r="BV285" s="37"/>
      <c r="BW285" s="37"/>
      <c r="BX285" s="37"/>
      <c r="BY285" s="37"/>
      <c r="BZ285" s="37"/>
      <c r="CA285" s="37"/>
      <c r="CB285" s="37"/>
      <c r="CC285" s="37"/>
      <c r="CD285" s="37"/>
      <c r="CE285" s="37">
        <f t="shared" si="1138"/>
        <v>0</v>
      </c>
      <c r="CF285" s="38"/>
      <c r="CG285" s="23"/>
      <c r="CH285" s="24"/>
      <c r="CI285" s="180"/>
      <c r="CJ285" s="25" t="e">
        <f t="shared" ref="CJ285" si="1233">1-(CH285/CI284)</f>
        <v>#DIV/0!</v>
      </c>
      <c r="CK285" s="23" t="e" cm="1">
        <f t="array" ref="CK285">+_xlfn.IFS(CJ285&lt;0.8,"Cambio",CJ285&lt;0.9,"Revisión de control",CJ285&gt;0.89,"Se mantiene")</f>
        <v>#DIV/0!</v>
      </c>
      <c r="CL285" s="148"/>
      <c r="CM285" s="148"/>
      <c r="CN285" s="148"/>
      <c r="CO285" s="148"/>
      <c r="CP285" s="25">
        <f>(_xlfn.IFS(CG285="",1,CG285="SI",0)+_xlfn.IFS(CL285="",1,CL285="SI",1,CL285="NO",0)+_xlfn.IFS(CM285="",1,CM285="SI",1,CM285="NO",0)+_xlfn.IFS(CN285="",1,CN285="SI",1,CN285="NO",0)+_xlfn.IFS(CO285="",1,CO285="SI",1,CO285="NO",0))/5</f>
        <v>1</v>
      </c>
    </row>
    <row r="286" spans="1:94" ht="60" hidden="1" customHeight="1" x14ac:dyDescent="0.35">
      <c r="A286" s="151"/>
      <c r="B286" s="215"/>
      <c r="C286" s="152" t="s">
        <v>150</v>
      </c>
      <c r="D286" s="192"/>
      <c r="E286" s="195"/>
      <c r="F286" s="192"/>
      <c r="G286" s="197"/>
      <c r="H286" s="168"/>
      <c r="I286" s="167"/>
      <c r="J286" s="171"/>
      <c r="K286" s="171"/>
      <c r="L286" s="198"/>
      <c r="M286" s="200"/>
      <c r="N286" s="203"/>
      <c r="O286" s="206"/>
      <c r="P286" s="209"/>
      <c r="Q286" s="168"/>
      <c r="R286" s="182"/>
      <c r="S286" s="182"/>
      <c r="T286" s="183"/>
      <c r="U286" s="171"/>
      <c r="V286" s="171"/>
      <c r="W286" s="185"/>
      <c r="X286" s="185"/>
      <c r="Y286" s="185"/>
      <c r="Z286" s="187"/>
      <c r="AA286" s="168"/>
      <c r="AB286" s="167"/>
      <c r="AC286" s="168"/>
      <c r="AD286" s="168"/>
      <c r="AE286" s="167"/>
      <c r="AF286" s="168"/>
      <c r="AG286" s="169"/>
      <c r="AH286" s="20" t="str">
        <f>CONCATENATE(J284," Control"," 3")</f>
        <v>ADQBS  Control 3</v>
      </c>
      <c r="AI286" s="22"/>
      <c r="AJ286" s="22"/>
      <c r="AK286" s="22"/>
      <c r="AL286" s="22" t="str">
        <f>CONCATENATE(AI286," ",AJ286," a través de ",AK286)</f>
        <v xml:space="preserve">  a través de </v>
      </c>
      <c r="AM286" s="20"/>
      <c r="AN286" s="20" t="str">
        <f>IF(OR(AM286="Preventivo",AM286="Detectivo"),"Probabilidad",IF(AM286="Correctivo","Impacto",""))</f>
        <v/>
      </c>
      <c r="AO286" s="20"/>
      <c r="AP286" s="20" t="str">
        <f>IF(AND(AM286="Preventivo",AO286="Automático"),"50%",IF(AND(AM286="Preventivo",AO286="Manual"),"40%",IF(AND(AM286="Detectivo",AO286="Automático"),"40%",IF(AND(AM286="Detectivo",AO286="Manual"),"30%",IF(AND(AM286="Correctivo",AO286="Automático"),"35%",IF(AND(AM286="Correctivo",AO286="Manual"),"25%",""))))))</f>
        <v/>
      </c>
      <c r="AQ286" s="20"/>
      <c r="AR286" s="20"/>
      <c r="AS286" s="20"/>
      <c r="AT286" s="21" t="str">
        <f t="shared" si="1231"/>
        <v/>
      </c>
      <c r="AU286" s="20" t="str">
        <f>IFERROR(IF(AT286="","",IF(AT286&lt;=20%,"Muy Baja",IF(AT286&lt;=40%,"Baja",IF(AT286&lt;=60%,"Media",IF(AT286&lt;=80%,"Alta","Muy Alta"))))),"")</f>
        <v/>
      </c>
      <c r="AV286" s="21" t="e">
        <f t="shared" si="1232"/>
        <v>#N/A</v>
      </c>
      <c r="AW286" s="20" t="str">
        <f>IFERROR(IF(AV286="","",IF(AV286&lt;=0.2,"Leve",IF(AV286&lt;=0.4,"Menor",IF(AV286&lt;=0.6,"Moderado",IF(AV286&lt;=0.8,"Mayor","Catastrófico"))))),"")</f>
        <v/>
      </c>
      <c r="AX286" s="171"/>
      <c r="AY286" s="171"/>
      <c r="AZ286" s="174"/>
      <c r="BA286" s="20" t="str">
        <f>CONCATENATE(J284," Acción preventiva"," 3")</f>
        <v>ADQBS  Acción preventiva 3</v>
      </c>
      <c r="BB286" s="22"/>
      <c r="BC286" s="22"/>
      <c r="BD286" s="22"/>
      <c r="BE286" s="20">
        <f>+SUM(BF286:BQ286)</f>
        <v>0</v>
      </c>
      <c r="BF286" s="20"/>
      <c r="BG286" s="20"/>
      <c r="BH286" s="20"/>
      <c r="BI286" s="20"/>
      <c r="BJ286" s="20"/>
      <c r="BK286" s="20"/>
      <c r="BL286" s="20"/>
      <c r="BM286" s="20"/>
      <c r="BN286" s="20"/>
      <c r="BO286" s="20"/>
      <c r="BP286" s="20"/>
      <c r="BQ286" s="20"/>
      <c r="BR286" s="177"/>
      <c r="BS286" s="37"/>
      <c r="BT286" s="37"/>
      <c r="BU286" s="37"/>
      <c r="BV286" s="37"/>
      <c r="BW286" s="37"/>
      <c r="BX286" s="37"/>
      <c r="BY286" s="37"/>
      <c r="BZ286" s="37"/>
      <c r="CA286" s="37"/>
      <c r="CB286" s="37"/>
      <c r="CC286" s="37"/>
      <c r="CD286" s="37"/>
      <c r="CE286" s="37">
        <f t="shared" si="1138"/>
        <v>0</v>
      </c>
      <c r="CF286" s="38"/>
      <c r="CG286" s="23"/>
      <c r="CH286" s="24"/>
      <c r="CI286" s="180"/>
      <c r="CJ286" s="25" t="e">
        <f t="shared" ref="CJ286" si="1234">1-(CH286/CI284)</f>
        <v>#DIV/0!</v>
      </c>
      <c r="CK286" s="23" t="e" cm="1">
        <f t="array" ref="CK286">+_xlfn.IFS(CJ286&lt;0.8,"Cambio",CJ286&lt;0.9,"Revisión de control",CJ286&gt;0.89,"Se mantiene")</f>
        <v>#DIV/0!</v>
      </c>
      <c r="CL286" s="148"/>
      <c r="CM286" s="148"/>
      <c r="CN286" s="148"/>
      <c r="CO286" s="148"/>
      <c r="CP286" s="25">
        <f>(_xlfn.IFS(CG286="",1,CG286="SI",0)+_xlfn.IFS(CL286="",1,CL286="SI",1,CL286="NO",0)+_xlfn.IFS(CM286="",1,CM286="SI",1,CM286="NO",0)+_xlfn.IFS(CN286="",1,CN286="SI",1,CN286="NO",0)+_xlfn.IFS(CO286="",1,CO286="SI",1,CO286="NO",0))/5</f>
        <v>1</v>
      </c>
    </row>
    <row r="287" spans="1:94" ht="60" hidden="1" customHeight="1" x14ac:dyDescent="0.35">
      <c r="A287" s="151"/>
      <c r="B287" s="216"/>
      <c r="C287" s="152" t="s">
        <v>150</v>
      </c>
      <c r="D287" s="193"/>
      <c r="E287" s="196"/>
      <c r="F287" s="193"/>
      <c r="G287" s="197"/>
      <c r="H287" s="168"/>
      <c r="I287" s="167"/>
      <c r="J287" s="172"/>
      <c r="K287" s="172"/>
      <c r="L287" s="198"/>
      <c r="M287" s="201"/>
      <c r="N287" s="204"/>
      <c r="O287" s="207"/>
      <c r="P287" s="210"/>
      <c r="Q287" s="168"/>
      <c r="R287" s="182"/>
      <c r="S287" s="182"/>
      <c r="T287" s="183"/>
      <c r="U287" s="172"/>
      <c r="V287" s="172"/>
      <c r="W287" s="186"/>
      <c r="X287" s="186"/>
      <c r="Y287" s="186"/>
      <c r="Z287" s="187"/>
      <c r="AA287" s="168"/>
      <c r="AB287" s="167"/>
      <c r="AC287" s="168"/>
      <c r="AD287" s="168"/>
      <c r="AE287" s="167"/>
      <c r="AF287" s="168"/>
      <c r="AG287" s="169"/>
      <c r="AH287" s="20" t="str">
        <f>CONCATENATE(J284," Control"," 4")</f>
        <v>ADQBS  Control 4</v>
      </c>
      <c r="AI287" s="22"/>
      <c r="AJ287" s="22"/>
      <c r="AK287" s="22"/>
      <c r="AL287" s="22" t="str">
        <f>CONCATENATE(AI287," ",AJ287," a través de ",AK287)</f>
        <v xml:space="preserve">  a través de </v>
      </c>
      <c r="AM287" s="20"/>
      <c r="AN287" s="20" t="str">
        <f>IF(OR(AM287="Preventivo",AM287="Detectivo"),"Probabilidad",IF(AM287="Correctivo","Impacto",""))</f>
        <v/>
      </c>
      <c r="AO287" s="20"/>
      <c r="AP287" s="20" t="str">
        <f>IF(AND(AM287="Preventivo",AO287="Automático"),"50%",IF(AND(AM287="Preventivo",AO287="Manual"),"40%",IF(AND(AM287="Detectivo",AO287="Automático"),"40%",IF(AND(AM287="Detectivo",AO287="Manual"),"30%",IF(AND(AM287="Correctivo",AO287="Automático"),"35%",IF(AND(AM287="Correctivo",AO287="Manual"),"25%",""))))))</f>
        <v/>
      </c>
      <c r="AQ287" s="20"/>
      <c r="AR287" s="20"/>
      <c r="AS287" s="20"/>
      <c r="AT287" s="21" t="str">
        <f t="shared" si="1231"/>
        <v/>
      </c>
      <c r="AU287" s="20" t="str">
        <f>IFERROR(IF(AT287="","",IF(AT287&lt;=20%,"Muy Baja",IF(AT287&lt;=40%,"Baja",IF(AT287&lt;=60%,"Media",IF(AT287&lt;=80%,"Alta","Muy Alta"))))),"")</f>
        <v/>
      </c>
      <c r="AV287" s="21" t="e">
        <f t="shared" si="1232"/>
        <v>#N/A</v>
      </c>
      <c r="AW287" s="20" t="str">
        <f>IFERROR(IF(AV287="","",IF(AV287&lt;=0.2,"Leve",IF(AV287&lt;=0.4,"Menor",IF(AV287&lt;=0.6,"Moderado",IF(AV287&lt;=0.8,"Mayor","Catastrófico"))))),"")</f>
        <v/>
      </c>
      <c r="AX287" s="172"/>
      <c r="AY287" s="172"/>
      <c r="AZ287" s="175"/>
      <c r="BA287" s="20" t="str">
        <f>CONCATENATE(J284," Acción preventiva"," 4")</f>
        <v>ADQBS  Acción preventiva 4</v>
      </c>
      <c r="BB287" s="22"/>
      <c r="BC287" s="22"/>
      <c r="BD287" s="22"/>
      <c r="BE287" s="20">
        <f>+SUM(BF287:BQ287)</f>
        <v>0</v>
      </c>
      <c r="BF287" s="20"/>
      <c r="BG287" s="20"/>
      <c r="BH287" s="20"/>
      <c r="BI287" s="20"/>
      <c r="BJ287" s="20"/>
      <c r="BK287" s="20"/>
      <c r="BL287" s="20"/>
      <c r="BM287" s="20"/>
      <c r="BN287" s="20"/>
      <c r="BO287" s="20"/>
      <c r="BP287" s="20"/>
      <c r="BQ287" s="20"/>
      <c r="BR287" s="178"/>
      <c r="BS287" s="37"/>
      <c r="BT287" s="37"/>
      <c r="BU287" s="37"/>
      <c r="BV287" s="37"/>
      <c r="BW287" s="37"/>
      <c r="BX287" s="37"/>
      <c r="BY287" s="37"/>
      <c r="BZ287" s="37"/>
      <c r="CA287" s="37"/>
      <c r="CB287" s="37"/>
      <c r="CC287" s="37"/>
      <c r="CD287" s="37"/>
      <c r="CE287" s="37">
        <f t="shared" si="1138"/>
        <v>0</v>
      </c>
      <c r="CF287" s="38"/>
      <c r="CG287" s="23"/>
      <c r="CH287" s="24"/>
      <c r="CI287" s="181"/>
      <c r="CJ287" s="25" t="e">
        <f t="shared" ref="CJ287" si="1235">1-(CH287/CI284)</f>
        <v>#DIV/0!</v>
      </c>
      <c r="CK287" s="23" t="e" cm="1">
        <f t="array" ref="CK287">+_xlfn.IFS(CJ287&lt;0.8,"Cambio",CJ287&lt;0.9,"Revisión de control",CJ287&gt;0.89,"Se mantiene")</f>
        <v>#DIV/0!</v>
      </c>
      <c r="CL287" s="148"/>
      <c r="CM287" s="148"/>
      <c r="CN287" s="148"/>
      <c r="CO287" s="148"/>
      <c r="CP287" s="25">
        <f>(_xlfn.IFS(CG287="",1,CG287="SI",0)+_xlfn.IFS(CL287="",1,CL287="SI",1,CL287="NO",0)+_xlfn.IFS(CM287="",1,CM287="SI",1,CM287="NO",0)+_xlfn.IFS(CN287="",1,CN287="SI",1,CN287="NO",0)+_xlfn.IFS(CO287="",1,CO287="SI",1,CO287="NO",0))/5</f>
        <v>1</v>
      </c>
    </row>
    <row r="288" spans="1:94" ht="60" hidden="1" customHeight="1" x14ac:dyDescent="0.35">
      <c r="A288" s="151"/>
      <c r="B288" s="214" t="s">
        <v>149</v>
      </c>
      <c r="C288" s="152" t="s">
        <v>150</v>
      </c>
      <c r="D288" s="191" t="str">
        <f>VLOOKUP(B288,Datos!$B$65:$F$80,3,FALSE)</f>
        <v>Adelantar la adquisición de bienes y/o servicios de la Agencia a través de los mecanismos definidos para la selección, elaboración, celebración, formalización, ejecución, terminación y/o liquidación de los contratos.</v>
      </c>
      <c r="E288" s="194" t="str">
        <f>VLOOKUP(B288,Datos!$B$65:$F$80,5,FALSE)</f>
        <v>La posibilidad de incumplir con los mecanismos definidos para la adquisición de bienes y/o servicios de la Agencia</v>
      </c>
      <c r="F288" s="191" t="str">
        <f>VLOOKUP(B288,Datos!$B$65:$F$80,4,FALSE)</f>
        <v>Desde la programación y análisis de las necesidades de la Agencia hasta la terminación y/o liquidación del contrato</v>
      </c>
      <c r="G288" s="220" t="s">
        <v>308</v>
      </c>
      <c r="H288" s="168"/>
      <c r="I288" s="167">
        <f t="shared" ref="I288" si="1236">IF(K288="",0,1)</f>
        <v>0</v>
      </c>
      <c r="J288" s="170" t="str">
        <f t="shared" ref="J288" si="1237">CONCATENATE(C288," ",K288)</f>
        <v xml:space="preserve">ADQBS </v>
      </c>
      <c r="K288" s="170"/>
      <c r="L288" s="198"/>
      <c r="M288" s="199">
        <f ca="1">+TODAY()-L288</f>
        <v>46151</v>
      </c>
      <c r="N288" s="202"/>
      <c r="O288" s="205"/>
      <c r="P288" s="208" t="e">
        <f>VLOOKUP(O288,Datos!$B$20:$D$25,2,FALSE)</f>
        <v>#N/A</v>
      </c>
      <c r="Q288" s="168"/>
      <c r="R288" s="182"/>
      <c r="S288" s="182"/>
      <c r="T288" s="183" t="str">
        <f t="shared" ref="T288" si="1238">CONCATENATE("Posibilidad de efecto dañoso sobre los"," ",Q288," ",R288," debido ",S288)</f>
        <v xml:space="preserve">Posibilidad de efecto dañoso sobre los   debido </v>
      </c>
      <c r="U288" s="170"/>
      <c r="V288" s="170"/>
      <c r="W288" s="184"/>
      <c r="X288" s="184"/>
      <c r="Y288" s="184"/>
      <c r="Z288" s="187"/>
      <c r="AA288" s="168" t="str">
        <f t="shared" ref="AA288" si="1239">IF(Z288&lt;=0,"",IF(Z288&lt;=2,"Muy Baja",IF(Z288&lt;=24,"Baja",IF(Z288&lt;=500,"Media",IF(Z288&lt;=5000,"Alta","Muy Alta")))))</f>
        <v/>
      </c>
      <c r="AB288" s="167" t="str">
        <f t="shared" ref="AB288" si="1240">IF(AA288="","",IF(AA288="Muy Baja",0.2,IF(AA288="Baja",0.4,IF(AA288="Media",0.6,IF(AA288="Alta",0.8,IF(AA288="Muy Alta",1,))))))</f>
        <v/>
      </c>
      <c r="AC288" s="168">
        <f>+O288</f>
        <v>0</v>
      </c>
      <c r="AD288" s="168" t="e" cm="1">
        <f t="array" ref="AD288">_xlfn.IFS(AC288=Datos!$C$6,"Leve",AC288=Datos!$C$7,"Menor",AC288=Datos!$C$8,"Moderado",AC288=Datos!$C$9,"Mayor",AC288=Datos!$C$10,"Catastrófico")</f>
        <v>#N/A</v>
      </c>
      <c r="AE288" s="167" t="e">
        <f t="shared" ref="AE288" si="1241">IF(AD288="","",IF(AD288="Leve",0.2,IF(AD288="Menor",0.4,IF(AD288="Moderado",0.6,IF(AD288="Mayor",0.8,IF(AD288="Catastrófico",1,))))))</f>
        <v>#N/A</v>
      </c>
      <c r="AF288" s="168" t="e">
        <f t="shared" ref="AF288" si="1242">IF(OR(AND(AA288="Muy Baja",AD288="Leve"),AND(AA288="Muy Baja",AD288="Menor"),AND(AA288="Baja",AD288="Leve")),"Bajo",IF(OR(AND(AA288="Muy baja",AD288="Moderado"),AND(AA288="Baja",AD288="Menor"),AND(AA288="Baja",AD288="Moderado"),AND(AA288="Media",AD288="Leve"),AND(AA288="Media",AD288="Menor"),AND(AA288="Media",AD288="Moderado"),AND(AA288="Alta",AD288="Leve"),AND(AA288="Alta",AD288="Menor")),"Moderado",IF(OR(AND(AA288="Muy Baja",AD288="Mayor"),AND(AA288="Baja",AD288="Mayor"),AND(AA288="Media",AD288="Mayor"),AND(AA288="Alta",AD288="Moderado"),AND(AA288="Alta",AD288="Mayor"),AND(AA288="Muy Alta",AD288="Leve"),AND(AA288="Muy Alta",AD288="Menor"),AND(AA288="Muy Alta",AD288="Moderado"),AND(AA288="Muy Alta",AD288="Mayor")),"Alto",IF(OR(AND(AA288="Muy Baja",AD288="Catastrófico"),AND(AA288="Baja",AD288="Catastrófico"),AND(AA288="Media",AD288="Catastrófico"),AND(AA288="Alta",AD288="Catastrófico"),AND(AA288="Muy Alta",AD288="Catastrófico")),"Extremo",""))))</f>
        <v>#N/A</v>
      </c>
      <c r="AG288" s="169" t="e" cm="1">
        <f t="array" ref="AG288">_xlfn.IFS(AF288="Bajo","Aceptar",AF288="Moderado","Reducir",AF288="Alto","Reducir",AF288="Extremo","Reducir")</f>
        <v>#N/A</v>
      </c>
      <c r="AH288" s="20" t="str">
        <f>CONCATENATE(J288," Control"," 1")</f>
        <v>ADQBS  Control 1</v>
      </c>
      <c r="AI288" s="22"/>
      <c r="AJ288" s="22"/>
      <c r="AK288" s="22"/>
      <c r="AL288" s="22" t="str">
        <f>CONCATENATE(AI288," ",AJ288," a través del ",AK288)</f>
        <v xml:space="preserve">  a través del </v>
      </c>
      <c r="AM288" s="20"/>
      <c r="AN288" s="20" t="str">
        <f t="shared" si="1207"/>
        <v/>
      </c>
      <c r="AO288" s="20"/>
      <c r="AP288" s="20" t="str">
        <f t="shared" si="1208"/>
        <v/>
      </c>
      <c r="AQ288" s="20"/>
      <c r="AR288" s="20"/>
      <c r="AS288" s="20"/>
      <c r="AT288" s="21" t="str">
        <f>+IF(AN288="Probabilidad",AB288-(AB288*AP288),AB288)</f>
        <v/>
      </c>
      <c r="AU288" s="20" t="str">
        <f t="shared" si="1209"/>
        <v/>
      </c>
      <c r="AV288" s="21" t="e">
        <f>+IF(AN288="Impacto",AE288-(AE288*AP288),AE288)</f>
        <v>#N/A</v>
      </c>
      <c r="AW288" s="20" t="str">
        <f t="shared" si="1210"/>
        <v/>
      </c>
      <c r="AX288" s="170" t="str">
        <f t="shared" ref="AX288" si="1243">IF(OR(AND(AU291="Muy Baja",AW291="Leve"),AND(AU291="Muy Baja",AW291="Menor"),AND(AU291="Baja",AW291="Leve")),"Bajo",IF(OR(AND(AU291="Muy baja",AW291="Moderado"),AND(AU291="Baja",AW291="Menor"),AND(AU291="Baja",AW291="Moderado"),AND(AU291="Media",AW291="Leve"),AND(AU291="Media",AW291="Menor"),AND(AU291="Media",AW291="Moderado"),AND(AU291="Alta",AW291="Leve"),AND(AU291="Alta",AW291="Menor")),"Moderado",IF(OR(AND(AU291="Muy Baja",AW291="Mayor"),AND(AU291="Baja",AW291="Mayor"),AND(AU291="Media",AW291="Mayor"),AND(AU291="Alta",AW291="Moderado"),AND(AU291="Alta",AW291="Mayor"),AND(AU291="Muy Alta",AW291="Leve"),AND(AU291="Muy Alta",AW291="Menor"),AND(AU291="Muy Alta",AW291="Moderado"),AND(AU291="Muy Alta",AW291="Mayor")),"Alto",IF(OR(AND(AU291="Muy Baja",AW291="Catastrófico"),AND(AU291="Baja",AW291="Catastrófico"),AND(AU291="Media",AW291="Catastrófico"),AND(AU291="Alta",AW291="Catastrófico"),AND(AU291="Muy Alta",AW291="Catastrófico")),"Extremo",""))))</f>
        <v/>
      </c>
      <c r="AY288" s="170" t="e" cm="1">
        <f t="array" ref="AY288">_xlfn.IFS(AX288="Bajo","Aceptar",AX288="Moderado","Reducir",AX288="Alto","Reducir",AX288="Extremo","Reducir")</f>
        <v>#N/A</v>
      </c>
      <c r="AZ288" s="173" t="e" cm="1">
        <f t="array" ref="AZ288">_xlfn.IFS(AY288="Aceptar","No",AY288="Reducir","Si")</f>
        <v>#N/A</v>
      </c>
      <c r="BA288" s="20" t="str">
        <f>CONCATENATE(J288," Acción preventiva"," 1")</f>
        <v>ADQBS  Acción preventiva 1</v>
      </c>
      <c r="BB288" s="22"/>
      <c r="BC288" s="22"/>
      <c r="BD288" s="22"/>
      <c r="BE288" s="20">
        <f t="shared" si="1212"/>
        <v>0</v>
      </c>
      <c r="BF288" s="20"/>
      <c r="BG288" s="20"/>
      <c r="BH288" s="20"/>
      <c r="BI288" s="20"/>
      <c r="BJ288" s="20"/>
      <c r="BK288" s="20"/>
      <c r="BL288" s="20"/>
      <c r="BM288" s="20"/>
      <c r="BN288" s="20"/>
      <c r="BO288" s="20"/>
      <c r="BP288" s="20"/>
      <c r="BQ288" s="20"/>
      <c r="BR288" s="176"/>
      <c r="BS288" s="37"/>
      <c r="BT288" s="37"/>
      <c r="BU288" s="37"/>
      <c r="BV288" s="37"/>
      <c r="BW288" s="37"/>
      <c r="BX288" s="37"/>
      <c r="BY288" s="37"/>
      <c r="BZ288" s="37"/>
      <c r="CA288" s="37"/>
      <c r="CB288" s="37"/>
      <c r="CC288" s="37"/>
      <c r="CD288" s="37"/>
      <c r="CE288" s="37">
        <f t="shared" si="1138"/>
        <v>0</v>
      </c>
      <c r="CF288" s="38"/>
      <c r="CG288" s="23"/>
      <c r="CH288" s="24"/>
      <c r="CI288" s="179">
        <f t="shared" ref="CI288" si="1244">+Z288</f>
        <v>0</v>
      </c>
      <c r="CJ288" s="25" t="e">
        <f t="shared" ref="CJ288" si="1245">1-(CH288/CI288)</f>
        <v>#DIV/0!</v>
      </c>
      <c r="CK288" s="23" t="e" cm="1">
        <f t="array" ref="CK288">+_xlfn.IFS(CJ288&lt;0.8,"Cambio",CJ288&lt;0.9,"Revisión de control",CJ288&gt;0.89,"Se mantiene")</f>
        <v>#DIV/0!</v>
      </c>
      <c r="CL288" s="148"/>
      <c r="CM288" s="148"/>
      <c r="CN288" s="148"/>
      <c r="CO288" s="148"/>
      <c r="CP288" s="25">
        <f t="shared" si="1215"/>
        <v>1</v>
      </c>
    </row>
    <row r="289" spans="1:94" ht="60" hidden="1" customHeight="1" x14ac:dyDescent="0.35">
      <c r="A289" s="151"/>
      <c r="B289" s="215"/>
      <c r="C289" s="152" t="s">
        <v>150</v>
      </c>
      <c r="D289" s="192"/>
      <c r="E289" s="195"/>
      <c r="F289" s="192"/>
      <c r="G289" s="221"/>
      <c r="H289" s="168"/>
      <c r="I289" s="167"/>
      <c r="J289" s="171"/>
      <c r="K289" s="171"/>
      <c r="L289" s="198"/>
      <c r="M289" s="200"/>
      <c r="N289" s="203"/>
      <c r="O289" s="206"/>
      <c r="P289" s="209"/>
      <c r="Q289" s="168"/>
      <c r="R289" s="182"/>
      <c r="S289" s="182"/>
      <c r="T289" s="183"/>
      <c r="U289" s="171"/>
      <c r="V289" s="171"/>
      <c r="W289" s="185"/>
      <c r="X289" s="185"/>
      <c r="Y289" s="185"/>
      <c r="Z289" s="187"/>
      <c r="AA289" s="168"/>
      <c r="AB289" s="167"/>
      <c r="AC289" s="168"/>
      <c r="AD289" s="168"/>
      <c r="AE289" s="167"/>
      <c r="AF289" s="168"/>
      <c r="AG289" s="169"/>
      <c r="AH289" s="20" t="str">
        <f>CONCATENATE(J288," Control"," 2")</f>
        <v>ADQBS  Control 2</v>
      </c>
      <c r="AI289" s="22"/>
      <c r="AJ289" s="22"/>
      <c r="AK289" s="22"/>
      <c r="AL289" s="22" t="str">
        <f t="shared" ref="AL289:AL339" si="1246">CONCATENATE(AI289," ",AJ289," a través de ",AK289)</f>
        <v xml:space="preserve">  a través de </v>
      </c>
      <c r="AM289" s="20"/>
      <c r="AN289" s="20" t="str">
        <f t="shared" si="1207"/>
        <v/>
      </c>
      <c r="AO289" s="20"/>
      <c r="AP289" s="20" t="str">
        <f t="shared" si="1208"/>
        <v/>
      </c>
      <c r="AQ289" s="20"/>
      <c r="AR289" s="20"/>
      <c r="AS289" s="20"/>
      <c r="AT289" s="21" t="str">
        <f>+IF(AN289="Probabilidad",AT288-(AT288*AP289),AT288)</f>
        <v/>
      </c>
      <c r="AU289" s="20" t="str">
        <f t="shared" si="1209"/>
        <v/>
      </c>
      <c r="AV289" s="21" t="e">
        <f>+IF(AN289="Impacto",AV288-(AV288*AP289),AV288)</f>
        <v>#N/A</v>
      </c>
      <c r="AW289" s="20" t="str">
        <f t="shared" si="1210"/>
        <v/>
      </c>
      <c r="AX289" s="171"/>
      <c r="AY289" s="171"/>
      <c r="AZ289" s="174"/>
      <c r="BA289" s="20" t="str">
        <f>CONCATENATE(J288," Acción preventiva"," 2")</f>
        <v>ADQBS  Acción preventiva 2</v>
      </c>
      <c r="BB289" s="22"/>
      <c r="BC289" s="22"/>
      <c r="BD289" s="22"/>
      <c r="BE289" s="20">
        <f t="shared" si="1212"/>
        <v>0</v>
      </c>
      <c r="BF289" s="20"/>
      <c r="BG289" s="20"/>
      <c r="BH289" s="20"/>
      <c r="BI289" s="20"/>
      <c r="BJ289" s="20"/>
      <c r="BK289" s="20"/>
      <c r="BL289" s="20"/>
      <c r="BM289" s="20"/>
      <c r="BN289" s="20"/>
      <c r="BO289" s="20"/>
      <c r="BP289" s="20"/>
      <c r="BQ289" s="20"/>
      <c r="BR289" s="177"/>
      <c r="BS289" s="37"/>
      <c r="BT289" s="37"/>
      <c r="BU289" s="37"/>
      <c r="BV289" s="37"/>
      <c r="BW289" s="37"/>
      <c r="BX289" s="37"/>
      <c r="BY289" s="37"/>
      <c r="BZ289" s="37"/>
      <c r="CA289" s="37"/>
      <c r="CB289" s="37"/>
      <c r="CC289" s="37"/>
      <c r="CD289" s="37"/>
      <c r="CE289" s="37">
        <f t="shared" si="1138"/>
        <v>0</v>
      </c>
      <c r="CF289" s="38"/>
      <c r="CG289" s="23"/>
      <c r="CH289" s="24"/>
      <c r="CI289" s="180"/>
      <c r="CJ289" s="25" t="e">
        <f t="shared" ref="CJ289" si="1247">1-(CH289/CI288)</f>
        <v>#DIV/0!</v>
      </c>
      <c r="CK289" s="23" t="e" cm="1">
        <f t="array" ref="CK289">+_xlfn.IFS(CJ289&lt;0.8,"Cambio",CJ289&lt;0.9,"Revisión de control",CJ289&gt;0.89,"Se mantiene")</f>
        <v>#DIV/0!</v>
      </c>
      <c r="CL289" s="148"/>
      <c r="CM289" s="148"/>
      <c r="CN289" s="148"/>
      <c r="CO289" s="148"/>
      <c r="CP289" s="25">
        <f t="shared" si="1215"/>
        <v>1</v>
      </c>
    </row>
    <row r="290" spans="1:94" ht="60" hidden="1" customHeight="1" x14ac:dyDescent="0.35">
      <c r="A290" s="151"/>
      <c r="B290" s="215"/>
      <c r="C290" s="152" t="s">
        <v>150</v>
      </c>
      <c r="D290" s="192"/>
      <c r="E290" s="195"/>
      <c r="F290" s="192"/>
      <c r="G290" s="221"/>
      <c r="H290" s="168"/>
      <c r="I290" s="167"/>
      <c r="J290" s="171"/>
      <c r="K290" s="171"/>
      <c r="L290" s="198"/>
      <c r="M290" s="200"/>
      <c r="N290" s="203"/>
      <c r="O290" s="206"/>
      <c r="P290" s="209"/>
      <c r="Q290" s="168"/>
      <c r="R290" s="182"/>
      <c r="S290" s="182"/>
      <c r="T290" s="183"/>
      <c r="U290" s="171"/>
      <c r="V290" s="171"/>
      <c r="W290" s="185"/>
      <c r="X290" s="185"/>
      <c r="Y290" s="185"/>
      <c r="Z290" s="187"/>
      <c r="AA290" s="168"/>
      <c r="AB290" s="167"/>
      <c r="AC290" s="168"/>
      <c r="AD290" s="168"/>
      <c r="AE290" s="167"/>
      <c r="AF290" s="168"/>
      <c r="AG290" s="169"/>
      <c r="AH290" s="20" t="str">
        <f>CONCATENATE(J288," Control"," 3")</f>
        <v>ADQBS  Control 3</v>
      </c>
      <c r="AI290" s="22"/>
      <c r="AJ290" s="22"/>
      <c r="AK290" s="22"/>
      <c r="AL290" s="22" t="str">
        <f t="shared" si="1246"/>
        <v xml:space="preserve">  a través de </v>
      </c>
      <c r="AM290" s="20"/>
      <c r="AN290" s="20" t="str">
        <f t="shared" si="1207"/>
        <v/>
      </c>
      <c r="AO290" s="20"/>
      <c r="AP290" s="20" t="str">
        <f t="shared" si="1208"/>
        <v/>
      </c>
      <c r="AQ290" s="20"/>
      <c r="AR290" s="20"/>
      <c r="AS290" s="20"/>
      <c r="AT290" s="21" t="str">
        <f>+IF(AN290="Probabilidad",AT289-(AT289*AP290),AT289)</f>
        <v/>
      </c>
      <c r="AU290" s="20" t="str">
        <f t="shared" si="1209"/>
        <v/>
      </c>
      <c r="AV290" s="21" t="e">
        <f>+IF(AN290="Impacto",AV289-(AV289*AP290),AV289)</f>
        <v>#N/A</v>
      </c>
      <c r="AW290" s="20" t="str">
        <f t="shared" si="1210"/>
        <v/>
      </c>
      <c r="AX290" s="171"/>
      <c r="AY290" s="171"/>
      <c r="AZ290" s="174"/>
      <c r="BA290" s="20" t="str">
        <f>CONCATENATE(J288," Acción preventiva"," 3")</f>
        <v>ADQBS  Acción preventiva 3</v>
      </c>
      <c r="BB290" s="22"/>
      <c r="BC290" s="22"/>
      <c r="BD290" s="22"/>
      <c r="BE290" s="20">
        <f t="shared" si="1212"/>
        <v>0</v>
      </c>
      <c r="BF290" s="20"/>
      <c r="BG290" s="20"/>
      <c r="BH290" s="20"/>
      <c r="BI290" s="20"/>
      <c r="BJ290" s="20"/>
      <c r="BK290" s="20"/>
      <c r="BL290" s="20"/>
      <c r="BM290" s="20"/>
      <c r="BN290" s="20"/>
      <c r="BO290" s="20"/>
      <c r="BP290" s="20"/>
      <c r="BQ290" s="20"/>
      <c r="BR290" s="177"/>
      <c r="BS290" s="37"/>
      <c r="BT290" s="37"/>
      <c r="BU290" s="37"/>
      <c r="BV290" s="37"/>
      <c r="BW290" s="37"/>
      <c r="BX290" s="37"/>
      <c r="BY290" s="37"/>
      <c r="BZ290" s="37"/>
      <c r="CA290" s="37"/>
      <c r="CB290" s="37"/>
      <c r="CC290" s="37"/>
      <c r="CD290" s="37"/>
      <c r="CE290" s="37">
        <f t="shared" si="1138"/>
        <v>0</v>
      </c>
      <c r="CF290" s="38"/>
      <c r="CG290" s="23"/>
      <c r="CH290" s="24"/>
      <c r="CI290" s="180"/>
      <c r="CJ290" s="25" t="e">
        <f t="shared" ref="CJ290" si="1248">1-(CH290/CI288)</f>
        <v>#DIV/0!</v>
      </c>
      <c r="CK290" s="23" t="e" cm="1">
        <f t="array" ref="CK290">+_xlfn.IFS(CJ290&lt;0.8,"Cambio",CJ290&lt;0.9,"Revisión de control",CJ290&gt;0.89,"Se mantiene")</f>
        <v>#DIV/0!</v>
      </c>
      <c r="CL290" s="148"/>
      <c r="CM290" s="148"/>
      <c r="CN290" s="148"/>
      <c r="CO290" s="148"/>
      <c r="CP290" s="25">
        <f t="shared" si="1215"/>
        <v>1</v>
      </c>
    </row>
    <row r="291" spans="1:94" ht="60" hidden="1" customHeight="1" x14ac:dyDescent="0.35">
      <c r="A291" s="151"/>
      <c r="B291" s="216"/>
      <c r="C291" s="152" t="s">
        <v>150</v>
      </c>
      <c r="D291" s="193"/>
      <c r="E291" s="196"/>
      <c r="F291" s="193"/>
      <c r="G291" s="222"/>
      <c r="H291" s="168"/>
      <c r="I291" s="167"/>
      <c r="J291" s="172"/>
      <c r="K291" s="172"/>
      <c r="L291" s="198"/>
      <c r="M291" s="201"/>
      <c r="N291" s="204"/>
      <c r="O291" s="207"/>
      <c r="P291" s="210"/>
      <c r="Q291" s="168"/>
      <c r="R291" s="182"/>
      <c r="S291" s="182"/>
      <c r="T291" s="183"/>
      <c r="U291" s="172"/>
      <c r="V291" s="172"/>
      <c r="W291" s="186"/>
      <c r="X291" s="186"/>
      <c r="Y291" s="186"/>
      <c r="Z291" s="187"/>
      <c r="AA291" s="168"/>
      <c r="AB291" s="167"/>
      <c r="AC291" s="168"/>
      <c r="AD291" s="168"/>
      <c r="AE291" s="167"/>
      <c r="AF291" s="168"/>
      <c r="AG291" s="169"/>
      <c r="AH291" s="20" t="str">
        <f>CONCATENATE(J288," Control"," 4")</f>
        <v>ADQBS  Control 4</v>
      </c>
      <c r="AI291" s="22"/>
      <c r="AJ291" s="22"/>
      <c r="AK291" s="22"/>
      <c r="AL291" s="22" t="str">
        <f t="shared" si="1246"/>
        <v xml:space="preserve">  a través de </v>
      </c>
      <c r="AM291" s="20"/>
      <c r="AN291" s="20" t="str">
        <f t="shared" si="1207"/>
        <v/>
      </c>
      <c r="AO291" s="20"/>
      <c r="AP291" s="20" t="str">
        <f t="shared" si="1208"/>
        <v/>
      </c>
      <c r="AQ291" s="20"/>
      <c r="AR291" s="20"/>
      <c r="AS291" s="20"/>
      <c r="AT291" s="21" t="str">
        <f>+IF(AN291="Probabilidad",AT290-(AT290*AP291),AT290)</f>
        <v/>
      </c>
      <c r="AU291" s="20" t="str">
        <f t="shared" si="1209"/>
        <v/>
      </c>
      <c r="AV291" s="21" t="e">
        <f>+IF(AN291="Impacto",AV290-(AV290*AP291),AV290)</f>
        <v>#N/A</v>
      </c>
      <c r="AW291" s="20" t="str">
        <f t="shared" si="1210"/>
        <v/>
      </c>
      <c r="AX291" s="172"/>
      <c r="AY291" s="172"/>
      <c r="AZ291" s="175"/>
      <c r="BA291" s="20" t="str">
        <f>CONCATENATE(J288," Acción preventiva"," 4")</f>
        <v>ADQBS  Acción preventiva 4</v>
      </c>
      <c r="BB291" s="22"/>
      <c r="BC291" s="22"/>
      <c r="BD291" s="22"/>
      <c r="BE291" s="20">
        <f t="shared" si="1212"/>
        <v>0</v>
      </c>
      <c r="BF291" s="20"/>
      <c r="BG291" s="20"/>
      <c r="BH291" s="20"/>
      <c r="BI291" s="20"/>
      <c r="BJ291" s="20"/>
      <c r="BK291" s="20"/>
      <c r="BL291" s="20"/>
      <c r="BM291" s="20"/>
      <c r="BN291" s="20"/>
      <c r="BO291" s="20"/>
      <c r="BP291" s="20"/>
      <c r="BQ291" s="20"/>
      <c r="BR291" s="178"/>
      <c r="BS291" s="37"/>
      <c r="BT291" s="37"/>
      <c r="BU291" s="37"/>
      <c r="BV291" s="37"/>
      <c r="BW291" s="37"/>
      <c r="BX291" s="37"/>
      <c r="BY291" s="37"/>
      <c r="BZ291" s="37"/>
      <c r="CA291" s="37"/>
      <c r="CB291" s="37"/>
      <c r="CC291" s="37"/>
      <c r="CD291" s="37"/>
      <c r="CE291" s="37">
        <f t="shared" si="1138"/>
        <v>0</v>
      </c>
      <c r="CF291" s="38"/>
      <c r="CG291" s="23"/>
      <c r="CH291" s="24"/>
      <c r="CI291" s="181"/>
      <c r="CJ291" s="25" t="e">
        <f t="shared" ref="CJ291" si="1249">1-(CH291/CI288)</f>
        <v>#DIV/0!</v>
      </c>
      <c r="CK291" s="23" t="e" cm="1">
        <f t="array" ref="CK291">+_xlfn.IFS(CJ291&lt;0.8,"Cambio",CJ291&lt;0.9,"Revisión de control",CJ291&gt;0.89,"Se mantiene")</f>
        <v>#DIV/0!</v>
      </c>
      <c r="CL291" s="148"/>
      <c r="CM291" s="148"/>
      <c r="CN291" s="148"/>
      <c r="CO291" s="148"/>
      <c r="CP291" s="25">
        <f t="shared" si="1215"/>
        <v>1</v>
      </c>
    </row>
    <row r="292" spans="1:94" ht="60" hidden="1" customHeight="1" x14ac:dyDescent="0.35">
      <c r="A292" s="151"/>
      <c r="B292" s="214" t="s">
        <v>149</v>
      </c>
      <c r="C292" s="152" t="s">
        <v>150</v>
      </c>
      <c r="D292" s="191" t="str">
        <f>VLOOKUP(B292,Datos!$B$65:$F$80,3,FALSE)</f>
        <v>Adelantar la adquisición de bienes y/o servicios de la Agencia a través de los mecanismos definidos para la selección, elaboración, celebración, formalización, ejecución, terminación y/o liquidación de los contratos.</v>
      </c>
      <c r="E292" s="194" t="str">
        <f>VLOOKUP(B292,Datos!$B$65:$F$80,5,FALSE)</f>
        <v>La posibilidad de incumplir con los mecanismos definidos para la adquisición de bienes y/o servicios de la Agencia</v>
      </c>
      <c r="F292" s="191" t="str">
        <f>VLOOKUP(B292,Datos!$B$65:$F$80,4,FALSE)</f>
        <v>Desde la programación y análisis de las necesidades de la Agencia hasta la terminación y/o liquidación del contrato</v>
      </c>
      <c r="G292" s="197" t="s">
        <v>650</v>
      </c>
      <c r="H292" s="168"/>
      <c r="I292" s="167">
        <f t="shared" ref="I292" si="1250">IF(K292="",0,1)</f>
        <v>0</v>
      </c>
      <c r="J292" s="170" t="str">
        <f t="shared" ref="J292" si="1251">CONCATENATE(C292," ",K292)</f>
        <v xml:space="preserve">ADQBS </v>
      </c>
      <c r="K292" s="170"/>
      <c r="L292" s="198"/>
      <c r="M292" s="199">
        <f ca="1">+TODAY()-L292</f>
        <v>46151</v>
      </c>
      <c r="N292" s="202"/>
      <c r="O292" s="205"/>
      <c r="P292" s="208" t="e">
        <f>VLOOKUP(O292,Datos!$B$20:$D$25,2,FALSE)</f>
        <v>#N/A</v>
      </c>
      <c r="Q292" s="168"/>
      <c r="R292" s="182"/>
      <c r="S292" s="182"/>
      <c r="T292" s="183" t="str">
        <f t="shared" ref="T292" si="1252">CONCATENATE("Posibilidad de efecto dañoso sobre los"," ",Q292," ",R292," debido ",S292)</f>
        <v xml:space="preserve">Posibilidad de efecto dañoso sobre los   debido </v>
      </c>
      <c r="U292" s="170"/>
      <c r="V292" s="170"/>
      <c r="W292" s="184"/>
      <c r="X292" s="184"/>
      <c r="Y292" s="184"/>
      <c r="Z292" s="187"/>
      <c r="AA292" s="168" t="str">
        <f t="shared" ref="AA292" si="1253">IF(Z292&lt;=0,"",IF(Z292&lt;=2,"Muy Baja",IF(Z292&lt;=24,"Baja",IF(Z292&lt;=500,"Media",IF(Z292&lt;=5000,"Alta","Muy Alta")))))</f>
        <v/>
      </c>
      <c r="AB292" s="167" t="str">
        <f t="shared" ref="AB292" si="1254">IF(AA292="","",IF(AA292="Muy Baja",0.2,IF(AA292="Baja",0.4,IF(AA292="Media",0.6,IF(AA292="Alta",0.8,IF(AA292="Muy Alta",1,))))))</f>
        <v/>
      </c>
      <c r="AC292" s="168">
        <f>+O292</f>
        <v>0</v>
      </c>
      <c r="AD292" s="168" t="e" cm="1">
        <f t="array" ref="AD292">_xlfn.IFS(AC292=Datos!$C$6,"Leve",AC292=Datos!$C$7,"Menor",AC292=Datos!$C$8,"Moderado",AC292=Datos!$C$9,"Mayor",AC292=Datos!$C$10,"Catastrófico")</f>
        <v>#N/A</v>
      </c>
      <c r="AE292" s="167" t="e">
        <f t="shared" ref="AE292" si="1255">IF(AD292="","",IF(AD292="Leve",0.2,IF(AD292="Menor",0.4,IF(AD292="Moderado",0.6,IF(AD292="Mayor",0.8,IF(AD292="Catastrófico",1,))))))</f>
        <v>#N/A</v>
      </c>
      <c r="AF292" s="168" t="e">
        <f t="shared" ref="AF292" si="1256">IF(OR(AND(AA292="Muy Baja",AD292="Leve"),AND(AA292="Muy Baja",AD292="Menor"),AND(AA292="Baja",AD292="Leve")),"Bajo",IF(OR(AND(AA292="Muy baja",AD292="Moderado"),AND(AA292="Baja",AD292="Menor"),AND(AA292="Baja",AD292="Moderado"),AND(AA292="Media",AD292="Leve"),AND(AA292="Media",AD292="Menor"),AND(AA292="Media",AD292="Moderado"),AND(AA292="Alta",AD292="Leve"),AND(AA292="Alta",AD292="Menor")),"Moderado",IF(OR(AND(AA292="Muy Baja",AD292="Mayor"),AND(AA292="Baja",AD292="Mayor"),AND(AA292="Media",AD292="Mayor"),AND(AA292="Alta",AD292="Moderado"),AND(AA292="Alta",AD292="Mayor"),AND(AA292="Muy Alta",AD292="Leve"),AND(AA292="Muy Alta",AD292="Menor"),AND(AA292="Muy Alta",AD292="Moderado"),AND(AA292="Muy Alta",AD292="Mayor")),"Alto",IF(OR(AND(AA292="Muy Baja",AD292="Catastrófico"),AND(AA292="Baja",AD292="Catastrófico"),AND(AA292="Media",AD292="Catastrófico"),AND(AA292="Alta",AD292="Catastrófico"),AND(AA292="Muy Alta",AD292="Catastrófico")),"Extremo",""))))</f>
        <v>#N/A</v>
      </c>
      <c r="AG292" s="169" t="e" cm="1">
        <f t="array" ref="AG292">_xlfn.IFS(AF292="Bajo","Aceptar",AF292="Moderado","Reducir",AF292="Alto","Reducir",AF292="Extremo","Reducir")</f>
        <v>#N/A</v>
      </c>
      <c r="AH292" s="20" t="str">
        <f>CONCATENATE(J292," Control"," 1")</f>
        <v>ADQBS  Control 1</v>
      </c>
      <c r="AI292" s="22"/>
      <c r="AJ292" s="22"/>
      <c r="AK292" s="22"/>
      <c r="AL292" s="22" t="str">
        <f t="shared" ref="AL292:AL295" si="1257">CONCATENATE(AI292," ",AJ292," a través de ",AK292)</f>
        <v xml:space="preserve">  a través de </v>
      </c>
      <c r="AM292" s="20"/>
      <c r="AN292" s="20" t="str">
        <f t="shared" si="1207"/>
        <v/>
      </c>
      <c r="AO292" s="20"/>
      <c r="AP292" s="20" t="str">
        <f t="shared" si="1208"/>
        <v/>
      </c>
      <c r="AQ292" s="20"/>
      <c r="AR292" s="20"/>
      <c r="AS292" s="20"/>
      <c r="AT292" s="21" t="str">
        <f t="shared" ref="AT292" si="1258">+IF(AN292="Probabilidad",AB292-(AB292*AP292),AB292)</f>
        <v/>
      </c>
      <c r="AU292" s="20" t="str">
        <f t="shared" ref="AU292:AU303" si="1259">IFERROR(IF(AT292="","",IF(AT292&lt;=20%,"Muy Baja",IF(AT292&lt;=40%,"Baja",IF(AT292&lt;=60%,"Media",IF(AT292&lt;=80%,"Alta","Muy Alta"))))),"")</f>
        <v/>
      </c>
      <c r="AV292" s="21" t="e">
        <f t="shared" ref="AV292" si="1260">+IF(AN292="Impacto",AE292-(AE292*AP292),AE292)</f>
        <v>#N/A</v>
      </c>
      <c r="AW292" s="20" t="str">
        <f t="shared" ref="AW292:AW303" si="1261">IFERROR(IF(AV292="","",IF(AV292&lt;=0.2,"Leve",IF(AV292&lt;=0.4,"Menor",IF(AV292&lt;=0.6,"Moderado",IF(AV292&lt;=0.8,"Mayor","Catastrófico"))))),"")</f>
        <v/>
      </c>
      <c r="AX292" s="170" t="str">
        <f t="shared" ref="AX292" si="1262">IF(OR(AND(AU295="Muy Baja",AW295="Leve"),AND(AU295="Muy Baja",AW295="Menor"),AND(AU295="Baja",AW295="Leve")),"Bajo",IF(OR(AND(AU295="Muy baja",AW295="Moderado"),AND(AU295="Baja",AW295="Menor"),AND(AU295="Baja",AW295="Moderado"),AND(AU295="Media",AW295="Leve"),AND(AU295="Media",AW295="Menor"),AND(AU295="Media",AW295="Moderado"),AND(AU295="Alta",AW295="Leve"),AND(AU295="Alta",AW295="Menor")),"Moderado",IF(OR(AND(AU295="Muy Baja",AW295="Mayor"),AND(AU295="Baja",AW295="Mayor"),AND(AU295="Media",AW295="Mayor"),AND(AU295="Alta",AW295="Moderado"),AND(AU295="Alta",AW295="Mayor"),AND(AU295="Muy Alta",AW295="Leve"),AND(AU295="Muy Alta",AW295="Menor"),AND(AU295="Muy Alta",AW295="Moderado"),AND(AU295="Muy Alta",AW295="Mayor")),"Alto",IF(OR(AND(AU295="Muy Baja",AW295="Catastrófico"),AND(AU295="Baja",AW295="Catastrófico"),AND(AU295="Media",AW295="Catastrófico"),AND(AU295="Alta",AW295="Catastrófico"),AND(AU295="Muy Alta",AW295="Catastrófico")),"Extremo",""))))</f>
        <v/>
      </c>
      <c r="AY292" s="170" t="e" cm="1">
        <f t="array" ref="AY292">_xlfn.IFS(AX292="Bajo","Aceptar",AX292="Moderado","Reducir",AX292="Alto","Reducir",AX292="Extremo","Reducir")</f>
        <v>#N/A</v>
      </c>
      <c r="AZ292" s="173" t="e" cm="1">
        <f t="array" ref="AZ292">_xlfn.IFS(AY292="Aceptar","No",AY292="Reducir","Si")</f>
        <v>#N/A</v>
      </c>
      <c r="BA292" s="20" t="str">
        <f>CONCATENATE(J292," Acción preventiva"," 1")</f>
        <v>ADQBS  Acción preventiva 1</v>
      </c>
      <c r="BB292" s="22"/>
      <c r="BC292" s="22"/>
      <c r="BD292" s="22"/>
      <c r="BE292" s="20">
        <f t="shared" ref="BE292:BE303" si="1263">+SUM(BF292:BQ292)</f>
        <v>0</v>
      </c>
      <c r="BF292" s="20"/>
      <c r="BG292" s="20"/>
      <c r="BH292" s="20"/>
      <c r="BI292" s="20"/>
      <c r="BJ292" s="20"/>
      <c r="BK292" s="20"/>
      <c r="BL292" s="20"/>
      <c r="BM292" s="20"/>
      <c r="BN292" s="20"/>
      <c r="BO292" s="20"/>
      <c r="BP292" s="20"/>
      <c r="BQ292" s="20"/>
      <c r="BR292" s="176"/>
      <c r="BS292" s="37"/>
      <c r="BT292" s="37"/>
      <c r="BU292" s="37"/>
      <c r="BV292" s="37"/>
      <c r="BW292" s="37"/>
      <c r="BX292" s="37"/>
      <c r="BY292" s="37"/>
      <c r="BZ292" s="37"/>
      <c r="CA292" s="37"/>
      <c r="CB292" s="37"/>
      <c r="CC292" s="37"/>
      <c r="CD292" s="37"/>
      <c r="CE292" s="37">
        <f t="shared" si="1138"/>
        <v>0</v>
      </c>
      <c r="CF292" s="38"/>
      <c r="CG292" s="23"/>
      <c r="CH292" s="24"/>
      <c r="CI292" s="179">
        <f t="shared" ref="CI292" si="1264">+Z292</f>
        <v>0</v>
      </c>
      <c r="CJ292" s="25" t="e">
        <f t="shared" ref="CJ292" si="1265">1-(CH292/CI292)</f>
        <v>#DIV/0!</v>
      </c>
      <c r="CK292" s="23" t="e" cm="1">
        <f t="array" ref="CK292">+_xlfn.IFS(CJ292&lt;0.8,"Cambio",CJ292&lt;0.9,"Revisión de control",CJ292&gt;0.89,"Se mantiene")</f>
        <v>#DIV/0!</v>
      </c>
      <c r="CL292" s="148"/>
      <c r="CM292" s="148"/>
      <c r="CN292" s="148"/>
      <c r="CO292" s="148"/>
      <c r="CP292" s="25">
        <f t="shared" ref="CP292:CP295" si="1266">(_xlfn.IFS(CG292="",1,CG292="SI",0)+_xlfn.IFS(CL292="",1,CL292="SI",1,CL292="NO",0)+_xlfn.IFS(CM292="",1,CM292="SI",1,CM292="NO",0)+_xlfn.IFS(CN292="",1,CN292="SI",1,CN292="NO",0)+_xlfn.IFS(CO292="",1,CO292="SI",1,CO292="NO",0))/5</f>
        <v>1</v>
      </c>
    </row>
    <row r="293" spans="1:94" ht="60" hidden="1" customHeight="1" x14ac:dyDescent="0.35">
      <c r="A293" s="151"/>
      <c r="B293" s="215"/>
      <c r="C293" s="152" t="s">
        <v>150</v>
      </c>
      <c r="D293" s="192"/>
      <c r="E293" s="195"/>
      <c r="F293" s="192"/>
      <c r="G293" s="197"/>
      <c r="H293" s="168"/>
      <c r="I293" s="167"/>
      <c r="J293" s="171"/>
      <c r="K293" s="171"/>
      <c r="L293" s="198"/>
      <c r="M293" s="200"/>
      <c r="N293" s="203"/>
      <c r="O293" s="206"/>
      <c r="P293" s="209"/>
      <c r="Q293" s="168"/>
      <c r="R293" s="182"/>
      <c r="S293" s="182"/>
      <c r="T293" s="183"/>
      <c r="U293" s="171"/>
      <c r="V293" s="171"/>
      <c r="W293" s="185"/>
      <c r="X293" s="185"/>
      <c r="Y293" s="185"/>
      <c r="Z293" s="187"/>
      <c r="AA293" s="168"/>
      <c r="AB293" s="167"/>
      <c r="AC293" s="168"/>
      <c r="AD293" s="168"/>
      <c r="AE293" s="167"/>
      <c r="AF293" s="168"/>
      <c r="AG293" s="169"/>
      <c r="AH293" s="20" t="str">
        <f>CONCATENATE(J292," Control"," 2")</f>
        <v>ADQBS  Control 2</v>
      </c>
      <c r="AI293" s="22"/>
      <c r="AJ293" s="22"/>
      <c r="AK293" s="22"/>
      <c r="AL293" s="22" t="str">
        <f t="shared" si="1257"/>
        <v xml:space="preserve">  a través de </v>
      </c>
      <c r="AM293" s="20"/>
      <c r="AN293" s="20" t="str">
        <f t="shared" si="1207"/>
        <v/>
      </c>
      <c r="AO293" s="20"/>
      <c r="AP293" s="20" t="str">
        <f t="shared" si="1208"/>
        <v/>
      </c>
      <c r="AQ293" s="20"/>
      <c r="AR293" s="20"/>
      <c r="AS293" s="20"/>
      <c r="AT293" s="21" t="str">
        <f t="shared" ref="AT293:AT295" si="1267">+IF(AN293="Probabilidad",AT292-(AT292*AP293),AT292)</f>
        <v/>
      </c>
      <c r="AU293" s="20" t="str">
        <f t="shared" si="1259"/>
        <v/>
      </c>
      <c r="AV293" s="21" t="e">
        <f t="shared" ref="AV293:AV295" si="1268">+IF(AN293="Impacto",AV292-(AV292*AP293),AV292)</f>
        <v>#N/A</v>
      </c>
      <c r="AW293" s="20" t="str">
        <f t="shared" si="1261"/>
        <v/>
      </c>
      <c r="AX293" s="171"/>
      <c r="AY293" s="171"/>
      <c r="AZ293" s="174"/>
      <c r="BA293" s="20" t="str">
        <f>CONCATENATE(J292," Acción preventiva"," 2")</f>
        <v>ADQBS  Acción preventiva 2</v>
      </c>
      <c r="BB293" s="22"/>
      <c r="BC293" s="22"/>
      <c r="BD293" s="22"/>
      <c r="BE293" s="20">
        <f t="shared" si="1263"/>
        <v>0</v>
      </c>
      <c r="BF293" s="20"/>
      <c r="BG293" s="20"/>
      <c r="BH293" s="20"/>
      <c r="BI293" s="20"/>
      <c r="BJ293" s="20"/>
      <c r="BK293" s="20"/>
      <c r="BL293" s="20"/>
      <c r="BM293" s="20"/>
      <c r="BN293" s="20"/>
      <c r="BO293" s="20"/>
      <c r="BP293" s="20"/>
      <c r="BQ293" s="20"/>
      <c r="BR293" s="177"/>
      <c r="BS293" s="37"/>
      <c r="BT293" s="37"/>
      <c r="BU293" s="37"/>
      <c r="BV293" s="37"/>
      <c r="BW293" s="37"/>
      <c r="BX293" s="37"/>
      <c r="BY293" s="37"/>
      <c r="BZ293" s="37"/>
      <c r="CA293" s="37"/>
      <c r="CB293" s="37"/>
      <c r="CC293" s="37"/>
      <c r="CD293" s="37"/>
      <c r="CE293" s="37">
        <f t="shared" si="1138"/>
        <v>0</v>
      </c>
      <c r="CF293" s="38"/>
      <c r="CG293" s="23"/>
      <c r="CH293" s="24"/>
      <c r="CI293" s="180"/>
      <c r="CJ293" s="25" t="e">
        <f t="shared" ref="CJ293" si="1269">1-(CH293/CI292)</f>
        <v>#DIV/0!</v>
      </c>
      <c r="CK293" s="23" t="e" cm="1">
        <f t="array" ref="CK293">+_xlfn.IFS(CJ293&lt;0.8,"Cambio",CJ293&lt;0.9,"Revisión de control",CJ293&gt;0.89,"Se mantiene")</f>
        <v>#DIV/0!</v>
      </c>
      <c r="CL293" s="148"/>
      <c r="CM293" s="148"/>
      <c r="CN293" s="148"/>
      <c r="CO293" s="148"/>
      <c r="CP293" s="25">
        <f t="shared" si="1266"/>
        <v>1</v>
      </c>
    </row>
    <row r="294" spans="1:94" ht="60" hidden="1" customHeight="1" x14ac:dyDescent="0.35">
      <c r="A294" s="151"/>
      <c r="B294" s="215"/>
      <c r="C294" s="152" t="s">
        <v>150</v>
      </c>
      <c r="D294" s="192"/>
      <c r="E294" s="195"/>
      <c r="F294" s="192"/>
      <c r="G294" s="197"/>
      <c r="H294" s="168"/>
      <c r="I294" s="167"/>
      <c r="J294" s="171"/>
      <c r="K294" s="171"/>
      <c r="L294" s="198"/>
      <c r="M294" s="200"/>
      <c r="N294" s="203"/>
      <c r="O294" s="206"/>
      <c r="P294" s="209"/>
      <c r="Q294" s="168"/>
      <c r="R294" s="182"/>
      <c r="S294" s="182"/>
      <c r="T294" s="183"/>
      <c r="U294" s="171"/>
      <c r="V294" s="171"/>
      <c r="W294" s="185"/>
      <c r="X294" s="185"/>
      <c r="Y294" s="185"/>
      <c r="Z294" s="187"/>
      <c r="AA294" s="168"/>
      <c r="AB294" s="167"/>
      <c r="AC294" s="168"/>
      <c r="AD294" s="168"/>
      <c r="AE294" s="167"/>
      <c r="AF294" s="168"/>
      <c r="AG294" s="169"/>
      <c r="AH294" s="20" t="str">
        <f>CONCATENATE(J292," Control"," 3")</f>
        <v>ADQBS  Control 3</v>
      </c>
      <c r="AI294" s="22"/>
      <c r="AJ294" s="22"/>
      <c r="AK294" s="22"/>
      <c r="AL294" s="22" t="str">
        <f t="shared" si="1257"/>
        <v xml:space="preserve">  a través de </v>
      </c>
      <c r="AM294" s="20"/>
      <c r="AN294" s="20" t="str">
        <f t="shared" si="1207"/>
        <v/>
      </c>
      <c r="AO294" s="20"/>
      <c r="AP294" s="20" t="str">
        <f t="shared" si="1208"/>
        <v/>
      </c>
      <c r="AQ294" s="20"/>
      <c r="AR294" s="20"/>
      <c r="AS294" s="20"/>
      <c r="AT294" s="21" t="str">
        <f t="shared" si="1267"/>
        <v/>
      </c>
      <c r="AU294" s="20" t="str">
        <f t="shared" si="1259"/>
        <v/>
      </c>
      <c r="AV294" s="21" t="e">
        <f t="shared" si="1268"/>
        <v>#N/A</v>
      </c>
      <c r="AW294" s="20" t="str">
        <f t="shared" si="1261"/>
        <v/>
      </c>
      <c r="AX294" s="171"/>
      <c r="AY294" s="171"/>
      <c r="AZ294" s="174"/>
      <c r="BA294" s="20" t="str">
        <f>CONCATENATE(J292," Acción preventiva"," 3")</f>
        <v>ADQBS  Acción preventiva 3</v>
      </c>
      <c r="BB294" s="22"/>
      <c r="BC294" s="22"/>
      <c r="BD294" s="22"/>
      <c r="BE294" s="20">
        <f t="shared" si="1263"/>
        <v>0</v>
      </c>
      <c r="BF294" s="20"/>
      <c r="BG294" s="20"/>
      <c r="BH294" s="20"/>
      <c r="BI294" s="20"/>
      <c r="BJ294" s="20"/>
      <c r="BK294" s="20"/>
      <c r="BL294" s="20"/>
      <c r="BM294" s="20"/>
      <c r="BN294" s="20"/>
      <c r="BO294" s="20"/>
      <c r="BP294" s="20"/>
      <c r="BQ294" s="20"/>
      <c r="BR294" s="177"/>
      <c r="BS294" s="37"/>
      <c r="BT294" s="37"/>
      <c r="BU294" s="37"/>
      <c r="BV294" s="37"/>
      <c r="BW294" s="37"/>
      <c r="BX294" s="37"/>
      <c r="BY294" s="37"/>
      <c r="BZ294" s="37"/>
      <c r="CA294" s="37"/>
      <c r="CB294" s="37"/>
      <c r="CC294" s="37"/>
      <c r="CD294" s="37"/>
      <c r="CE294" s="37">
        <f t="shared" si="1138"/>
        <v>0</v>
      </c>
      <c r="CF294" s="38"/>
      <c r="CG294" s="23"/>
      <c r="CH294" s="24"/>
      <c r="CI294" s="180"/>
      <c r="CJ294" s="25" t="e">
        <f t="shared" ref="CJ294" si="1270">1-(CH294/CI292)</f>
        <v>#DIV/0!</v>
      </c>
      <c r="CK294" s="23" t="e" cm="1">
        <f t="array" ref="CK294">+_xlfn.IFS(CJ294&lt;0.8,"Cambio",CJ294&lt;0.9,"Revisión de control",CJ294&gt;0.89,"Se mantiene")</f>
        <v>#DIV/0!</v>
      </c>
      <c r="CL294" s="148"/>
      <c r="CM294" s="148"/>
      <c r="CN294" s="148"/>
      <c r="CO294" s="148"/>
      <c r="CP294" s="25">
        <f t="shared" si="1266"/>
        <v>1</v>
      </c>
    </row>
    <row r="295" spans="1:94" ht="60" hidden="1" customHeight="1" x14ac:dyDescent="0.35">
      <c r="A295" s="151"/>
      <c r="B295" s="216"/>
      <c r="C295" s="152" t="s">
        <v>150</v>
      </c>
      <c r="D295" s="193"/>
      <c r="E295" s="196"/>
      <c r="F295" s="193"/>
      <c r="G295" s="197"/>
      <c r="H295" s="168"/>
      <c r="I295" s="167"/>
      <c r="J295" s="172"/>
      <c r="K295" s="172"/>
      <c r="L295" s="198"/>
      <c r="M295" s="201"/>
      <c r="N295" s="204"/>
      <c r="O295" s="207"/>
      <c r="P295" s="210"/>
      <c r="Q295" s="168"/>
      <c r="R295" s="182"/>
      <c r="S295" s="182"/>
      <c r="T295" s="183"/>
      <c r="U295" s="172"/>
      <c r="V295" s="172"/>
      <c r="W295" s="186"/>
      <c r="X295" s="186"/>
      <c r="Y295" s="186"/>
      <c r="Z295" s="187"/>
      <c r="AA295" s="168"/>
      <c r="AB295" s="167"/>
      <c r="AC295" s="168"/>
      <c r="AD295" s="168"/>
      <c r="AE295" s="167"/>
      <c r="AF295" s="168"/>
      <c r="AG295" s="169"/>
      <c r="AH295" s="20" t="str">
        <f>CONCATENATE(J292," Control"," 4")</f>
        <v>ADQBS  Control 4</v>
      </c>
      <c r="AI295" s="22"/>
      <c r="AJ295" s="22"/>
      <c r="AK295" s="22"/>
      <c r="AL295" s="22" t="str">
        <f t="shared" si="1257"/>
        <v xml:space="preserve">  a través de </v>
      </c>
      <c r="AM295" s="20"/>
      <c r="AN295" s="20" t="str">
        <f t="shared" si="1207"/>
        <v/>
      </c>
      <c r="AO295" s="20"/>
      <c r="AP295" s="20" t="str">
        <f t="shared" si="1208"/>
        <v/>
      </c>
      <c r="AQ295" s="20"/>
      <c r="AR295" s="20"/>
      <c r="AS295" s="20"/>
      <c r="AT295" s="21" t="str">
        <f t="shared" si="1267"/>
        <v/>
      </c>
      <c r="AU295" s="20" t="str">
        <f t="shared" si="1259"/>
        <v/>
      </c>
      <c r="AV295" s="21" t="e">
        <f t="shared" si="1268"/>
        <v>#N/A</v>
      </c>
      <c r="AW295" s="20" t="str">
        <f t="shared" si="1261"/>
        <v/>
      </c>
      <c r="AX295" s="172"/>
      <c r="AY295" s="172"/>
      <c r="AZ295" s="175"/>
      <c r="BA295" s="20" t="str">
        <f>CONCATENATE(J292," Acción preventiva"," 4")</f>
        <v>ADQBS  Acción preventiva 4</v>
      </c>
      <c r="BB295" s="22"/>
      <c r="BC295" s="22"/>
      <c r="BD295" s="22"/>
      <c r="BE295" s="20">
        <f t="shared" si="1263"/>
        <v>0</v>
      </c>
      <c r="BF295" s="20"/>
      <c r="BG295" s="20"/>
      <c r="BH295" s="20"/>
      <c r="BI295" s="20"/>
      <c r="BJ295" s="20"/>
      <c r="BK295" s="20"/>
      <c r="BL295" s="20"/>
      <c r="BM295" s="20"/>
      <c r="BN295" s="20"/>
      <c r="BO295" s="20"/>
      <c r="BP295" s="20"/>
      <c r="BQ295" s="20"/>
      <c r="BR295" s="178"/>
      <c r="BS295" s="37"/>
      <c r="BT295" s="37"/>
      <c r="BU295" s="37"/>
      <c r="BV295" s="37"/>
      <c r="BW295" s="37"/>
      <c r="BX295" s="37"/>
      <c r="BY295" s="37"/>
      <c r="BZ295" s="37"/>
      <c r="CA295" s="37"/>
      <c r="CB295" s="37"/>
      <c r="CC295" s="37"/>
      <c r="CD295" s="37"/>
      <c r="CE295" s="37">
        <f t="shared" si="1138"/>
        <v>0</v>
      </c>
      <c r="CF295" s="38"/>
      <c r="CG295" s="23"/>
      <c r="CH295" s="24"/>
      <c r="CI295" s="181"/>
      <c r="CJ295" s="25" t="e">
        <f t="shared" ref="CJ295" si="1271">1-(CH295/CI292)</f>
        <v>#DIV/0!</v>
      </c>
      <c r="CK295" s="23" t="e" cm="1">
        <f t="array" ref="CK295">+_xlfn.IFS(CJ295&lt;0.8,"Cambio",CJ295&lt;0.9,"Revisión de control",CJ295&gt;0.89,"Se mantiene")</f>
        <v>#DIV/0!</v>
      </c>
      <c r="CL295" s="148"/>
      <c r="CM295" s="148"/>
      <c r="CN295" s="148"/>
      <c r="CO295" s="148"/>
      <c r="CP295" s="25">
        <f t="shared" si="1266"/>
        <v>1</v>
      </c>
    </row>
    <row r="296" spans="1:94" ht="60" hidden="1" customHeight="1" x14ac:dyDescent="0.35">
      <c r="A296" s="151"/>
      <c r="B296" s="214" t="s">
        <v>149</v>
      </c>
      <c r="C296" s="152" t="s">
        <v>150</v>
      </c>
      <c r="D296" s="191" t="str">
        <f>VLOOKUP(B296,Datos!$B$65:$F$80,3,FALSE)</f>
        <v>Adelantar la adquisición de bienes y/o servicios de la Agencia a través de los mecanismos definidos para la selección, elaboración, celebración, formalización, ejecución, terminación y/o liquidación de los contratos.</v>
      </c>
      <c r="E296" s="194" t="str">
        <f>VLOOKUP(B296,Datos!$B$65:$F$80,5,FALSE)</f>
        <v>La posibilidad de incumplir con los mecanismos definidos para la adquisición de bienes y/o servicios de la Agencia</v>
      </c>
      <c r="F296" s="191" t="str">
        <f>VLOOKUP(B296,Datos!$B$65:$F$80,4,FALSE)</f>
        <v>Desde la programación y análisis de las necesidades de la Agencia hasta la terminación y/o liquidación del contrato</v>
      </c>
      <c r="G296" s="197" t="s">
        <v>651</v>
      </c>
      <c r="H296" s="168"/>
      <c r="I296" s="167">
        <f t="shared" ref="I296" si="1272">IF(K296="",0,1)</f>
        <v>0</v>
      </c>
      <c r="J296" s="170" t="str">
        <f t="shared" ref="J296" si="1273">CONCATENATE(C296," ",K296)</f>
        <v xml:space="preserve">ADQBS </v>
      </c>
      <c r="K296" s="170"/>
      <c r="L296" s="198"/>
      <c r="M296" s="199">
        <f ca="1">+TODAY()-L296</f>
        <v>46151</v>
      </c>
      <c r="N296" s="202"/>
      <c r="O296" s="205"/>
      <c r="P296" s="208" t="e">
        <f>VLOOKUP(O296,Datos!$B$20:$D$25,2,FALSE)</f>
        <v>#N/A</v>
      </c>
      <c r="Q296" s="168"/>
      <c r="R296" s="182"/>
      <c r="S296" s="182"/>
      <c r="T296" s="183" t="str">
        <f t="shared" ref="T296" si="1274">CONCATENATE("Posibilidad de efecto dañoso sobre los"," ",Q296," ",R296," debido ",S296)</f>
        <v xml:space="preserve">Posibilidad de efecto dañoso sobre los   debido </v>
      </c>
      <c r="U296" s="170"/>
      <c r="V296" s="170"/>
      <c r="W296" s="184"/>
      <c r="X296" s="184"/>
      <c r="Y296" s="184"/>
      <c r="Z296" s="187"/>
      <c r="AA296" s="168" t="str">
        <f t="shared" ref="AA296" si="1275">IF(Z296&lt;=0,"",IF(Z296&lt;=2,"Muy Baja",IF(Z296&lt;=24,"Baja",IF(Z296&lt;=500,"Media",IF(Z296&lt;=5000,"Alta","Muy Alta")))))</f>
        <v/>
      </c>
      <c r="AB296" s="167" t="str">
        <f t="shared" ref="AB296" si="1276">IF(AA296="","",IF(AA296="Muy Baja",0.2,IF(AA296="Baja",0.4,IF(AA296="Media",0.6,IF(AA296="Alta",0.8,IF(AA296="Muy Alta",1,))))))</f>
        <v/>
      </c>
      <c r="AC296" s="168">
        <f>+O296</f>
        <v>0</v>
      </c>
      <c r="AD296" s="168" t="e" cm="1">
        <f t="array" ref="AD296">_xlfn.IFS(AC296=Datos!$C$6,"Leve",AC296=Datos!$C$7,"Menor",AC296=Datos!$C$8,"Moderado",AC296=Datos!$C$9,"Mayor",AC296=Datos!$C$10,"Catastrófico")</f>
        <v>#N/A</v>
      </c>
      <c r="AE296" s="167" t="e">
        <f t="shared" ref="AE296" si="1277">IF(AD296="","",IF(AD296="Leve",0.2,IF(AD296="Menor",0.4,IF(AD296="Moderado",0.6,IF(AD296="Mayor",0.8,IF(AD296="Catastrófico",1,))))))</f>
        <v>#N/A</v>
      </c>
      <c r="AF296" s="168" t="e">
        <f t="shared" ref="AF296" si="1278">IF(OR(AND(AA296="Muy Baja",AD296="Leve"),AND(AA296="Muy Baja",AD296="Menor"),AND(AA296="Baja",AD296="Leve")),"Bajo",IF(OR(AND(AA296="Muy baja",AD296="Moderado"),AND(AA296="Baja",AD296="Menor"),AND(AA296="Baja",AD296="Moderado"),AND(AA296="Media",AD296="Leve"),AND(AA296="Media",AD296="Menor"),AND(AA296="Media",AD296="Moderado"),AND(AA296="Alta",AD296="Leve"),AND(AA296="Alta",AD296="Menor")),"Moderado",IF(OR(AND(AA296="Muy Baja",AD296="Mayor"),AND(AA296="Baja",AD296="Mayor"),AND(AA296="Media",AD296="Mayor"),AND(AA296="Alta",AD296="Moderado"),AND(AA296="Alta",AD296="Mayor"),AND(AA296="Muy Alta",AD296="Leve"),AND(AA296="Muy Alta",AD296="Menor"),AND(AA296="Muy Alta",AD296="Moderado"),AND(AA296="Muy Alta",AD296="Mayor")),"Alto",IF(OR(AND(AA296="Muy Baja",AD296="Catastrófico"),AND(AA296="Baja",AD296="Catastrófico"),AND(AA296="Media",AD296="Catastrófico"),AND(AA296="Alta",AD296="Catastrófico"),AND(AA296="Muy Alta",AD296="Catastrófico")),"Extremo",""))))</f>
        <v>#N/A</v>
      </c>
      <c r="AG296" s="169" t="e" cm="1">
        <f t="array" ref="AG296">_xlfn.IFS(AF296="Bajo","Aceptar",AF296="Moderado","Reducir",AF296="Alto","Reducir",AF296="Extremo","Reducir")</f>
        <v>#N/A</v>
      </c>
      <c r="AH296" s="20" t="str">
        <f>CONCATENATE(J296," Control"," 1")</f>
        <v>ADQBS  Control 1</v>
      </c>
      <c r="AI296" s="22"/>
      <c r="AJ296" s="22"/>
      <c r="AK296" s="22"/>
      <c r="AL296" s="22" t="str">
        <f t="shared" ref="AL296:AL299" si="1279">CONCATENATE(AI296," ",AJ296," a través de ",AK296)</f>
        <v xml:space="preserve">  a través de </v>
      </c>
      <c r="AM296" s="20"/>
      <c r="AN296" s="20" t="str">
        <f t="shared" si="1207"/>
        <v/>
      </c>
      <c r="AO296" s="20"/>
      <c r="AP296" s="20" t="str">
        <f t="shared" si="1208"/>
        <v/>
      </c>
      <c r="AQ296" s="20"/>
      <c r="AR296" s="20"/>
      <c r="AS296" s="20"/>
      <c r="AT296" s="21" t="str">
        <f t="shared" ref="AT296" si="1280">+IF(AN296="Probabilidad",AB296-(AB296*AP296),AB296)</f>
        <v/>
      </c>
      <c r="AU296" s="20" t="str">
        <f t="shared" si="1259"/>
        <v/>
      </c>
      <c r="AV296" s="21" t="e">
        <f t="shared" ref="AV296" si="1281">+IF(AN296="Impacto",AE296-(AE296*AP296),AE296)</f>
        <v>#N/A</v>
      </c>
      <c r="AW296" s="20" t="str">
        <f t="shared" si="1261"/>
        <v/>
      </c>
      <c r="AX296" s="170" t="str">
        <f t="shared" ref="AX296" si="1282">IF(OR(AND(AU299="Muy Baja",AW299="Leve"),AND(AU299="Muy Baja",AW299="Menor"),AND(AU299="Baja",AW299="Leve")),"Bajo",IF(OR(AND(AU299="Muy baja",AW299="Moderado"),AND(AU299="Baja",AW299="Menor"),AND(AU299="Baja",AW299="Moderado"),AND(AU299="Media",AW299="Leve"),AND(AU299="Media",AW299="Menor"),AND(AU299="Media",AW299="Moderado"),AND(AU299="Alta",AW299="Leve"),AND(AU299="Alta",AW299="Menor")),"Moderado",IF(OR(AND(AU299="Muy Baja",AW299="Mayor"),AND(AU299="Baja",AW299="Mayor"),AND(AU299="Media",AW299="Mayor"),AND(AU299="Alta",AW299="Moderado"),AND(AU299="Alta",AW299="Mayor"),AND(AU299="Muy Alta",AW299="Leve"),AND(AU299="Muy Alta",AW299="Menor"),AND(AU299="Muy Alta",AW299="Moderado"),AND(AU299="Muy Alta",AW299="Mayor")),"Alto",IF(OR(AND(AU299="Muy Baja",AW299="Catastrófico"),AND(AU299="Baja",AW299="Catastrófico"),AND(AU299="Media",AW299="Catastrófico"),AND(AU299="Alta",AW299="Catastrófico"),AND(AU299="Muy Alta",AW299="Catastrófico")),"Extremo",""))))</f>
        <v/>
      </c>
      <c r="AY296" s="170" t="e" cm="1">
        <f t="array" ref="AY296">_xlfn.IFS(AX296="Bajo","Aceptar",AX296="Moderado","Reducir",AX296="Alto","Reducir",AX296="Extremo","Reducir")</f>
        <v>#N/A</v>
      </c>
      <c r="AZ296" s="173" t="e" cm="1">
        <f t="array" ref="AZ296">_xlfn.IFS(AY296="Aceptar","No",AY296="Reducir","Si")</f>
        <v>#N/A</v>
      </c>
      <c r="BA296" s="20" t="str">
        <f>CONCATENATE(J296," Acción preventiva"," 1")</f>
        <v>ADQBS  Acción preventiva 1</v>
      </c>
      <c r="BB296" s="22"/>
      <c r="BC296" s="22"/>
      <c r="BD296" s="22"/>
      <c r="BE296" s="20">
        <f t="shared" si="1263"/>
        <v>0</v>
      </c>
      <c r="BF296" s="20"/>
      <c r="BG296" s="20"/>
      <c r="BH296" s="20"/>
      <c r="BI296" s="20"/>
      <c r="BJ296" s="20"/>
      <c r="BK296" s="20"/>
      <c r="BL296" s="20"/>
      <c r="BM296" s="20"/>
      <c r="BN296" s="20"/>
      <c r="BO296" s="20"/>
      <c r="BP296" s="20"/>
      <c r="BQ296" s="20"/>
      <c r="BR296" s="176"/>
      <c r="BS296" s="37"/>
      <c r="BT296" s="37"/>
      <c r="BU296" s="37"/>
      <c r="BV296" s="37"/>
      <c r="BW296" s="37"/>
      <c r="BX296" s="37"/>
      <c r="BY296" s="37"/>
      <c r="BZ296" s="37"/>
      <c r="CA296" s="37"/>
      <c r="CB296" s="37"/>
      <c r="CC296" s="37"/>
      <c r="CD296" s="37"/>
      <c r="CE296" s="37">
        <f t="shared" si="1138"/>
        <v>0</v>
      </c>
      <c r="CF296" s="38"/>
      <c r="CG296" s="23"/>
      <c r="CH296" s="24"/>
      <c r="CI296" s="179">
        <f t="shared" ref="CI296" si="1283">+Z296</f>
        <v>0</v>
      </c>
      <c r="CJ296" s="25" t="e">
        <f t="shared" ref="CJ296" si="1284">1-(CH296/CI296)</f>
        <v>#DIV/0!</v>
      </c>
      <c r="CK296" s="23" t="e" cm="1">
        <f t="array" ref="CK296">+_xlfn.IFS(CJ296&lt;0.8,"Cambio",CJ296&lt;0.9,"Revisión de control",CJ296&gt;0.89,"Se mantiene")</f>
        <v>#DIV/0!</v>
      </c>
      <c r="CL296" s="148"/>
      <c r="CM296" s="148"/>
      <c r="CN296" s="148"/>
      <c r="CO296" s="148"/>
      <c r="CP296" s="25">
        <f t="shared" ref="CP296:CP299" si="1285">(_xlfn.IFS(CG296="",1,CG296="SI",0)+_xlfn.IFS(CL296="",1,CL296="SI",1,CL296="NO",0)+_xlfn.IFS(CM296="",1,CM296="SI",1,CM296="NO",0)+_xlfn.IFS(CN296="",1,CN296="SI",1,CN296="NO",0)+_xlfn.IFS(CO296="",1,CO296="SI",1,CO296="NO",0))/5</f>
        <v>1</v>
      </c>
    </row>
    <row r="297" spans="1:94" ht="60" hidden="1" customHeight="1" x14ac:dyDescent="0.35">
      <c r="A297" s="151"/>
      <c r="B297" s="215"/>
      <c r="C297" s="152" t="s">
        <v>150</v>
      </c>
      <c r="D297" s="192"/>
      <c r="E297" s="195"/>
      <c r="F297" s="192"/>
      <c r="G297" s="197"/>
      <c r="H297" s="168"/>
      <c r="I297" s="167"/>
      <c r="J297" s="171"/>
      <c r="K297" s="171"/>
      <c r="L297" s="198"/>
      <c r="M297" s="200"/>
      <c r="N297" s="203"/>
      <c r="O297" s="206"/>
      <c r="P297" s="209"/>
      <c r="Q297" s="168"/>
      <c r="R297" s="182"/>
      <c r="S297" s="182"/>
      <c r="T297" s="183"/>
      <c r="U297" s="171"/>
      <c r="V297" s="171"/>
      <c r="W297" s="185"/>
      <c r="X297" s="185"/>
      <c r="Y297" s="185"/>
      <c r="Z297" s="187"/>
      <c r="AA297" s="168"/>
      <c r="AB297" s="167"/>
      <c r="AC297" s="168"/>
      <c r="AD297" s="168"/>
      <c r="AE297" s="167"/>
      <c r="AF297" s="168"/>
      <c r="AG297" s="169"/>
      <c r="AH297" s="20" t="str">
        <f>CONCATENATE(J296," Control"," 2")</f>
        <v>ADQBS  Control 2</v>
      </c>
      <c r="AI297" s="22"/>
      <c r="AJ297" s="22"/>
      <c r="AK297" s="22"/>
      <c r="AL297" s="22" t="str">
        <f t="shared" si="1279"/>
        <v xml:space="preserve">  a través de </v>
      </c>
      <c r="AM297" s="20"/>
      <c r="AN297" s="20" t="str">
        <f t="shared" si="1207"/>
        <v/>
      </c>
      <c r="AO297" s="20"/>
      <c r="AP297" s="20" t="str">
        <f t="shared" si="1208"/>
        <v/>
      </c>
      <c r="AQ297" s="20"/>
      <c r="AR297" s="20"/>
      <c r="AS297" s="20"/>
      <c r="AT297" s="21" t="str">
        <f t="shared" ref="AT297:AT299" si="1286">+IF(AN297="Probabilidad",AT296-(AT296*AP297),AT296)</f>
        <v/>
      </c>
      <c r="AU297" s="20" t="str">
        <f t="shared" si="1259"/>
        <v/>
      </c>
      <c r="AV297" s="21" t="e">
        <f t="shared" ref="AV297:AV299" si="1287">+IF(AN297="Impacto",AV296-(AV296*AP297),AV296)</f>
        <v>#N/A</v>
      </c>
      <c r="AW297" s="20" t="str">
        <f t="shared" si="1261"/>
        <v/>
      </c>
      <c r="AX297" s="171"/>
      <c r="AY297" s="171"/>
      <c r="AZ297" s="174"/>
      <c r="BA297" s="20" t="str">
        <f>CONCATENATE(J296," Acción preventiva"," 2")</f>
        <v>ADQBS  Acción preventiva 2</v>
      </c>
      <c r="BB297" s="22"/>
      <c r="BC297" s="22"/>
      <c r="BD297" s="22"/>
      <c r="BE297" s="20">
        <f t="shared" si="1263"/>
        <v>0</v>
      </c>
      <c r="BF297" s="20"/>
      <c r="BG297" s="20"/>
      <c r="BH297" s="20"/>
      <c r="BI297" s="20"/>
      <c r="BJ297" s="20"/>
      <c r="BK297" s="20"/>
      <c r="BL297" s="20"/>
      <c r="BM297" s="20"/>
      <c r="BN297" s="20"/>
      <c r="BO297" s="20"/>
      <c r="BP297" s="20"/>
      <c r="BQ297" s="20"/>
      <c r="BR297" s="177"/>
      <c r="BS297" s="37"/>
      <c r="BT297" s="37"/>
      <c r="BU297" s="37"/>
      <c r="BV297" s="37"/>
      <c r="BW297" s="37"/>
      <c r="BX297" s="37"/>
      <c r="BY297" s="37"/>
      <c r="BZ297" s="37"/>
      <c r="CA297" s="37"/>
      <c r="CB297" s="37"/>
      <c r="CC297" s="37"/>
      <c r="CD297" s="37"/>
      <c r="CE297" s="37">
        <f t="shared" si="1138"/>
        <v>0</v>
      </c>
      <c r="CF297" s="38"/>
      <c r="CG297" s="23"/>
      <c r="CH297" s="24"/>
      <c r="CI297" s="180"/>
      <c r="CJ297" s="25" t="e">
        <f t="shared" ref="CJ297" si="1288">1-(CH297/CI296)</f>
        <v>#DIV/0!</v>
      </c>
      <c r="CK297" s="23" t="e" cm="1">
        <f t="array" ref="CK297">+_xlfn.IFS(CJ297&lt;0.8,"Cambio",CJ297&lt;0.9,"Revisión de control",CJ297&gt;0.89,"Se mantiene")</f>
        <v>#DIV/0!</v>
      </c>
      <c r="CL297" s="148"/>
      <c r="CM297" s="148"/>
      <c r="CN297" s="148"/>
      <c r="CO297" s="148"/>
      <c r="CP297" s="25">
        <f t="shared" si="1285"/>
        <v>1</v>
      </c>
    </row>
    <row r="298" spans="1:94" ht="60" hidden="1" customHeight="1" x14ac:dyDescent="0.35">
      <c r="A298" s="151"/>
      <c r="B298" s="215"/>
      <c r="C298" s="152" t="s">
        <v>150</v>
      </c>
      <c r="D298" s="192"/>
      <c r="E298" s="195"/>
      <c r="F298" s="192"/>
      <c r="G298" s="197"/>
      <c r="H298" s="168"/>
      <c r="I298" s="167"/>
      <c r="J298" s="171"/>
      <c r="K298" s="171"/>
      <c r="L298" s="198"/>
      <c r="M298" s="200"/>
      <c r="N298" s="203"/>
      <c r="O298" s="206"/>
      <c r="P298" s="209"/>
      <c r="Q298" s="168"/>
      <c r="R298" s="182"/>
      <c r="S298" s="182"/>
      <c r="T298" s="183"/>
      <c r="U298" s="171"/>
      <c r="V298" s="171"/>
      <c r="W298" s="185"/>
      <c r="X298" s="185"/>
      <c r="Y298" s="185"/>
      <c r="Z298" s="187"/>
      <c r="AA298" s="168"/>
      <c r="AB298" s="167"/>
      <c r="AC298" s="168"/>
      <c r="AD298" s="168"/>
      <c r="AE298" s="167"/>
      <c r="AF298" s="168"/>
      <c r="AG298" s="169"/>
      <c r="AH298" s="20" t="str">
        <f>CONCATENATE(J296," Control"," 3")</f>
        <v>ADQBS  Control 3</v>
      </c>
      <c r="AI298" s="22"/>
      <c r="AJ298" s="22"/>
      <c r="AK298" s="22"/>
      <c r="AL298" s="22" t="str">
        <f t="shared" si="1279"/>
        <v xml:space="preserve">  a través de </v>
      </c>
      <c r="AM298" s="20"/>
      <c r="AN298" s="20" t="str">
        <f t="shared" si="1207"/>
        <v/>
      </c>
      <c r="AO298" s="20"/>
      <c r="AP298" s="20" t="str">
        <f t="shared" si="1208"/>
        <v/>
      </c>
      <c r="AQ298" s="20"/>
      <c r="AR298" s="20"/>
      <c r="AS298" s="20"/>
      <c r="AT298" s="21" t="str">
        <f t="shared" si="1286"/>
        <v/>
      </c>
      <c r="AU298" s="20" t="str">
        <f t="shared" si="1259"/>
        <v/>
      </c>
      <c r="AV298" s="21" t="e">
        <f t="shared" si="1287"/>
        <v>#N/A</v>
      </c>
      <c r="AW298" s="20" t="str">
        <f t="shared" si="1261"/>
        <v/>
      </c>
      <c r="AX298" s="171"/>
      <c r="AY298" s="171"/>
      <c r="AZ298" s="174"/>
      <c r="BA298" s="20" t="str">
        <f>CONCATENATE(J296," Acción preventiva"," 3")</f>
        <v>ADQBS  Acción preventiva 3</v>
      </c>
      <c r="BB298" s="22"/>
      <c r="BC298" s="22"/>
      <c r="BD298" s="22"/>
      <c r="BE298" s="20">
        <f t="shared" si="1263"/>
        <v>0</v>
      </c>
      <c r="BF298" s="20"/>
      <c r="BG298" s="20"/>
      <c r="BH298" s="20"/>
      <c r="BI298" s="20"/>
      <c r="BJ298" s="20"/>
      <c r="BK298" s="20"/>
      <c r="BL298" s="20"/>
      <c r="BM298" s="20"/>
      <c r="BN298" s="20"/>
      <c r="BO298" s="20"/>
      <c r="BP298" s="20"/>
      <c r="BQ298" s="20"/>
      <c r="BR298" s="177"/>
      <c r="BS298" s="37"/>
      <c r="BT298" s="37"/>
      <c r="BU298" s="37"/>
      <c r="BV298" s="37"/>
      <c r="BW298" s="37"/>
      <c r="BX298" s="37"/>
      <c r="BY298" s="37"/>
      <c r="BZ298" s="37"/>
      <c r="CA298" s="37"/>
      <c r="CB298" s="37"/>
      <c r="CC298" s="37"/>
      <c r="CD298" s="37"/>
      <c r="CE298" s="37">
        <f t="shared" si="1138"/>
        <v>0</v>
      </c>
      <c r="CF298" s="38"/>
      <c r="CG298" s="23"/>
      <c r="CH298" s="24"/>
      <c r="CI298" s="180"/>
      <c r="CJ298" s="25" t="e">
        <f t="shared" ref="CJ298" si="1289">1-(CH298/CI296)</f>
        <v>#DIV/0!</v>
      </c>
      <c r="CK298" s="23" t="e" cm="1">
        <f t="array" ref="CK298">+_xlfn.IFS(CJ298&lt;0.8,"Cambio",CJ298&lt;0.9,"Revisión de control",CJ298&gt;0.89,"Se mantiene")</f>
        <v>#DIV/0!</v>
      </c>
      <c r="CL298" s="148"/>
      <c r="CM298" s="148"/>
      <c r="CN298" s="148"/>
      <c r="CO298" s="148"/>
      <c r="CP298" s="25">
        <f t="shared" si="1285"/>
        <v>1</v>
      </c>
    </row>
    <row r="299" spans="1:94" ht="60" hidden="1" customHeight="1" x14ac:dyDescent="0.35">
      <c r="A299" s="151"/>
      <c r="B299" s="216"/>
      <c r="C299" s="152" t="s">
        <v>150</v>
      </c>
      <c r="D299" s="193"/>
      <c r="E299" s="196"/>
      <c r="F299" s="193"/>
      <c r="G299" s="197"/>
      <c r="H299" s="168"/>
      <c r="I299" s="167"/>
      <c r="J299" s="172"/>
      <c r="K299" s="172"/>
      <c r="L299" s="198"/>
      <c r="M299" s="201"/>
      <c r="N299" s="204"/>
      <c r="O299" s="207"/>
      <c r="P299" s="210"/>
      <c r="Q299" s="168"/>
      <c r="R299" s="182"/>
      <c r="S299" s="182"/>
      <c r="T299" s="183"/>
      <c r="U299" s="172"/>
      <c r="V299" s="172"/>
      <c r="W299" s="186"/>
      <c r="X299" s="186"/>
      <c r="Y299" s="186"/>
      <c r="Z299" s="187"/>
      <c r="AA299" s="168"/>
      <c r="AB299" s="167"/>
      <c r="AC299" s="168"/>
      <c r="AD299" s="168"/>
      <c r="AE299" s="167"/>
      <c r="AF299" s="168"/>
      <c r="AG299" s="169"/>
      <c r="AH299" s="20" t="str">
        <f>CONCATENATE(J296," Control"," 4")</f>
        <v>ADQBS  Control 4</v>
      </c>
      <c r="AI299" s="22"/>
      <c r="AJ299" s="22"/>
      <c r="AK299" s="22"/>
      <c r="AL299" s="22" t="str">
        <f t="shared" si="1279"/>
        <v xml:space="preserve">  a través de </v>
      </c>
      <c r="AM299" s="20"/>
      <c r="AN299" s="20" t="str">
        <f t="shared" si="1207"/>
        <v/>
      </c>
      <c r="AO299" s="20"/>
      <c r="AP299" s="20" t="str">
        <f t="shared" si="1208"/>
        <v/>
      </c>
      <c r="AQ299" s="20"/>
      <c r="AR299" s="20"/>
      <c r="AS299" s="20"/>
      <c r="AT299" s="21" t="str">
        <f t="shared" si="1286"/>
        <v/>
      </c>
      <c r="AU299" s="20" t="str">
        <f t="shared" si="1259"/>
        <v/>
      </c>
      <c r="AV299" s="21" t="e">
        <f t="shared" si="1287"/>
        <v>#N/A</v>
      </c>
      <c r="AW299" s="20" t="str">
        <f t="shared" si="1261"/>
        <v/>
      </c>
      <c r="AX299" s="172"/>
      <c r="AY299" s="172"/>
      <c r="AZ299" s="175"/>
      <c r="BA299" s="20" t="str">
        <f>CONCATENATE(J296," Acción preventiva"," 4")</f>
        <v>ADQBS  Acción preventiva 4</v>
      </c>
      <c r="BB299" s="22"/>
      <c r="BC299" s="22"/>
      <c r="BD299" s="22"/>
      <c r="BE299" s="20">
        <f t="shared" si="1263"/>
        <v>0</v>
      </c>
      <c r="BF299" s="20"/>
      <c r="BG299" s="20"/>
      <c r="BH299" s="20"/>
      <c r="BI299" s="20"/>
      <c r="BJ299" s="20"/>
      <c r="BK299" s="20"/>
      <c r="BL299" s="20"/>
      <c r="BM299" s="20"/>
      <c r="BN299" s="20"/>
      <c r="BO299" s="20"/>
      <c r="BP299" s="20"/>
      <c r="BQ299" s="20"/>
      <c r="BR299" s="178"/>
      <c r="BS299" s="37"/>
      <c r="BT299" s="37"/>
      <c r="BU299" s="37"/>
      <c r="BV299" s="37"/>
      <c r="BW299" s="37"/>
      <c r="BX299" s="37"/>
      <c r="BY299" s="37"/>
      <c r="BZ299" s="37"/>
      <c r="CA299" s="37"/>
      <c r="CB299" s="37"/>
      <c r="CC299" s="37"/>
      <c r="CD299" s="37"/>
      <c r="CE299" s="37">
        <f t="shared" si="1138"/>
        <v>0</v>
      </c>
      <c r="CF299" s="38"/>
      <c r="CG299" s="23"/>
      <c r="CH299" s="24"/>
      <c r="CI299" s="181"/>
      <c r="CJ299" s="25" t="e">
        <f t="shared" ref="CJ299" si="1290">1-(CH299/CI296)</f>
        <v>#DIV/0!</v>
      </c>
      <c r="CK299" s="23" t="e" cm="1">
        <f t="array" ref="CK299">+_xlfn.IFS(CJ299&lt;0.8,"Cambio",CJ299&lt;0.9,"Revisión de control",CJ299&gt;0.89,"Se mantiene")</f>
        <v>#DIV/0!</v>
      </c>
      <c r="CL299" s="148"/>
      <c r="CM299" s="148"/>
      <c r="CN299" s="148"/>
      <c r="CO299" s="148"/>
      <c r="CP299" s="25">
        <f t="shared" si="1285"/>
        <v>1</v>
      </c>
    </row>
    <row r="300" spans="1:94" ht="60" hidden="1" customHeight="1" x14ac:dyDescent="0.35">
      <c r="A300" s="151"/>
      <c r="B300" s="214" t="s">
        <v>149</v>
      </c>
      <c r="C300" s="152" t="s">
        <v>150</v>
      </c>
      <c r="D300" s="191" t="str">
        <f>VLOOKUP(B300,Datos!$B$65:$F$80,3,FALSE)</f>
        <v>Adelantar la adquisición de bienes y/o servicios de la Agencia a través de los mecanismos definidos para la selección, elaboración, celebración, formalización, ejecución, terminación y/o liquidación de los contratos.</v>
      </c>
      <c r="E300" s="194" t="str">
        <f>VLOOKUP(B300,Datos!$B$65:$F$80,5,FALSE)</f>
        <v>La posibilidad de incumplir con los mecanismos definidos para la adquisición de bienes y/o servicios de la Agencia</v>
      </c>
      <c r="F300" s="191" t="str">
        <f>VLOOKUP(B300,Datos!$B$65:$F$80,4,FALSE)</f>
        <v>Desde la programación y análisis de las necesidades de la Agencia hasta la terminación y/o liquidación del contrato</v>
      </c>
      <c r="G300" s="197" t="s">
        <v>652</v>
      </c>
      <c r="H300" s="168"/>
      <c r="I300" s="167">
        <f t="shared" ref="I300" si="1291">IF(K300="",0,1)</f>
        <v>0</v>
      </c>
      <c r="J300" s="170" t="str">
        <f t="shared" ref="J300" si="1292">CONCATENATE(C300," ",K300)</f>
        <v xml:space="preserve">ADQBS </v>
      </c>
      <c r="K300" s="170"/>
      <c r="L300" s="198"/>
      <c r="M300" s="199">
        <f ca="1">+TODAY()-L300</f>
        <v>46151</v>
      </c>
      <c r="N300" s="202"/>
      <c r="O300" s="205"/>
      <c r="P300" s="208" t="e">
        <f>VLOOKUP(O300,Datos!$B$20:$D$25,2,FALSE)</f>
        <v>#N/A</v>
      </c>
      <c r="Q300" s="168"/>
      <c r="R300" s="182"/>
      <c r="S300" s="182"/>
      <c r="T300" s="183" t="str">
        <f t="shared" ref="T300" si="1293">CONCATENATE("Posibilidad de efecto dañoso sobre los"," ",Q300," ",R300," debido ",S300)</f>
        <v xml:space="preserve">Posibilidad de efecto dañoso sobre los   debido </v>
      </c>
      <c r="U300" s="170"/>
      <c r="V300" s="170"/>
      <c r="W300" s="184"/>
      <c r="X300" s="184"/>
      <c r="Y300" s="184"/>
      <c r="Z300" s="187"/>
      <c r="AA300" s="168" t="str">
        <f t="shared" ref="AA300" si="1294">IF(Z300&lt;=0,"",IF(Z300&lt;=2,"Muy Baja",IF(Z300&lt;=24,"Baja",IF(Z300&lt;=500,"Media",IF(Z300&lt;=5000,"Alta","Muy Alta")))))</f>
        <v/>
      </c>
      <c r="AB300" s="167" t="str">
        <f t="shared" ref="AB300" si="1295">IF(AA300="","",IF(AA300="Muy Baja",0.2,IF(AA300="Baja",0.4,IF(AA300="Media",0.6,IF(AA300="Alta",0.8,IF(AA300="Muy Alta",1,))))))</f>
        <v/>
      </c>
      <c r="AC300" s="168">
        <f>+O300</f>
        <v>0</v>
      </c>
      <c r="AD300" s="168" t="e" cm="1">
        <f t="array" ref="AD300">_xlfn.IFS(AC300=Datos!$C$6,"Leve",AC300=Datos!$C$7,"Menor",AC300=Datos!$C$8,"Moderado",AC300=Datos!$C$9,"Mayor",AC300=Datos!$C$10,"Catastrófico")</f>
        <v>#N/A</v>
      </c>
      <c r="AE300" s="167" t="e">
        <f t="shared" ref="AE300" si="1296">IF(AD300="","",IF(AD300="Leve",0.2,IF(AD300="Menor",0.4,IF(AD300="Moderado",0.6,IF(AD300="Mayor",0.8,IF(AD300="Catastrófico",1,))))))</f>
        <v>#N/A</v>
      </c>
      <c r="AF300" s="168" t="e">
        <f t="shared" ref="AF300" si="1297">IF(OR(AND(AA300="Muy Baja",AD300="Leve"),AND(AA300="Muy Baja",AD300="Menor"),AND(AA300="Baja",AD300="Leve")),"Bajo",IF(OR(AND(AA300="Muy baja",AD300="Moderado"),AND(AA300="Baja",AD300="Menor"),AND(AA300="Baja",AD300="Moderado"),AND(AA300="Media",AD300="Leve"),AND(AA300="Media",AD300="Menor"),AND(AA300="Media",AD300="Moderado"),AND(AA300="Alta",AD300="Leve"),AND(AA300="Alta",AD300="Menor")),"Moderado",IF(OR(AND(AA300="Muy Baja",AD300="Mayor"),AND(AA300="Baja",AD300="Mayor"),AND(AA300="Media",AD300="Mayor"),AND(AA300="Alta",AD300="Moderado"),AND(AA300="Alta",AD300="Mayor"),AND(AA300="Muy Alta",AD300="Leve"),AND(AA300="Muy Alta",AD300="Menor"),AND(AA300="Muy Alta",AD300="Moderado"),AND(AA300="Muy Alta",AD300="Mayor")),"Alto",IF(OR(AND(AA300="Muy Baja",AD300="Catastrófico"),AND(AA300="Baja",AD300="Catastrófico"),AND(AA300="Media",AD300="Catastrófico"),AND(AA300="Alta",AD300="Catastrófico"),AND(AA300="Muy Alta",AD300="Catastrófico")),"Extremo",""))))</f>
        <v>#N/A</v>
      </c>
      <c r="AG300" s="169" t="e" cm="1">
        <f t="array" ref="AG300">_xlfn.IFS(AF300="Bajo","Aceptar",AF300="Moderado","Reducir",AF300="Alto","Reducir",AF300="Extremo","Reducir")</f>
        <v>#N/A</v>
      </c>
      <c r="AH300" s="20" t="str">
        <f>CONCATENATE(J300," Control"," 1")</f>
        <v>ADQBS  Control 1</v>
      </c>
      <c r="AI300" s="22"/>
      <c r="AJ300" s="22"/>
      <c r="AK300" s="22"/>
      <c r="AL300" s="22" t="str">
        <f>CONCATENATE(AI300," ",AJ300," a través del ",AK300)</f>
        <v xml:space="preserve">  a través del </v>
      </c>
      <c r="AM300" s="20"/>
      <c r="AN300" s="20" t="str">
        <f t="shared" si="1207"/>
        <v/>
      </c>
      <c r="AO300" s="20"/>
      <c r="AP300" s="20" t="str">
        <f t="shared" si="1208"/>
        <v/>
      </c>
      <c r="AQ300" s="20"/>
      <c r="AR300" s="20"/>
      <c r="AS300" s="20"/>
      <c r="AT300" s="21" t="str">
        <f t="shared" ref="AT300" si="1298">+IF(AN300="Probabilidad",AB300-(AB300*AP300),AB300)</f>
        <v/>
      </c>
      <c r="AU300" s="20" t="str">
        <f t="shared" si="1259"/>
        <v/>
      </c>
      <c r="AV300" s="21" t="e">
        <f t="shared" ref="AV300" si="1299">+IF(AN300="Impacto",AE300-(AE300*AP300),AE300)</f>
        <v>#N/A</v>
      </c>
      <c r="AW300" s="20" t="str">
        <f t="shared" si="1261"/>
        <v/>
      </c>
      <c r="AX300" s="170" t="str">
        <f t="shared" ref="AX300" si="1300">IF(OR(AND(AU303="Muy Baja",AW303="Leve"),AND(AU303="Muy Baja",AW303="Menor"),AND(AU303="Baja",AW303="Leve")),"Bajo",IF(OR(AND(AU303="Muy baja",AW303="Moderado"),AND(AU303="Baja",AW303="Menor"),AND(AU303="Baja",AW303="Moderado"),AND(AU303="Media",AW303="Leve"),AND(AU303="Media",AW303="Menor"),AND(AU303="Media",AW303="Moderado"),AND(AU303="Alta",AW303="Leve"),AND(AU303="Alta",AW303="Menor")),"Moderado",IF(OR(AND(AU303="Muy Baja",AW303="Mayor"),AND(AU303="Baja",AW303="Mayor"),AND(AU303="Media",AW303="Mayor"),AND(AU303="Alta",AW303="Moderado"),AND(AU303="Alta",AW303="Mayor"),AND(AU303="Muy Alta",AW303="Leve"),AND(AU303="Muy Alta",AW303="Menor"),AND(AU303="Muy Alta",AW303="Moderado"),AND(AU303="Muy Alta",AW303="Mayor")),"Alto",IF(OR(AND(AU303="Muy Baja",AW303="Catastrófico"),AND(AU303="Baja",AW303="Catastrófico"),AND(AU303="Media",AW303="Catastrófico"),AND(AU303="Alta",AW303="Catastrófico"),AND(AU303="Muy Alta",AW303="Catastrófico")),"Extremo",""))))</f>
        <v/>
      </c>
      <c r="AY300" s="170" t="e" cm="1">
        <f t="array" ref="AY300">_xlfn.IFS(AX300="Bajo","Aceptar",AX300="Moderado","Reducir",AX300="Alto","Reducir",AX300="Extremo","Reducir")</f>
        <v>#N/A</v>
      </c>
      <c r="AZ300" s="173" t="e" cm="1">
        <f t="array" ref="AZ300">_xlfn.IFS(AY300="Aceptar","No",AY300="Reducir","Si")</f>
        <v>#N/A</v>
      </c>
      <c r="BA300" s="20" t="str">
        <f>CONCATENATE(J300," Acción preventiva"," 1")</f>
        <v>ADQBS  Acción preventiva 1</v>
      </c>
      <c r="BB300" s="22"/>
      <c r="BC300" s="22"/>
      <c r="BD300" s="22"/>
      <c r="BE300" s="20">
        <f t="shared" si="1263"/>
        <v>0</v>
      </c>
      <c r="BF300" s="20"/>
      <c r="BG300" s="20"/>
      <c r="BH300" s="20"/>
      <c r="BI300" s="20"/>
      <c r="BJ300" s="20"/>
      <c r="BK300" s="20"/>
      <c r="BL300" s="20"/>
      <c r="BM300" s="20"/>
      <c r="BN300" s="20"/>
      <c r="BO300" s="20"/>
      <c r="BP300" s="20"/>
      <c r="BQ300" s="20"/>
      <c r="BR300" s="176"/>
      <c r="BS300" s="37"/>
      <c r="BT300" s="37"/>
      <c r="BU300" s="37"/>
      <c r="BV300" s="37"/>
      <c r="BW300" s="37"/>
      <c r="BX300" s="37"/>
      <c r="BY300" s="37"/>
      <c r="BZ300" s="37"/>
      <c r="CA300" s="37"/>
      <c r="CB300" s="37"/>
      <c r="CC300" s="37"/>
      <c r="CD300" s="37"/>
      <c r="CE300" s="37">
        <f t="shared" si="1138"/>
        <v>0</v>
      </c>
      <c r="CF300" s="38"/>
      <c r="CG300" s="23"/>
      <c r="CH300" s="24"/>
      <c r="CI300" s="179">
        <f t="shared" ref="CI300" si="1301">+Z300</f>
        <v>0</v>
      </c>
      <c r="CJ300" s="25" t="e">
        <f t="shared" ref="CJ300" si="1302">1-(CH300/CI300)</f>
        <v>#DIV/0!</v>
      </c>
      <c r="CK300" s="23" t="e" cm="1">
        <f t="array" ref="CK300">+_xlfn.IFS(CJ300&lt;0.8,"Cambio",CJ300&lt;0.9,"Revisión de control",CJ300&gt;0.89,"Se mantiene")</f>
        <v>#DIV/0!</v>
      </c>
      <c r="CL300" s="148"/>
      <c r="CM300" s="148"/>
      <c r="CN300" s="148"/>
      <c r="CO300" s="148"/>
      <c r="CP300" s="25">
        <f t="shared" ref="CP300:CP303" si="1303">(_xlfn.IFS(CG300="",1,CG300="SI",0)+_xlfn.IFS(CL300="",1,CL300="SI",1,CL300="NO",0)+_xlfn.IFS(CM300="",1,CM300="SI",1,CM300="NO",0)+_xlfn.IFS(CN300="",1,CN300="SI",1,CN300="NO",0)+_xlfn.IFS(CO300="",1,CO300="SI",1,CO300="NO",0))/5</f>
        <v>1</v>
      </c>
    </row>
    <row r="301" spans="1:94" ht="60" hidden="1" customHeight="1" x14ac:dyDescent="0.35">
      <c r="A301" s="151"/>
      <c r="B301" s="215"/>
      <c r="C301" s="152" t="s">
        <v>150</v>
      </c>
      <c r="D301" s="192"/>
      <c r="E301" s="195"/>
      <c r="F301" s="192"/>
      <c r="G301" s="197"/>
      <c r="H301" s="168"/>
      <c r="I301" s="167"/>
      <c r="J301" s="171"/>
      <c r="K301" s="171"/>
      <c r="L301" s="198"/>
      <c r="M301" s="200"/>
      <c r="N301" s="203"/>
      <c r="O301" s="206"/>
      <c r="P301" s="209"/>
      <c r="Q301" s="168"/>
      <c r="R301" s="182"/>
      <c r="S301" s="182"/>
      <c r="T301" s="183"/>
      <c r="U301" s="171"/>
      <c r="V301" s="171"/>
      <c r="W301" s="185"/>
      <c r="X301" s="185"/>
      <c r="Y301" s="185"/>
      <c r="Z301" s="187"/>
      <c r="AA301" s="168"/>
      <c r="AB301" s="167"/>
      <c r="AC301" s="168"/>
      <c r="AD301" s="168"/>
      <c r="AE301" s="167"/>
      <c r="AF301" s="168"/>
      <c r="AG301" s="169"/>
      <c r="AH301" s="20" t="str">
        <f>CONCATENATE(J300," Control"," 2")</f>
        <v>ADQBS  Control 2</v>
      </c>
      <c r="AI301" s="22"/>
      <c r="AJ301" s="22"/>
      <c r="AK301" s="22"/>
      <c r="AL301" s="22" t="str">
        <f t="shared" ref="AL301:AL303" si="1304">CONCATENATE(AI301," ",AJ301," a través de ",AK301)</f>
        <v xml:space="preserve">  a través de </v>
      </c>
      <c r="AM301" s="20"/>
      <c r="AN301" s="20" t="str">
        <f t="shared" si="1207"/>
        <v/>
      </c>
      <c r="AO301" s="20"/>
      <c r="AP301" s="20" t="str">
        <f t="shared" si="1208"/>
        <v/>
      </c>
      <c r="AQ301" s="20"/>
      <c r="AR301" s="20"/>
      <c r="AS301" s="20"/>
      <c r="AT301" s="21" t="str">
        <f t="shared" ref="AT301:AT303" si="1305">+IF(AN301="Probabilidad",AT300-(AT300*AP301),AT300)</f>
        <v/>
      </c>
      <c r="AU301" s="20" t="str">
        <f t="shared" si="1259"/>
        <v/>
      </c>
      <c r="AV301" s="21" t="e">
        <f t="shared" ref="AV301:AV303" si="1306">+IF(AN301="Impacto",AV300-(AV300*AP301),AV300)</f>
        <v>#N/A</v>
      </c>
      <c r="AW301" s="20" t="str">
        <f t="shared" si="1261"/>
        <v/>
      </c>
      <c r="AX301" s="171"/>
      <c r="AY301" s="171"/>
      <c r="AZ301" s="174"/>
      <c r="BA301" s="20" t="str">
        <f>CONCATENATE(J300," Acción preventiva"," 2")</f>
        <v>ADQBS  Acción preventiva 2</v>
      </c>
      <c r="BB301" s="22"/>
      <c r="BC301" s="22"/>
      <c r="BD301" s="22"/>
      <c r="BE301" s="20">
        <f t="shared" si="1263"/>
        <v>0</v>
      </c>
      <c r="BF301" s="20"/>
      <c r="BG301" s="20"/>
      <c r="BH301" s="20"/>
      <c r="BI301" s="20"/>
      <c r="BJ301" s="20"/>
      <c r="BK301" s="20"/>
      <c r="BL301" s="20"/>
      <c r="BM301" s="20"/>
      <c r="BN301" s="20"/>
      <c r="BO301" s="20"/>
      <c r="BP301" s="20"/>
      <c r="BQ301" s="20"/>
      <c r="BR301" s="177"/>
      <c r="BS301" s="37"/>
      <c r="BT301" s="37"/>
      <c r="BU301" s="37"/>
      <c r="BV301" s="37"/>
      <c r="BW301" s="37"/>
      <c r="BX301" s="37"/>
      <c r="BY301" s="37"/>
      <c r="BZ301" s="37"/>
      <c r="CA301" s="37"/>
      <c r="CB301" s="37"/>
      <c r="CC301" s="37"/>
      <c r="CD301" s="37"/>
      <c r="CE301" s="37">
        <f t="shared" si="1138"/>
        <v>0</v>
      </c>
      <c r="CF301" s="38"/>
      <c r="CG301" s="23"/>
      <c r="CH301" s="24"/>
      <c r="CI301" s="180"/>
      <c r="CJ301" s="25" t="e">
        <f t="shared" ref="CJ301" si="1307">1-(CH301/CI300)</f>
        <v>#DIV/0!</v>
      </c>
      <c r="CK301" s="23" t="e" cm="1">
        <f t="array" ref="CK301">+_xlfn.IFS(CJ301&lt;0.8,"Cambio",CJ301&lt;0.9,"Revisión de control",CJ301&gt;0.89,"Se mantiene")</f>
        <v>#DIV/0!</v>
      </c>
      <c r="CL301" s="148"/>
      <c r="CM301" s="148"/>
      <c r="CN301" s="148"/>
      <c r="CO301" s="148"/>
      <c r="CP301" s="25">
        <f t="shared" si="1303"/>
        <v>1</v>
      </c>
    </row>
    <row r="302" spans="1:94" ht="60" hidden="1" customHeight="1" x14ac:dyDescent="0.35">
      <c r="A302" s="151"/>
      <c r="B302" s="215"/>
      <c r="C302" s="152" t="s">
        <v>150</v>
      </c>
      <c r="D302" s="192"/>
      <c r="E302" s="195"/>
      <c r="F302" s="192"/>
      <c r="G302" s="197"/>
      <c r="H302" s="168"/>
      <c r="I302" s="167"/>
      <c r="J302" s="171"/>
      <c r="K302" s="171"/>
      <c r="L302" s="198"/>
      <c r="M302" s="200"/>
      <c r="N302" s="203"/>
      <c r="O302" s="206"/>
      <c r="P302" s="209"/>
      <c r="Q302" s="168"/>
      <c r="R302" s="182"/>
      <c r="S302" s="182"/>
      <c r="T302" s="183"/>
      <c r="U302" s="171"/>
      <c r="V302" s="171"/>
      <c r="W302" s="185"/>
      <c r="X302" s="185"/>
      <c r="Y302" s="185"/>
      <c r="Z302" s="187"/>
      <c r="AA302" s="168"/>
      <c r="AB302" s="167"/>
      <c r="AC302" s="168"/>
      <c r="AD302" s="168"/>
      <c r="AE302" s="167"/>
      <c r="AF302" s="168"/>
      <c r="AG302" s="169"/>
      <c r="AH302" s="20" t="str">
        <f>CONCATENATE(J300," Control"," 3")</f>
        <v>ADQBS  Control 3</v>
      </c>
      <c r="AI302" s="22"/>
      <c r="AJ302" s="22"/>
      <c r="AK302" s="22"/>
      <c r="AL302" s="22" t="str">
        <f t="shared" si="1304"/>
        <v xml:space="preserve">  a través de </v>
      </c>
      <c r="AM302" s="20"/>
      <c r="AN302" s="20" t="str">
        <f t="shared" si="1207"/>
        <v/>
      </c>
      <c r="AO302" s="20"/>
      <c r="AP302" s="20" t="str">
        <f t="shared" si="1208"/>
        <v/>
      </c>
      <c r="AQ302" s="20"/>
      <c r="AR302" s="20"/>
      <c r="AS302" s="20"/>
      <c r="AT302" s="21" t="str">
        <f t="shared" si="1305"/>
        <v/>
      </c>
      <c r="AU302" s="20" t="str">
        <f t="shared" si="1259"/>
        <v/>
      </c>
      <c r="AV302" s="21" t="e">
        <f t="shared" si="1306"/>
        <v>#N/A</v>
      </c>
      <c r="AW302" s="20" t="str">
        <f t="shared" si="1261"/>
        <v/>
      </c>
      <c r="AX302" s="171"/>
      <c r="AY302" s="171"/>
      <c r="AZ302" s="174"/>
      <c r="BA302" s="20" t="str">
        <f>CONCATENATE(J300," Acción preventiva"," 3")</f>
        <v>ADQBS  Acción preventiva 3</v>
      </c>
      <c r="BB302" s="22"/>
      <c r="BC302" s="22"/>
      <c r="BD302" s="22"/>
      <c r="BE302" s="20">
        <f t="shared" si="1263"/>
        <v>0</v>
      </c>
      <c r="BF302" s="20"/>
      <c r="BG302" s="20"/>
      <c r="BH302" s="20"/>
      <c r="BI302" s="20"/>
      <c r="BJ302" s="20"/>
      <c r="BK302" s="20"/>
      <c r="BL302" s="20"/>
      <c r="BM302" s="20"/>
      <c r="BN302" s="20"/>
      <c r="BO302" s="20"/>
      <c r="BP302" s="20"/>
      <c r="BQ302" s="20"/>
      <c r="BR302" s="177"/>
      <c r="BS302" s="37"/>
      <c r="BT302" s="37"/>
      <c r="BU302" s="37"/>
      <c r="BV302" s="37"/>
      <c r="BW302" s="37"/>
      <c r="BX302" s="37"/>
      <c r="BY302" s="37"/>
      <c r="BZ302" s="37"/>
      <c r="CA302" s="37"/>
      <c r="CB302" s="37"/>
      <c r="CC302" s="37"/>
      <c r="CD302" s="37"/>
      <c r="CE302" s="37">
        <f t="shared" si="1138"/>
        <v>0</v>
      </c>
      <c r="CF302" s="38"/>
      <c r="CG302" s="23"/>
      <c r="CH302" s="24"/>
      <c r="CI302" s="180"/>
      <c r="CJ302" s="25" t="e">
        <f t="shared" ref="CJ302" si="1308">1-(CH302/CI300)</f>
        <v>#DIV/0!</v>
      </c>
      <c r="CK302" s="23" t="e" cm="1">
        <f t="array" ref="CK302">+_xlfn.IFS(CJ302&lt;0.8,"Cambio",CJ302&lt;0.9,"Revisión de control",CJ302&gt;0.89,"Se mantiene")</f>
        <v>#DIV/0!</v>
      </c>
      <c r="CL302" s="148"/>
      <c r="CM302" s="148"/>
      <c r="CN302" s="148"/>
      <c r="CO302" s="148"/>
      <c r="CP302" s="25">
        <f t="shared" si="1303"/>
        <v>1</v>
      </c>
    </row>
    <row r="303" spans="1:94" ht="60" hidden="1" customHeight="1" x14ac:dyDescent="0.35">
      <c r="A303" s="151"/>
      <c r="B303" s="216"/>
      <c r="C303" s="152" t="s">
        <v>150</v>
      </c>
      <c r="D303" s="193"/>
      <c r="E303" s="196"/>
      <c r="F303" s="193"/>
      <c r="G303" s="197"/>
      <c r="H303" s="168"/>
      <c r="I303" s="167"/>
      <c r="J303" s="172"/>
      <c r="K303" s="172"/>
      <c r="L303" s="198"/>
      <c r="M303" s="201"/>
      <c r="N303" s="204"/>
      <c r="O303" s="207"/>
      <c r="P303" s="210"/>
      <c r="Q303" s="168"/>
      <c r="R303" s="182"/>
      <c r="S303" s="182"/>
      <c r="T303" s="183"/>
      <c r="U303" s="172"/>
      <c r="V303" s="172"/>
      <c r="W303" s="186"/>
      <c r="X303" s="186"/>
      <c r="Y303" s="186"/>
      <c r="Z303" s="187"/>
      <c r="AA303" s="168"/>
      <c r="AB303" s="167"/>
      <c r="AC303" s="168"/>
      <c r="AD303" s="168"/>
      <c r="AE303" s="167"/>
      <c r="AF303" s="168"/>
      <c r="AG303" s="169"/>
      <c r="AH303" s="20" t="str">
        <f>CONCATENATE(J300," Control"," 4")</f>
        <v>ADQBS  Control 4</v>
      </c>
      <c r="AI303" s="22"/>
      <c r="AJ303" s="22"/>
      <c r="AK303" s="22"/>
      <c r="AL303" s="22" t="str">
        <f t="shared" si="1304"/>
        <v xml:space="preserve">  a través de </v>
      </c>
      <c r="AM303" s="20"/>
      <c r="AN303" s="20" t="str">
        <f t="shared" si="1207"/>
        <v/>
      </c>
      <c r="AO303" s="20"/>
      <c r="AP303" s="20" t="str">
        <f t="shared" si="1208"/>
        <v/>
      </c>
      <c r="AQ303" s="20"/>
      <c r="AR303" s="20"/>
      <c r="AS303" s="20"/>
      <c r="AT303" s="21" t="str">
        <f t="shared" si="1305"/>
        <v/>
      </c>
      <c r="AU303" s="20" t="str">
        <f t="shared" si="1259"/>
        <v/>
      </c>
      <c r="AV303" s="21" t="e">
        <f t="shared" si="1306"/>
        <v>#N/A</v>
      </c>
      <c r="AW303" s="20" t="str">
        <f t="shared" si="1261"/>
        <v/>
      </c>
      <c r="AX303" s="172"/>
      <c r="AY303" s="172"/>
      <c r="AZ303" s="175"/>
      <c r="BA303" s="20" t="str">
        <f>CONCATENATE(J300," Acción preventiva"," 4")</f>
        <v>ADQBS  Acción preventiva 4</v>
      </c>
      <c r="BB303" s="22"/>
      <c r="BC303" s="22"/>
      <c r="BD303" s="22"/>
      <c r="BE303" s="20">
        <f t="shared" si="1263"/>
        <v>0</v>
      </c>
      <c r="BF303" s="20"/>
      <c r="BG303" s="20"/>
      <c r="BH303" s="20"/>
      <c r="BI303" s="20"/>
      <c r="BJ303" s="20"/>
      <c r="BK303" s="20"/>
      <c r="BL303" s="20"/>
      <c r="BM303" s="20"/>
      <c r="BN303" s="20"/>
      <c r="BO303" s="20"/>
      <c r="BP303" s="20"/>
      <c r="BQ303" s="20"/>
      <c r="BR303" s="178"/>
      <c r="BS303" s="37"/>
      <c r="BT303" s="37"/>
      <c r="BU303" s="37"/>
      <c r="BV303" s="37"/>
      <c r="BW303" s="37"/>
      <c r="BX303" s="37"/>
      <c r="BY303" s="37"/>
      <c r="BZ303" s="37"/>
      <c r="CA303" s="37"/>
      <c r="CB303" s="37"/>
      <c r="CC303" s="37"/>
      <c r="CD303" s="37"/>
      <c r="CE303" s="37">
        <f t="shared" si="1138"/>
        <v>0</v>
      </c>
      <c r="CF303" s="38"/>
      <c r="CG303" s="23"/>
      <c r="CH303" s="24"/>
      <c r="CI303" s="181"/>
      <c r="CJ303" s="25" t="e">
        <f t="shared" ref="CJ303" si="1309">1-(CH303/CI300)</f>
        <v>#DIV/0!</v>
      </c>
      <c r="CK303" s="23" t="e" cm="1">
        <f t="array" ref="CK303">+_xlfn.IFS(CJ303&lt;0.8,"Cambio",CJ303&lt;0.9,"Revisión de control",CJ303&gt;0.89,"Se mantiene")</f>
        <v>#DIV/0!</v>
      </c>
      <c r="CL303" s="148"/>
      <c r="CM303" s="148"/>
      <c r="CN303" s="148"/>
      <c r="CO303" s="148"/>
      <c r="CP303" s="25">
        <f t="shared" si="1303"/>
        <v>1</v>
      </c>
    </row>
    <row r="304" spans="1:94" ht="60" hidden="1" customHeight="1" x14ac:dyDescent="0.35">
      <c r="A304" s="151"/>
      <c r="B304" s="214" t="s">
        <v>151</v>
      </c>
      <c r="C304" s="152" t="s">
        <v>152</v>
      </c>
      <c r="D304" s="191" t="str">
        <f>VLOOKUP(B304,Datos!$B$65:$F$80,3,FALSE)</f>
        <v>Gestionar la administración y mantenimiento de bienes y servicios necesarios para la ejecución de los procesos de la entidad</v>
      </c>
      <c r="E304" s="194" t="str">
        <f>VLOOKUP(B304,Datos!$B$65:$F$80,5,FALSE)</f>
        <v>La posibilidad de incumplir con la administración y mantenimiento de bienes y servicios necesarios para la ejecución de los procesos de la entidad</v>
      </c>
      <c r="F304" s="191" t="str">
        <f>VLOOKUP(B304,Datos!$B$65:$F$80,4,FALSE)</f>
        <v>Desde la recepción de los bienes y servicios, hasta la disposición final de los bienes y el recibido a satisfacción de los servicios</v>
      </c>
      <c r="G304" s="197" t="s">
        <v>654</v>
      </c>
      <c r="H304" s="168"/>
      <c r="I304" s="167">
        <f t="shared" ref="I304" si="1310">IF(K304="",0,1)</f>
        <v>0</v>
      </c>
      <c r="J304" s="170" t="str">
        <f t="shared" ref="J304" si="1311">CONCATENATE(C304," ",K304)</f>
        <v xml:space="preserve">ADMBS </v>
      </c>
      <c r="K304" s="170"/>
      <c r="L304" s="198"/>
      <c r="M304" s="199">
        <f ca="1">+TODAY()-L304</f>
        <v>46151</v>
      </c>
      <c r="N304" s="202"/>
      <c r="O304" s="205"/>
      <c r="P304" s="208" t="e">
        <f>VLOOKUP(O304,Datos!$B$20:$D$25,2,FALSE)</f>
        <v>#N/A</v>
      </c>
      <c r="Q304" s="168"/>
      <c r="R304" s="182"/>
      <c r="S304" s="182"/>
      <c r="T304" s="183" t="str">
        <f t="shared" ref="T304" si="1312">CONCATENATE("Posibilidad de efecto dañoso sobre los"," ",Q304," ",R304," debido ",S304)</f>
        <v xml:space="preserve">Posibilidad de efecto dañoso sobre los   debido </v>
      </c>
      <c r="U304" s="170"/>
      <c r="V304" s="170"/>
      <c r="W304" s="184"/>
      <c r="X304" s="184"/>
      <c r="Y304" s="184"/>
      <c r="Z304" s="187"/>
      <c r="AA304" s="168" t="str">
        <f t="shared" ref="AA304" si="1313">IF(Z304&lt;=0,"",IF(Z304&lt;=2,"Muy Baja",IF(Z304&lt;=24,"Baja",IF(Z304&lt;=500,"Media",IF(Z304&lt;=5000,"Alta","Muy Alta")))))</f>
        <v/>
      </c>
      <c r="AB304" s="167" t="str">
        <f t="shared" ref="AB304" si="1314">IF(AA304="","",IF(AA304="Muy Baja",0.2,IF(AA304="Baja",0.4,IF(AA304="Media",0.6,IF(AA304="Alta",0.8,IF(AA304="Muy Alta",1,))))))</f>
        <v/>
      </c>
      <c r="AC304" s="168">
        <f>+O304</f>
        <v>0</v>
      </c>
      <c r="AD304" s="168" t="e" cm="1">
        <f t="array" ref="AD304">_xlfn.IFS(AC304=Datos!$C$6,"Leve",AC304=Datos!$C$7,"Menor",AC304=Datos!$C$8,"Moderado",AC304=Datos!$C$9,"Mayor",AC304=Datos!$C$10,"Catastrófico")</f>
        <v>#N/A</v>
      </c>
      <c r="AE304" s="167" t="e">
        <f t="shared" ref="AE304" si="1315">IF(AD304="","",IF(AD304="Leve",0.2,IF(AD304="Menor",0.4,IF(AD304="Moderado",0.6,IF(AD304="Mayor",0.8,IF(AD304="Catastrófico",1,))))))</f>
        <v>#N/A</v>
      </c>
      <c r="AF304" s="168" t="e">
        <f t="shared" ref="AF304" si="1316">IF(OR(AND(AA304="Muy Baja",AD304="Leve"),AND(AA304="Muy Baja",AD304="Menor"),AND(AA304="Baja",AD304="Leve")),"Bajo",IF(OR(AND(AA304="Muy baja",AD304="Moderado"),AND(AA304="Baja",AD304="Menor"),AND(AA304="Baja",AD304="Moderado"),AND(AA304="Media",AD304="Leve"),AND(AA304="Media",AD304="Menor"),AND(AA304="Media",AD304="Moderado"),AND(AA304="Alta",AD304="Leve"),AND(AA304="Alta",AD304="Menor")),"Moderado",IF(OR(AND(AA304="Muy Baja",AD304="Mayor"),AND(AA304="Baja",AD304="Mayor"),AND(AA304="Media",AD304="Mayor"),AND(AA304="Alta",AD304="Moderado"),AND(AA304="Alta",AD304="Mayor"),AND(AA304="Muy Alta",AD304="Leve"),AND(AA304="Muy Alta",AD304="Menor"),AND(AA304="Muy Alta",AD304="Moderado"),AND(AA304="Muy Alta",AD304="Mayor")),"Alto",IF(OR(AND(AA304="Muy Baja",AD304="Catastrófico"),AND(AA304="Baja",AD304="Catastrófico"),AND(AA304="Media",AD304="Catastrófico"),AND(AA304="Alta",AD304="Catastrófico"),AND(AA304="Muy Alta",AD304="Catastrófico")),"Extremo",""))))</f>
        <v>#N/A</v>
      </c>
      <c r="AG304" s="169" t="e" cm="1">
        <f t="array" ref="AG304">_xlfn.IFS(AF304="Bajo","Aceptar",AF304="Moderado","Reducir",AF304="Alto","Reducir",AF304="Extremo","Reducir")</f>
        <v>#N/A</v>
      </c>
      <c r="AH304" s="20" t="str">
        <f>CONCATENATE(J304," Control"," 1")</f>
        <v>ADMBS  Control 1</v>
      </c>
      <c r="AI304" s="22"/>
      <c r="AJ304" s="22"/>
      <c r="AK304" s="22"/>
      <c r="AL304" s="22" t="str">
        <f>CONCATENATE(AI304," ",AJ304," a través de ",AK304)</f>
        <v xml:space="preserve">  a través de </v>
      </c>
      <c r="AM304" s="20"/>
      <c r="AN304" s="20" t="str">
        <f t="shared" ref="AN304:AN331" si="1317">IF(OR(AM304="Preventivo",AM304="Detectivo"),"Probabilidad",IF(AM304="Correctivo","Impacto",""))</f>
        <v/>
      </c>
      <c r="AO304" s="20"/>
      <c r="AP304" s="20" t="str">
        <f t="shared" ref="AP304:AP331" si="1318">IF(AND(AM304="Preventivo",AO304="Automático"),"50%",IF(AND(AM304="Preventivo",AO304="Manual"),"40%",IF(AND(AM304="Detectivo",AO304="Automático"),"40%",IF(AND(AM304="Detectivo",AO304="Manual"),"30%",IF(AND(AM304="Correctivo",AO304="Automático"),"35%",IF(AND(AM304="Correctivo",AO304="Manual"),"25%",""))))))</f>
        <v/>
      </c>
      <c r="AQ304" s="20"/>
      <c r="AR304" s="20"/>
      <c r="AS304" s="20"/>
      <c r="AT304" s="21" t="str">
        <f t="shared" ref="AT304" si="1319">+IF(AN304="Probabilidad",AB304-(AB304*AP304),AB304)</f>
        <v/>
      </c>
      <c r="AU304" s="20" t="str">
        <f t="shared" ref="AU304:AU311" si="1320">IFERROR(IF(AT304="","",IF(AT304&lt;=20%,"Muy Baja",IF(AT304&lt;=40%,"Baja",IF(AT304&lt;=60%,"Media",IF(AT304&lt;=80%,"Alta","Muy Alta"))))),"")</f>
        <v/>
      </c>
      <c r="AV304" s="21" t="e">
        <f t="shared" ref="AV304" si="1321">+IF(AN304="Impacto",AE304-(AE304*AP304),AE304)</f>
        <v>#N/A</v>
      </c>
      <c r="AW304" s="20" t="str">
        <f t="shared" ref="AW304:AW311" si="1322">IFERROR(IF(AV304="","",IF(AV304&lt;=0.2,"Leve",IF(AV304&lt;=0.4,"Menor",IF(AV304&lt;=0.6,"Moderado",IF(AV304&lt;=0.8,"Mayor","Catastrófico"))))),"")</f>
        <v/>
      </c>
      <c r="AX304" s="170" t="str">
        <f t="shared" ref="AX304" si="1323">IF(OR(AND(AU307="Muy Baja",AW307="Leve"),AND(AU307="Muy Baja",AW307="Menor"),AND(AU307="Baja",AW307="Leve")),"Bajo",IF(OR(AND(AU307="Muy baja",AW307="Moderado"),AND(AU307="Baja",AW307="Menor"),AND(AU307="Baja",AW307="Moderado"),AND(AU307="Media",AW307="Leve"),AND(AU307="Media",AW307="Menor"),AND(AU307="Media",AW307="Moderado"),AND(AU307="Alta",AW307="Leve"),AND(AU307="Alta",AW307="Menor")),"Moderado",IF(OR(AND(AU307="Muy Baja",AW307="Mayor"),AND(AU307="Baja",AW307="Mayor"),AND(AU307="Media",AW307="Mayor"),AND(AU307="Alta",AW307="Moderado"),AND(AU307="Alta",AW307="Mayor"),AND(AU307="Muy Alta",AW307="Leve"),AND(AU307="Muy Alta",AW307="Menor"),AND(AU307="Muy Alta",AW307="Moderado"),AND(AU307="Muy Alta",AW307="Mayor")),"Alto",IF(OR(AND(AU307="Muy Baja",AW307="Catastrófico"),AND(AU307="Baja",AW307="Catastrófico"),AND(AU307="Media",AW307="Catastrófico"),AND(AU307="Alta",AW307="Catastrófico"),AND(AU307="Muy Alta",AW307="Catastrófico")),"Extremo",""))))</f>
        <v/>
      </c>
      <c r="AY304" s="170" t="e" cm="1">
        <f t="array" ref="AY304">_xlfn.IFS(AX304="Bajo","Aceptar",AX304="Moderado","Reducir",AX304="Alto","Reducir",AX304="Extremo","Reducir")</f>
        <v>#N/A</v>
      </c>
      <c r="AZ304" s="173" t="e" cm="1">
        <f t="array" ref="AZ304">_xlfn.IFS(AY304="Aceptar","No",AY304="Reducir","Si")</f>
        <v>#N/A</v>
      </c>
      <c r="BA304" s="20" t="str">
        <f>CONCATENATE(J304," Acción preventiva"," 1")</f>
        <v>ADMBS  Acción preventiva 1</v>
      </c>
      <c r="BB304" s="22"/>
      <c r="BC304" s="22"/>
      <c r="BD304" s="22"/>
      <c r="BE304" s="20">
        <f t="shared" ref="BE304:BE311" si="1324">+SUM(BF304:BQ304)</f>
        <v>0</v>
      </c>
      <c r="BF304" s="20"/>
      <c r="BG304" s="20"/>
      <c r="BH304" s="20"/>
      <c r="BI304" s="20"/>
      <c r="BJ304" s="20"/>
      <c r="BK304" s="20"/>
      <c r="BL304" s="20"/>
      <c r="BM304" s="20"/>
      <c r="BN304" s="20"/>
      <c r="BO304" s="20"/>
      <c r="BP304" s="20"/>
      <c r="BQ304" s="20"/>
      <c r="BR304" s="176"/>
      <c r="BS304" s="37"/>
      <c r="BT304" s="37"/>
      <c r="BU304" s="37"/>
      <c r="BV304" s="37"/>
      <c r="BW304" s="37"/>
      <c r="BX304" s="37"/>
      <c r="BY304" s="37"/>
      <c r="BZ304" s="37"/>
      <c r="CA304" s="37"/>
      <c r="CB304" s="37"/>
      <c r="CC304" s="37"/>
      <c r="CD304" s="37"/>
      <c r="CE304" s="37">
        <f t="shared" si="1138"/>
        <v>0</v>
      </c>
      <c r="CF304" s="38"/>
      <c r="CG304" s="23"/>
      <c r="CH304" s="24"/>
      <c r="CI304" s="179">
        <f t="shared" ref="CI304" si="1325">+Z304</f>
        <v>0</v>
      </c>
      <c r="CJ304" s="25" t="e">
        <f t="shared" ref="CJ304" si="1326">1-(CH304/CI304)</f>
        <v>#DIV/0!</v>
      </c>
      <c r="CK304" s="23" t="e" cm="1">
        <f t="array" ref="CK304">+_xlfn.IFS(CJ304&lt;0.8,"Cambio",CJ304&lt;0.9,"Revisión de control",CJ304&gt;0.89,"Se mantiene")</f>
        <v>#DIV/0!</v>
      </c>
      <c r="CL304" s="148"/>
      <c r="CM304" s="148"/>
      <c r="CN304" s="148"/>
      <c r="CO304" s="148"/>
      <c r="CP304" s="25">
        <f>(_xlfn.IFS(CG304="",1,CG304="SI",0)+_xlfn.IFS(CL304="",1,CL304="SI",1,CL304="NO",0)+_xlfn.IFS(CM304="",1,CM304="SI",1,CM304="NO",0)+_xlfn.IFS(CN304="",1,CN304="SI",1,CN304="NO",0)+_xlfn.IFS(CO304="",1,CO304="SI",1,CO304="NO",0))/5</f>
        <v>1</v>
      </c>
    </row>
    <row r="305" spans="1:94" ht="60" hidden="1" customHeight="1" x14ac:dyDescent="0.35">
      <c r="A305" s="151"/>
      <c r="B305" s="215"/>
      <c r="C305" s="152" t="s">
        <v>152</v>
      </c>
      <c r="D305" s="192"/>
      <c r="E305" s="195"/>
      <c r="F305" s="192"/>
      <c r="G305" s="197"/>
      <c r="H305" s="168"/>
      <c r="I305" s="167"/>
      <c r="J305" s="171"/>
      <c r="K305" s="171"/>
      <c r="L305" s="198"/>
      <c r="M305" s="200"/>
      <c r="N305" s="203"/>
      <c r="O305" s="206"/>
      <c r="P305" s="209"/>
      <c r="Q305" s="168"/>
      <c r="R305" s="182"/>
      <c r="S305" s="182"/>
      <c r="T305" s="183"/>
      <c r="U305" s="171"/>
      <c r="V305" s="171"/>
      <c r="W305" s="185"/>
      <c r="X305" s="185"/>
      <c r="Y305" s="185"/>
      <c r="Z305" s="187"/>
      <c r="AA305" s="168"/>
      <c r="AB305" s="167"/>
      <c r="AC305" s="168"/>
      <c r="AD305" s="168"/>
      <c r="AE305" s="167"/>
      <c r="AF305" s="168"/>
      <c r="AG305" s="169"/>
      <c r="AH305" s="20" t="str">
        <f>CONCATENATE(J304," Control"," 2")</f>
        <v>ADMBS  Control 2</v>
      </c>
      <c r="AI305" s="22"/>
      <c r="AJ305" s="22"/>
      <c r="AK305" s="22"/>
      <c r="AL305" s="22" t="str">
        <f>CONCATENATE(AI305," ",AJ305," a través de ",AK305)</f>
        <v xml:space="preserve">  a través de </v>
      </c>
      <c r="AM305" s="20"/>
      <c r="AN305" s="20" t="str">
        <f t="shared" si="1317"/>
        <v/>
      </c>
      <c r="AO305" s="20"/>
      <c r="AP305" s="20" t="str">
        <f t="shared" si="1318"/>
        <v/>
      </c>
      <c r="AQ305" s="20"/>
      <c r="AR305" s="20"/>
      <c r="AS305" s="20"/>
      <c r="AT305" s="21" t="str">
        <f t="shared" ref="AT305:AT307" si="1327">+IF(AN305="Probabilidad",AT304-(AT304*AP305),AT304)</f>
        <v/>
      </c>
      <c r="AU305" s="20" t="str">
        <f t="shared" si="1320"/>
        <v/>
      </c>
      <c r="AV305" s="21" t="e">
        <f t="shared" ref="AV305:AV307" si="1328">+IF(AN305="Impacto",AV304-(AV304*AP305),AV304)</f>
        <v>#N/A</v>
      </c>
      <c r="AW305" s="20" t="str">
        <f t="shared" si="1322"/>
        <v/>
      </c>
      <c r="AX305" s="171"/>
      <c r="AY305" s="171"/>
      <c r="AZ305" s="174"/>
      <c r="BA305" s="20" t="str">
        <f>CONCATENATE(J304," Acción preventiva"," 2")</f>
        <v>ADMBS  Acción preventiva 2</v>
      </c>
      <c r="BB305" s="22"/>
      <c r="BC305" s="22"/>
      <c r="BD305" s="22"/>
      <c r="BE305" s="20">
        <f t="shared" si="1324"/>
        <v>0</v>
      </c>
      <c r="BF305" s="20"/>
      <c r="BG305" s="20"/>
      <c r="BH305" s="20"/>
      <c r="BI305" s="20"/>
      <c r="BJ305" s="20"/>
      <c r="BK305" s="20"/>
      <c r="BL305" s="20"/>
      <c r="BM305" s="20"/>
      <c r="BN305" s="20"/>
      <c r="BO305" s="20"/>
      <c r="BP305" s="20"/>
      <c r="BQ305" s="20"/>
      <c r="BR305" s="177"/>
      <c r="BS305" s="37"/>
      <c r="BT305" s="37"/>
      <c r="BU305" s="37"/>
      <c r="BV305" s="37"/>
      <c r="BW305" s="37"/>
      <c r="BX305" s="37"/>
      <c r="BY305" s="37"/>
      <c r="BZ305" s="37"/>
      <c r="CA305" s="37"/>
      <c r="CB305" s="37"/>
      <c r="CC305" s="37"/>
      <c r="CD305" s="37"/>
      <c r="CE305" s="37">
        <f t="shared" si="1138"/>
        <v>0</v>
      </c>
      <c r="CF305" s="38"/>
      <c r="CG305" s="23"/>
      <c r="CH305" s="24"/>
      <c r="CI305" s="180"/>
      <c r="CJ305" s="25" t="e">
        <f t="shared" ref="CJ305" si="1329">1-(CH305/CI304)</f>
        <v>#DIV/0!</v>
      </c>
      <c r="CK305" s="23" t="e" cm="1">
        <f t="array" ref="CK305">+_xlfn.IFS(CJ305&lt;0.8,"Cambio",CJ305&lt;0.9,"Revisión de control",CJ305&gt;0.89,"Se mantiene")</f>
        <v>#DIV/0!</v>
      </c>
      <c r="CL305" s="148"/>
      <c r="CM305" s="148"/>
      <c r="CN305" s="148"/>
      <c r="CO305" s="148"/>
      <c r="CP305" s="25">
        <f>(_xlfn.IFS(CG305="",1,CG305="SI",0)+_xlfn.IFS(CL305="",1,CL305="SI",1,CL305="NO",0)+_xlfn.IFS(CM305="",1,CM305="SI",1,CM305="NO",0)+_xlfn.IFS(CN305="",1,CN305="SI",1,CN305="NO",0)+_xlfn.IFS(CO305="",1,CO305="SI",1,CO305="NO",0))/5</f>
        <v>1</v>
      </c>
    </row>
    <row r="306" spans="1:94" ht="60" hidden="1" customHeight="1" x14ac:dyDescent="0.35">
      <c r="A306" s="151"/>
      <c r="B306" s="215"/>
      <c r="C306" s="152" t="s">
        <v>152</v>
      </c>
      <c r="D306" s="192"/>
      <c r="E306" s="195"/>
      <c r="F306" s="192"/>
      <c r="G306" s="197"/>
      <c r="H306" s="168"/>
      <c r="I306" s="167"/>
      <c r="J306" s="171"/>
      <c r="K306" s="171"/>
      <c r="L306" s="198"/>
      <c r="M306" s="200"/>
      <c r="N306" s="203"/>
      <c r="O306" s="206"/>
      <c r="P306" s="209"/>
      <c r="Q306" s="168"/>
      <c r="R306" s="182"/>
      <c r="S306" s="182"/>
      <c r="T306" s="183"/>
      <c r="U306" s="171"/>
      <c r="V306" s="171"/>
      <c r="W306" s="185"/>
      <c r="X306" s="185"/>
      <c r="Y306" s="185"/>
      <c r="Z306" s="187"/>
      <c r="AA306" s="168"/>
      <c r="AB306" s="167"/>
      <c r="AC306" s="168"/>
      <c r="AD306" s="168"/>
      <c r="AE306" s="167"/>
      <c r="AF306" s="168"/>
      <c r="AG306" s="169"/>
      <c r="AH306" s="20" t="str">
        <f>CONCATENATE(J304," Control"," 3")</f>
        <v>ADMBS  Control 3</v>
      </c>
      <c r="AI306" s="22"/>
      <c r="AJ306" s="22"/>
      <c r="AK306" s="22"/>
      <c r="AL306" s="22" t="str">
        <f>CONCATENATE(AI306," ",AJ306," a través de ",AK306)</f>
        <v xml:space="preserve">  a través de </v>
      </c>
      <c r="AM306" s="20"/>
      <c r="AN306" s="20" t="str">
        <f t="shared" si="1317"/>
        <v/>
      </c>
      <c r="AO306" s="20"/>
      <c r="AP306" s="20" t="str">
        <f t="shared" si="1318"/>
        <v/>
      </c>
      <c r="AQ306" s="20"/>
      <c r="AR306" s="20"/>
      <c r="AS306" s="20"/>
      <c r="AT306" s="21" t="str">
        <f t="shared" si="1327"/>
        <v/>
      </c>
      <c r="AU306" s="20" t="str">
        <f t="shared" si="1320"/>
        <v/>
      </c>
      <c r="AV306" s="21" t="e">
        <f t="shared" si="1328"/>
        <v>#N/A</v>
      </c>
      <c r="AW306" s="20" t="str">
        <f t="shared" si="1322"/>
        <v/>
      </c>
      <c r="AX306" s="171"/>
      <c r="AY306" s="171"/>
      <c r="AZ306" s="174"/>
      <c r="BA306" s="20" t="str">
        <f>CONCATENATE(J304," Acción preventiva"," 3")</f>
        <v>ADMBS  Acción preventiva 3</v>
      </c>
      <c r="BB306" s="22"/>
      <c r="BC306" s="22"/>
      <c r="BD306" s="22"/>
      <c r="BE306" s="20">
        <f t="shared" si="1324"/>
        <v>0</v>
      </c>
      <c r="BF306" s="20"/>
      <c r="BG306" s="20"/>
      <c r="BH306" s="20"/>
      <c r="BI306" s="20"/>
      <c r="BJ306" s="20"/>
      <c r="BK306" s="20"/>
      <c r="BL306" s="20"/>
      <c r="BM306" s="20"/>
      <c r="BN306" s="20"/>
      <c r="BO306" s="20"/>
      <c r="BP306" s="20"/>
      <c r="BQ306" s="20"/>
      <c r="BR306" s="177"/>
      <c r="BS306" s="37"/>
      <c r="BT306" s="37"/>
      <c r="BU306" s="37"/>
      <c r="BV306" s="37"/>
      <c r="BW306" s="37"/>
      <c r="BX306" s="37"/>
      <c r="BY306" s="37"/>
      <c r="BZ306" s="37"/>
      <c r="CA306" s="37"/>
      <c r="CB306" s="37"/>
      <c r="CC306" s="37"/>
      <c r="CD306" s="37"/>
      <c r="CE306" s="37">
        <f t="shared" si="1138"/>
        <v>0</v>
      </c>
      <c r="CF306" s="38"/>
      <c r="CG306" s="23"/>
      <c r="CH306" s="24"/>
      <c r="CI306" s="180"/>
      <c r="CJ306" s="25" t="e">
        <f t="shared" ref="CJ306" si="1330">1-(CH306/CI304)</f>
        <v>#DIV/0!</v>
      </c>
      <c r="CK306" s="23" t="e" cm="1">
        <f t="array" ref="CK306">+_xlfn.IFS(CJ306&lt;0.8,"Cambio",CJ306&lt;0.9,"Revisión de control",CJ306&gt;0.89,"Se mantiene")</f>
        <v>#DIV/0!</v>
      </c>
      <c r="CL306" s="148"/>
      <c r="CM306" s="148"/>
      <c r="CN306" s="148"/>
      <c r="CO306" s="148"/>
      <c r="CP306" s="25">
        <f>(_xlfn.IFS(CG306="",1,CG306="SI",0)+_xlfn.IFS(CL306="",1,CL306="SI",1,CL306="NO",0)+_xlfn.IFS(CM306="",1,CM306="SI",1,CM306="NO",0)+_xlfn.IFS(CN306="",1,CN306="SI",1,CN306="NO",0)+_xlfn.IFS(CO306="",1,CO306="SI",1,CO306="NO",0))/5</f>
        <v>1</v>
      </c>
    </row>
    <row r="307" spans="1:94" ht="60" hidden="1" customHeight="1" x14ac:dyDescent="0.35">
      <c r="A307" s="151"/>
      <c r="B307" s="216"/>
      <c r="C307" s="152" t="s">
        <v>152</v>
      </c>
      <c r="D307" s="193"/>
      <c r="E307" s="196"/>
      <c r="F307" s="193"/>
      <c r="G307" s="197"/>
      <c r="H307" s="168"/>
      <c r="I307" s="167"/>
      <c r="J307" s="172"/>
      <c r="K307" s="172"/>
      <c r="L307" s="198"/>
      <c r="M307" s="201"/>
      <c r="N307" s="204"/>
      <c r="O307" s="207"/>
      <c r="P307" s="210"/>
      <c r="Q307" s="168"/>
      <c r="R307" s="182"/>
      <c r="S307" s="182"/>
      <c r="T307" s="183"/>
      <c r="U307" s="172"/>
      <c r="V307" s="172"/>
      <c r="W307" s="186"/>
      <c r="X307" s="186"/>
      <c r="Y307" s="186"/>
      <c r="Z307" s="187"/>
      <c r="AA307" s="168"/>
      <c r="AB307" s="167"/>
      <c r="AC307" s="168"/>
      <c r="AD307" s="168"/>
      <c r="AE307" s="167"/>
      <c r="AF307" s="168"/>
      <c r="AG307" s="169"/>
      <c r="AH307" s="20" t="str">
        <f>CONCATENATE(J304," Control"," 4")</f>
        <v>ADMBS  Control 4</v>
      </c>
      <c r="AI307" s="22"/>
      <c r="AJ307" s="22"/>
      <c r="AK307" s="22"/>
      <c r="AL307" s="22" t="str">
        <f>CONCATENATE(AI307," ",AJ307," a través de ",AK307)</f>
        <v xml:space="preserve">  a través de </v>
      </c>
      <c r="AM307" s="20"/>
      <c r="AN307" s="20" t="str">
        <f t="shared" si="1317"/>
        <v/>
      </c>
      <c r="AO307" s="20"/>
      <c r="AP307" s="20" t="str">
        <f t="shared" si="1318"/>
        <v/>
      </c>
      <c r="AQ307" s="20"/>
      <c r="AR307" s="20"/>
      <c r="AS307" s="20"/>
      <c r="AT307" s="21" t="str">
        <f t="shared" si="1327"/>
        <v/>
      </c>
      <c r="AU307" s="20" t="str">
        <f t="shared" si="1320"/>
        <v/>
      </c>
      <c r="AV307" s="21" t="e">
        <f t="shared" si="1328"/>
        <v>#N/A</v>
      </c>
      <c r="AW307" s="20" t="str">
        <f t="shared" si="1322"/>
        <v/>
      </c>
      <c r="AX307" s="172"/>
      <c r="AY307" s="172"/>
      <c r="AZ307" s="175"/>
      <c r="BA307" s="20" t="str">
        <f>CONCATENATE(J304," Acción preventiva"," 4")</f>
        <v>ADMBS  Acción preventiva 4</v>
      </c>
      <c r="BB307" s="22"/>
      <c r="BC307" s="22"/>
      <c r="BD307" s="22"/>
      <c r="BE307" s="20">
        <f t="shared" si="1324"/>
        <v>0</v>
      </c>
      <c r="BF307" s="20"/>
      <c r="BG307" s="20"/>
      <c r="BH307" s="20"/>
      <c r="BI307" s="20"/>
      <c r="BJ307" s="20"/>
      <c r="BK307" s="20"/>
      <c r="BL307" s="20"/>
      <c r="BM307" s="20"/>
      <c r="BN307" s="20"/>
      <c r="BO307" s="20"/>
      <c r="BP307" s="20"/>
      <c r="BQ307" s="20"/>
      <c r="BR307" s="178"/>
      <c r="BS307" s="37"/>
      <c r="BT307" s="37"/>
      <c r="BU307" s="37"/>
      <c r="BV307" s="37"/>
      <c r="BW307" s="37"/>
      <c r="BX307" s="37"/>
      <c r="BY307" s="37"/>
      <c r="BZ307" s="37"/>
      <c r="CA307" s="37"/>
      <c r="CB307" s="37"/>
      <c r="CC307" s="37"/>
      <c r="CD307" s="37"/>
      <c r="CE307" s="37">
        <f t="shared" si="1138"/>
        <v>0</v>
      </c>
      <c r="CF307" s="38"/>
      <c r="CG307" s="23"/>
      <c r="CH307" s="24"/>
      <c r="CI307" s="181"/>
      <c r="CJ307" s="25" t="e">
        <f t="shared" ref="CJ307" si="1331">1-(CH307/CI304)</f>
        <v>#DIV/0!</v>
      </c>
      <c r="CK307" s="23" t="e" cm="1">
        <f t="array" ref="CK307">+_xlfn.IFS(CJ307&lt;0.8,"Cambio",CJ307&lt;0.9,"Revisión de control",CJ307&gt;0.89,"Se mantiene")</f>
        <v>#DIV/0!</v>
      </c>
      <c r="CL307" s="148"/>
      <c r="CM307" s="148"/>
      <c r="CN307" s="148"/>
      <c r="CO307" s="148"/>
      <c r="CP307" s="25">
        <f>(_xlfn.IFS(CG307="",1,CG307="SI",0)+_xlfn.IFS(CL307="",1,CL307="SI",1,CL307="NO",0)+_xlfn.IFS(CM307="",1,CM307="SI",1,CM307="NO",0)+_xlfn.IFS(CN307="",1,CN307="SI",1,CN307="NO",0)+_xlfn.IFS(CO307="",1,CO307="SI",1,CO307="NO",0))/5</f>
        <v>1</v>
      </c>
    </row>
    <row r="308" spans="1:94" ht="60" hidden="1" customHeight="1" x14ac:dyDescent="0.35">
      <c r="A308" s="151"/>
      <c r="B308" s="214" t="s">
        <v>151</v>
      </c>
      <c r="C308" s="152" t="s">
        <v>152</v>
      </c>
      <c r="D308" s="191" t="str">
        <f>VLOOKUP(B308,Datos!$B$65:$F$80,3,FALSE)</f>
        <v>Gestionar la administración y mantenimiento de bienes y servicios necesarios para la ejecución de los procesos de la entidad</v>
      </c>
      <c r="E308" s="194" t="str">
        <f>VLOOKUP(B308,Datos!$B$65:$F$80,5,FALSE)</f>
        <v>La posibilidad de incumplir con la administración y mantenimiento de bienes y servicios necesarios para la ejecución de los procesos de la entidad</v>
      </c>
      <c r="F308" s="191" t="str">
        <f>VLOOKUP(B308,Datos!$B$65:$F$80,4,FALSE)</f>
        <v>Desde la recepción de los bienes y servicios, hasta la disposición final de los bienes y el recibido a satisfacción de los servicios</v>
      </c>
      <c r="G308" s="197" t="s">
        <v>653</v>
      </c>
      <c r="H308" s="168"/>
      <c r="I308" s="167">
        <f t="shared" ref="I308" si="1332">IF(K308="",0,1)</f>
        <v>0</v>
      </c>
      <c r="J308" s="170" t="str">
        <f t="shared" ref="J308" si="1333">CONCATENATE(C308," ",K308)</f>
        <v xml:space="preserve">ADMBS </v>
      </c>
      <c r="K308" s="170"/>
      <c r="L308" s="198"/>
      <c r="M308" s="199">
        <f ca="1">+TODAY()-L308</f>
        <v>46151</v>
      </c>
      <c r="N308" s="202"/>
      <c r="O308" s="205"/>
      <c r="P308" s="208" t="e">
        <f>VLOOKUP(O308,Datos!$B$20:$D$25,2,FALSE)</f>
        <v>#N/A</v>
      </c>
      <c r="Q308" s="168"/>
      <c r="R308" s="182"/>
      <c r="S308" s="182"/>
      <c r="T308" s="183" t="str">
        <f t="shared" ref="T308" si="1334">CONCATENATE("Posibilidad de efecto dañoso sobre los"," ",Q308," ",R308," debido ",S308)</f>
        <v xml:space="preserve">Posibilidad de efecto dañoso sobre los   debido </v>
      </c>
      <c r="U308" s="170"/>
      <c r="V308" s="170"/>
      <c r="W308" s="184"/>
      <c r="X308" s="184"/>
      <c r="Y308" s="184"/>
      <c r="Z308" s="187"/>
      <c r="AA308" s="168" t="str">
        <f t="shared" ref="AA308" si="1335">IF(Z308&lt;=0,"",IF(Z308&lt;=2,"Muy Baja",IF(Z308&lt;=24,"Baja",IF(Z308&lt;=500,"Media",IF(Z308&lt;=5000,"Alta","Muy Alta")))))</f>
        <v/>
      </c>
      <c r="AB308" s="167" t="str">
        <f t="shared" ref="AB308" si="1336">IF(AA308="","",IF(AA308="Muy Baja",0.2,IF(AA308="Baja",0.4,IF(AA308="Media",0.6,IF(AA308="Alta",0.8,IF(AA308="Muy Alta",1,))))))</f>
        <v/>
      </c>
      <c r="AC308" s="168">
        <f>+O308</f>
        <v>0</v>
      </c>
      <c r="AD308" s="168" t="e" cm="1">
        <f t="array" ref="AD308">_xlfn.IFS(AC308=Datos!$C$6,"Leve",AC308=Datos!$C$7,"Menor",AC308=Datos!$C$8,"Moderado",AC308=Datos!$C$9,"Mayor",AC308=Datos!$C$10,"Catastrófico")</f>
        <v>#N/A</v>
      </c>
      <c r="AE308" s="167" t="e">
        <f t="shared" ref="AE308" si="1337">IF(AD308="","",IF(AD308="Leve",0.2,IF(AD308="Menor",0.4,IF(AD308="Moderado",0.6,IF(AD308="Mayor",0.8,IF(AD308="Catastrófico",1,))))))</f>
        <v>#N/A</v>
      </c>
      <c r="AF308" s="168" t="e">
        <f t="shared" ref="AF308" si="1338">IF(OR(AND(AA308="Muy Baja",AD308="Leve"),AND(AA308="Muy Baja",AD308="Menor"),AND(AA308="Baja",AD308="Leve")),"Bajo",IF(OR(AND(AA308="Muy baja",AD308="Moderado"),AND(AA308="Baja",AD308="Menor"),AND(AA308="Baja",AD308="Moderado"),AND(AA308="Media",AD308="Leve"),AND(AA308="Media",AD308="Menor"),AND(AA308="Media",AD308="Moderado"),AND(AA308="Alta",AD308="Leve"),AND(AA308="Alta",AD308="Menor")),"Moderado",IF(OR(AND(AA308="Muy Baja",AD308="Mayor"),AND(AA308="Baja",AD308="Mayor"),AND(AA308="Media",AD308="Mayor"),AND(AA308="Alta",AD308="Moderado"),AND(AA308="Alta",AD308="Mayor"),AND(AA308="Muy Alta",AD308="Leve"),AND(AA308="Muy Alta",AD308="Menor"),AND(AA308="Muy Alta",AD308="Moderado"),AND(AA308="Muy Alta",AD308="Mayor")),"Alto",IF(OR(AND(AA308="Muy Baja",AD308="Catastrófico"),AND(AA308="Baja",AD308="Catastrófico"),AND(AA308="Media",AD308="Catastrófico"),AND(AA308="Alta",AD308="Catastrófico"),AND(AA308="Muy Alta",AD308="Catastrófico")),"Extremo",""))))</f>
        <v>#N/A</v>
      </c>
      <c r="AG308" s="169" t="e" cm="1">
        <f t="array" ref="AG308">_xlfn.IFS(AF308="Bajo","Aceptar",AF308="Moderado","Reducir",AF308="Alto","Reducir",AF308="Extremo","Reducir")</f>
        <v>#N/A</v>
      </c>
      <c r="AH308" s="20" t="str">
        <f>CONCATENATE(J308," Control"," 1")</f>
        <v>ADMBS  Control 1</v>
      </c>
      <c r="AI308" s="22"/>
      <c r="AJ308" s="22"/>
      <c r="AK308" s="22"/>
      <c r="AL308" s="22" t="str">
        <f t="shared" ref="AL308:AL311" si="1339">CONCATENATE(AI308," ",AJ308," a través de ",AK308)</f>
        <v xml:space="preserve">  a través de </v>
      </c>
      <c r="AM308" s="20"/>
      <c r="AN308" s="20" t="str">
        <f t="shared" si="1317"/>
        <v/>
      </c>
      <c r="AO308" s="20"/>
      <c r="AP308" s="20" t="str">
        <f t="shared" si="1318"/>
        <v/>
      </c>
      <c r="AQ308" s="20"/>
      <c r="AR308" s="20"/>
      <c r="AS308" s="20"/>
      <c r="AT308" s="21" t="str">
        <f t="shared" ref="AT308" si="1340">+IF(AN308="Probabilidad",AB308-(AB308*AP308),AB308)</f>
        <v/>
      </c>
      <c r="AU308" s="20" t="str">
        <f t="shared" si="1320"/>
        <v/>
      </c>
      <c r="AV308" s="21" t="e">
        <f t="shared" ref="AV308" si="1341">+IF(AN308="Impacto",AE308-(AE308*AP308),AE308)</f>
        <v>#N/A</v>
      </c>
      <c r="AW308" s="20" t="str">
        <f t="shared" si="1322"/>
        <v/>
      </c>
      <c r="AX308" s="170" t="str">
        <f t="shared" ref="AX308" si="1342">IF(OR(AND(AU311="Muy Baja",AW311="Leve"),AND(AU311="Muy Baja",AW311="Menor"),AND(AU311="Baja",AW311="Leve")),"Bajo",IF(OR(AND(AU311="Muy baja",AW311="Moderado"),AND(AU311="Baja",AW311="Menor"),AND(AU311="Baja",AW311="Moderado"),AND(AU311="Media",AW311="Leve"),AND(AU311="Media",AW311="Menor"),AND(AU311="Media",AW311="Moderado"),AND(AU311="Alta",AW311="Leve"),AND(AU311="Alta",AW311="Menor")),"Moderado",IF(OR(AND(AU311="Muy Baja",AW311="Mayor"),AND(AU311="Baja",AW311="Mayor"),AND(AU311="Media",AW311="Mayor"),AND(AU311="Alta",AW311="Moderado"),AND(AU311="Alta",AW311="Mayor"),AND(AU311="Muy Alta",AW311="Leve"),AND(AU311="Muy Alta",AW311="Menor"),AND(AU311="Muy Alta",AW311="Moderado"),AND(AU311="Muy Alta",AW311="Mayor")),"Alto",IF(OR(AND(AU311="Muy Baja",AW311="Catastrófico"),AND(AU311="Baja",AW311="Catastrófico"),AND(AU311="Media",AW311="Catastrófico"),AND(AU311="Alta",AW311="Catastrófico"),AND(AU311="Muy Alta",AW311="Catastrófico")),"Extremo",""))))</f>
        <v/>
      </c>
      <c r="AY308" s="170" t="e" cm="1">
        <f t="array" ref="AY308">_xlfn.IFS(AX308="Bajo","Aceptar",AX308="Moderado","Reducir",AX308="Alto","Reducir",AX308="Extremo","Reducir")</f>
        <v>#N/A</v>
      </c>
      <c r="AZ308" s="173" t="e" cm="1">
        <f t="array" ref="AZ308">_xlfn.IFS(AY308="Aceptar","No",AY308="Reducir","Si")</f>
        <v>#N/A</v>
      </c>
      <c r="BA308" s="20" t="str">
        <f>CONCATENATE(J308," Acción preventiva"," 1")</f>
        <v>ADMBS  Acción preventiva 1</v>
      </c>
      <c r="BB308" s="22"/>
      <c r="BC308" s="22"/>
      <c r="BD308" s="22"/>
      <c r="BE308" s="20">
        <f t="shared" si="1324"/>
        <v>0</v>
      </c>
      <c r="BF308" s="20"/>
      <c r="BG308" s="20"/>
      <c r="BH308" s="20"/>
      <c r="BI308" s="20"/>
      <c r="BJ308" s="20"/>
      <c r="BK308" s="20"/>
      <c r="BL308" s="20"/>
      <c r="BM308" s="20"/>
      <c r="BN308" s="20"/>
      <c r="BO308" s="20"/>
      <c r="BP308" s="20"/>
      <c r="BQ308" s="20"/>
      <c r="BR308" s="176"/>
      <c r="BS308" s="37"/>
      <c r="BT308" s="37"/>
      <c r="BU308" s="37"/>
      <c r="BV308" s="37"/>
      <c r="BW308" s="37"/>
      <c r="BX308" s="37"/>
      <c r="BY308" s="37"/>
      <c r="BZ308" s="37"/>
      <c r="CA308" s="37"/>
      <c r="CB308" s="37"/>
      <c r="CC308" s="37"/>
      <c r="CD308" s="37"/>
      <c r="CE308" s="37">
        <f t="shared" si="1138"/>
        <v>0</v>
      </c>
      <c r="CF308" s="38"/>
      <c r="CG308" s="23"/>
      <c r="CH308" s="24"/>
      <c r="CI308" s="179">
        <f t="shared" ref="CI308" si="1343">+Z308</f>
        <v>0</v>
      </c>
      <c r="CJ308" s="25" t="e">
        <f t="shared" ref="CJ308" si="1344">1-(CH308/CI308)</f>
        <v>#DIV/0!</v>
      </c>
      <c r="CK308" s="23" t="e" cm="1">
        <f t="array" ref="CK308">+_xlfn.IFS(CJ308&lt;0.8,"Cambio",CJ308&lt;0.9,"Revisión de control",CJ308&gt;0.89,"Se mantiene")</f>
        <v>#DIV/0!</v>
      </c>
      <c r="CL308" s="148"/>
      <c r="CM308" s="148"/>
      <c r="CN308" s="148"/>
      <c r="CO308" s="148"/>
      <c r="CP308" s="25">
        <f t="shared" ref="CP308:CP311" si="1345">(_xlfn.IFS(CG308="",1,CG308="SI",0)+_xlfn.IFS(CL308="",1,CL308="SI",1,CL308="NO",0)+_xlfn.IFS(CM308="",1,CM308="SI",1,CM308="NO",0)+_xlfn.IFS(CN308="",1,CN308="SI",1,CN308="NO",0)+_xlfn.IFS(CO308="",1,CO308="SI",1,CO308="NO",0))/5</f>
        <v>1</v>
      </c>
    </row>
    <row r="309" spans="1:94" ht="60" hidden="1" customHeight="1" x14ac:dyDescent="0.35">
      <c r="A309" s="151"/>
      <c r="B309" s="215"/>
      <c r="C309" s="152" t="s">
        <v>152</v>
      </c>
      <c r="D309" s="192"/>
      <c r="E309" s="195"/>
      <c r="F309" s="192"/>
      <c r="G309" s="197"/>
      <c r="H309" s="168"/>
      <c r="I309" s="167"/>
      <c r="J309" s="171"/>
      <c r="K309" s="171"/>
      <c r="L309" s="198"/>
      <c r="M309" s="200"/>
      <c r="N309" s="203"/>
      <c r="O309" s="206"/>
      <c r="P309" s="209"/>
      <c r="Q309" s="168"/>
      <c r="R309" s="182"/>
      <c r="S309" s="182"/>
      <c r="T309" s="183"/>
      <c r="U309" s="171"/>
      <c r="V309" s="171"/>
      <c r="W309" s="185"/>
      <c r="X309" s="185"/>
      <c r="Y309" s="185"/>
      <c r="Z309" s="187"/>
      <c r="AA309" s="168"/>
      <c r="AB309" s="167"/>
      <c r="AC309" s="168"/>
      <c r="AD309" s="168"/>
      <c r="AE309" s="167"/>
      <c r="AF309" s="168"/>
      <c r="AG309" s="169"/>
      <c r="AH309" s="20" t="str">
        <f>CONCATENATE(J308," Control"," 2")</f>
        <v>ADMBS  Control 2</v>
      </c>
      <c r="AI309" s="22"/>
      <c r="AJ309" s="22"/>
      <c r="AK309" s="22"/>
      <c r="AL309" s="22" t="str">
        <f t="shared" si="1339"/>
        <v xml:space="preserve">  a través de </v>
      </c>
      <c r="AM309" s="20"/>
      <c r="AN309" s="20" t="str">
        <f t="shared" si="1317"/>
        <v/>
      </c>
      <c r="AO309" s="20"/>
      <c r="AP309" s="20" t="str">
        <f t="shared" si="1318"/>
        <v/>
      </c>
      <c r="AQ309" s="20"/>
      <c r="AR309" s="20"/>
      <c r="AS309" s="20"/>
      <c r="AT309" s="21" t="str">
        <f t="shared" ref="AT309:AT311" si="1346">+IF(AN309="Probabilidad",AT308-(AT308*AP309),AT308)</f>
        <v/>
      </c>
      <c r="AU309" s="20" t="str">
        <f t="shared" si="1320"/>
        <v/>
      </c>
      <c r="AV309" s="21" t="e">
        <f t="shared" ref="AV309:AV311" si="1347">+IF(AN309="Impacto",AV308-(AV308*AP309),AV308)</f>
        <v>#N/A</v>
      </c>
      <c r="AW309" s="20" t="str">
        <f t="shared" si="1322"/>
        <v/>
      </c>
      <c r="AX309" s="171"/>
      <c r="AY309" s="171"/>
      <c r="AZ309" s="174"/>
      <c r="BA309" s="20" t="str">
        <f>CONCATENATE(J308," Acción preventiva"," 2")</f>
        <v>ADMBS  Acción preventiva 2</v>
      </c>
      <c r="BB309" s="22"/>
      <c r="BC309" s="22"/>
      <c r="BD309" s="22"/>
      <c r="BE309" s="20">
        <f t="shared" si="1324"/>
        <v>0</v>
      </c>
      <c r="BF309" s="20"/>
      <c r="BG309" s="20"/>
      <c r="BH309" s="20"/>
      <c r="BI309" s="20"/>
      <c r="BJ309" s="20"/>
      <c r="BK309" s="20"/>
      <c r="BL309" s="20"/>
      <c r="BM309" s="20"/>
      <c r="BN309" s="20"/>
      <c r="BO309" s="20"/>
      <c r="BP309" s="20"/>
      <c r="BQ309" s="20"/>
      <c r="BR309" s="177"/>
      <c r="BS309" s="37"/>
      <c r="BT309" s="37"/>
      <c r="BU309" s="37"/>
      <c r="BV309" s="37"/>
      <c r="BW309" s="37"/>
      <c r="BX309" s="37"/>
      <c r="BY309" s="37"/>
      <c r="BZ309" s="37"/>
      <c r="CA309" s="37"/>
      <c r="CB309" s="37"/>
      <c r="CC309" s="37"/>
      <c r="CD309" s="37"/>
      <c r="CE309" s="37">
        <f t="shared" si="1138"/>
        <v>0</v>
      </c>
      <c r="CF309" s="38"/>
      <c r="CG309" s="23"/>
      <c r="CH309" s="24"/>
      <c r="CI309" s="180"/>
      <c r="CJ309" s="25" t="e">
        <f t="shared" ref="CJ309" si="1348">1-(CH309/CI308)</f>
        <v>#DIV/0!</v>
      </c>
      <c r="CK309" s="23" t="e" cm="1">
        <f t="array" ref="CK309">+_xlfn.IFS(CJ309&lt;0.8,"Cambio",CJ309&lt;0.9,"Revisión de control",CJ309&gt;0.89,"Se mantiene")</f>
        <v>#DIV/0!</v>
      </c>
      <c r="CL309" s="148"/>
      <c r="CM309" s="148"/>
      <c r="CN309" s="148"/>
      <c r="CO309" s="148"/>
      <c r="CP309" s="25">
        <f t="shared" si="1345"/>
        <v>1</v>
      </c>
    </row>
    <row r="310" spans="1:94" ht="60" hidden="1" customHeight="1" x14ac:dyDescent="0.35">
      <c r="A310" s="151"/>
      <c r="B310" s="215"/>
      <c r="C310" s="152" t="s">
        <v>152</v>
      </c>
      <c r="D310" s="192"/>
      <c r="E310" s="195"/>
      <c r="F310" s="192"/>
      <c r="G310" s="197"/>
      <c r="H310" s="168"/>
      <c r="I310" s="167"/>
      <c r="J310" s="171"/>
      <c r="K310" s="171"/>
      <c r="L310" s="198"/>
      <c r="M310" s="200"/>
      <c r="N310" s="203"/>
      <c r="O310" s="206"/>
      <c r="P310" s="209"/>
      <c r="Q310" s="168"/>
      <c r="R310" s="182"/>
      <c r="S310" s="182"/>
      <c r="T310" s="183"/>
      <c r="U310" s="171"/>
      <c r="V310" s="171"/>
      <c r="W310" s="185"/>
      <c r="X310" s="185"/>
      <c r="Y310" s="185"/>
      <c r="Z310" s="187"/>
      <c r="AA310" s="168"/>
      <c r="AB310" s="167"/>
      <c r="AC310" s="168"/>
      <c r="AD310" s="168"/>
      <c r="AE310" s="167"/>
      <c r="AF310" s="168"/>
      <c r="AG310" s="169"/>
      <c r="AH310" s="20" t="str">
        <f>CONCATENATE(J308," Control"," 3")</f>
        <v>ADMBS  Control 3</v>
      </c>
      <c r="AI310" s="22"/>
      <c r="AJ310" s="22"/>
      <c r="AK310" s="22"/>
      <c r="AL310" s="22" t="str">
        <f t="shared" si="1339"/>
        <v xml:space="preserve">  a través de </v>
      </c>
      <c r="AM310" s="20"/>
      <c r="AN310" s="20" t="str">
        <f t="shared" si="1317"/>
        <v/>
      </c>
      <c r="AO310" s="20"/>
      <c r="AP310" s="20" t="str">
        <f t="shared" si="1318"/>
        <v/>
      </c>
      <c r="AQ310" s="20"/>
      <c r="AR310" s="20"/>
      <c r="AS310" s="20"/>
      <c r="AT310" s="21" t="str">
        <f t="shared" si="1346"/>
        <v/>
      </c>
      <c r="AU310" s="20" t="str">
        <f t="shared" si="1320"/>
        <v/>
      </c>
      <c r="AV310" s="21" t="e">
        <f t="shared" si="1347"/>
        <v>#N/A</v>
      </c>
      <c r="AW310" s="20" t="str">
        <f t="shared" si="1322"/>
        <v/>
      </c>
      <c r="AX310" s="171"/>
      <c r="AY310" s="171"/>
      <c r="AZ310" s="174"/>
      <c r="BA310" s="20" t="str">
        <f>CONCATENATE(J308," Acción preventiva"," 3")</f>
        <v>ADMBS  Acción preventiva 3</v>
      </c>
      <c r="BB310" s="22"/>
      <c r="BC310" s="22"/>
      <c r="BD310" s="22"/>
      <c r="BE310" s="20">
        <f t="shared" si="1324"/>
        <v>0</v>
      </c>
      <c r="BF310" s="20"/>
      <c r="BG310" s="20"/>
      <c r="BH310" s="20"/>
      <c r="BI310" s="20"/>
      <c r="BJ310" s="20"/>
      <c r="BK310" s="20"/>
      <c r="BL310" s="20"/>
      <c r="BM310" s="20"/>
      <c r="BN310" s="20"/>
      <c r="BO310" s="20"/>
      <c r="BP310" s="20"/>
      <c r="BQ310" s="20"/>
      <c r="BR310" s="177"/>
      <c r="BS310" s="37"/>
      <c r="BT310" s="37"/>
      <c r="BU310" s="37"/>
      <c r="BV310" s="37"/>
      <c r="BW310" s="37"/>
      <c r="BX310" s="37"/>
      <c r="BY310" s="37"/>
      <c r="BZ310" s="37"/>
      <c r="CA310" s="37"/>
      <c r="CB310" s="37"/>
      <c r="CC310" s="37"/>
      <c r="CD310" s="37"/>
      <c r="CE310" s="37">
        <f t="shared" si="1138"/>
        <v>0</v>
      </c>
      <c r="CF310" s="38"/>
      <c r="CG310" s="23"/>
      <c r="CH310" s="24"/>
      <c r="CI310" s="180"/>
      <c r="CJ310" s="25" t="e">
        <f t="shared" ref="CJ310" si="1349">1-(CH310/CI308)</f>
        <v>#DIV/0!</v>
      </c>
      <c r="CK310" s="23" t="e" cm="1">
        <f t="array" ref="CK310">+_xlfn.IFS(CJ310&lt;0.8,"Cambio",CJ310&lt;0.9,"Revisión de control",CJ310&gt;0.89,"Se mantiene")</f>
        <v>#DIV/0!</v>
      </c>
      <c r="CL310" s="148"/>
      <c r="CM310" s="148"/>
      <c r="CN310" s="148"/>
      <c r="CO310" s="148"/>
      <c r="CP310" s="25">
        <f t="shared" si="1345"/>
        <v>1</v>
      </c>
    </row>
    <row r="311" spans="1:94" ht="60" hidden="1" customHeight="1" x14ac:dyDescent="0.35">
      <c r="A311" s="151"/>
      <c r="B311" s="216"/>
      <c r="C311" s="152" t="s">
        <v>152</v>
      </c>
      <c r="D311" s="193"/>
      <c r="E311" s="196"/>
      <c r="F311" s="193"/>
      <c r="G311" s="197"/>
      <c r="H311" s="168"/>
      <c r="I311" s="167"/>
      <c r="J311" s="172"/>
      <c r="K311" s="172"/>
      <c r="L311" s="198"/>
      <c r="M311" s="201"/>
      <c r="N311" s="204"/>
      <c r="O311" s="207"/>
      <c r="P311" s="210"/>
      <c r="Q311" s="168"/>
      <c r="R311" s="182"/>
      <c r="S311" s="182"/>
      <c r="T311" s="183"/>
      <c r="U311" s="172"/>
      <c r="V311" s="172"/>
      <c r="W311" s="186"/>
      <c r="X311" s="186"/>
      <c r="Y311" s="186"/>
      <c r="Z311" s="187"/>
      <c r="AA311" s="168"/>
      <c r="AB311" s="167"/>
      <c r="AC311" s="168"/>
      <c r="AD311" s="168"/>
      <c r="AE311" s="167"/>
      <c r="AF311" s="168"/>
      <c r="AG311" s="169"/>
      <c r="AH311" s="20" t="str">
        <f>CONCATENATE(J308," Control"," 4")</f>
        <v>ADMBS  Control 4</v>
      </c>
      <c r="AI311" s="22"/>
      <c r="AJ311" s="22"/>
      <c r="AK311" s="22"/>
      <c r="AL311" s="22" t="str">
        <f t="shared" si="1339"/>
        <v xml:space="preserve">  a través de </v>
      </c>
      <c r="AM311" s="20"/>
      <c r="AN311" s="20" t="str">
        <f t="shared" si="1317"/>
        <v/>
      </c>
      <c r="AO311" s="20"/>
      <c r="AP311" s="20" t="str">
        <f t="shared" si="1318"/>
        <v/>
      </c>
      <c r="AQ311" s="20"/>
      <c r="AR311" s="20"/>
      <c r="AS311" s="20"/>
      <c r="AT311" s="21" t="str">
        <f t="shared" si="1346"/>
        <v/>
      </c>
      <c r="AU311" s="20" t="str">
        <f t="shared" si="1320"/>
        <v/>
      </c>
      <c r="AV311" s="21" t="e">
        <f t="shared" si="1347"/>
        <v>#N/A</v>
      </c>
      <c r="AW311" s="20" t="str">
        <f t="shared" si="1322"/>
        <v/>
      </c>
      <c r="AX311" s="172"/>
      <c r="AY311" s="172"/>
      <c r="AZ311" s="175"/>
      <c r="BA311" s="20" t="str">
        <f>CONCATENATE(J308," Acción preventiva"," 4")</f>
        <v>ADMBS  Acción preventiva 4</v>
      </c>
      <c r="BB311" s="22"/>
      <c r="BC311" s="22"/>
      <c r="BD311" s="22"/>
      <c r="BE311" s="20">
        <f t="shared" si="1324"/>
        <v>0</v>
      </c>
      <c r="BF311" s="20"/>
      <c r="BG311" s="20"/>
      <c r="BH311" s="20"/>
      <c r="BI311" s="20"/>
      <c r="BJ311" s="20"/>
      <c r="BK311" s="20"/>
      <c r="BL311" s="20"/>
      <c r="BM311" s="20"/>
      <c r="BN311" s="20"/>
      <c r="BO311" s="20"/>
      <c r="BP311" s="20"/>
      <c r="BQ311" s="20"/>
      <c r="BR311" s="178"/>
      <c r="BS311" s="37"/>
      <c r="BT311" s="37"/>
      <c r="BU311" s="37"/>
      <c r="BV311" s="37"/>
      <c r="BW311" s="37"/>
      <c r="BX311" s="37"/>
      <c r="BY311" s="37"/>
      <c r="BZ311" s="37"/>
      <c r="CA311" s="37"/>
      <c r="CB311" s="37"/>
      <c r="CC311" s="37"/>
      <c r="CD311" s="37"/>
      <c r="CE311" s="37">
        <f t="shared" si="1138"/>
        <v>0</v>
      </c>
      <c r="CF311" s="38"/>
      <c r="CG311" s="23"/>
      <c r="CH311" s="24"/>
      <c r="CI311" s="181"/>
      <c r="CJ311" s="25" t="e">
        <f t="shared" ref="CJ311" si="1350">1-(CH311/CI308)</f>
        <v>#DIV/0!</v>
      </c>
      <c r="CK311" s="23" t="e" cm="1">
        <f t="array" ref="CK311">+_xlfn.IFS(CJ311&lt;0.8,"Cambio",CJ311&lt;0.9,"Revisión de control",CJ311&gt;0.89,"Se mantiene")</f>
        <v>#DIV/0!</v>
      </c>
      <c r="CL311" s="148"/>
      <c r="CM311" s="148"/>
      <c r="CN311" s="148"/>
      <c r="CO311" s="148"/>
      <c r="CP311" s="25">
        <f t="shared" si="1345"/>
        <v>1</v>
      </c>
    </row>
    <row r="312" spans="1:94" ht="60" hidden="1" customHeight="1" x14ac:dyDescent="0.35">
      <c r="A312" s="151"/>
      <c r="B312" s="214" t="s">
        <v>151</v>
      </c>
      <c r="C312" s="152" t="s">
        <v>152</v>
      </c>
      <c r="D312" s="191" t="str">
        <f>VLOOKUP(B312,Datos!$B$65:$F$80,3,FALSE)</f>
        <v>Gestionar la administración y mantenimiento de bienes y servicios necesarios para la ejecución de los procesos de la entidad</v>
      </c>
      <c r="E312" s="194" t="str">
        <f>VLOOKUP(B312,Datos!$B$65:$F$80,5,FALSE)</f>
        <v>La posibilidad de incumplir con la administración y mantenimiento de bienes y servicios necesarios para la ejecución de los procesos de la entidad</v>
      </c>
      <c r="F312" s="191" t="str">
        <f>VLOOKUP(B312,Datos!$B$65:$F$80,4,FALSE)</f>
        <v>Desde la recepción de los bienes y servicios, hasta la disposición final de los bienes y el recibido a satisfacción de los servicios</v>
      </c>
      <c r="G312" s="197" t="s">
        <v>309</v>
      </c>
      <c r="H312" s="168"/>
      <c r="I312" s="167">
        <f t="shared" ref="I312" si="1351">IF(K312="",0,1)</f>
        <v>0</v>
      </c>
      <c r="J312" s="170" t="str">
        <f t="shared" ref="J312" si="1352">CONCATENATE(C312," ",K312)</f>
        <v xml:space="preserve">ADMBS </v>
      </c>
      <c r="K312" s="170"/>
      <c r="L312" s="198"/>
      <c r="M312" s="199">
        <f ca="1">+TODAY()-L312</f>
        <v>46151</v>
      </c>
      <c r="N312" s="182"/>
      <c r="O312" s="205"/>
      <c r="P312" s="208" t="e">
        <f>VLOOKUP(O312,Datos!$B$20:$D$25,2,FALSE)</f>
        <v>#N/A</v>
      </c>
      <c r="Q312" s="168"/>
      <c r="R312" s="182"/>
      <c r="S312" s="182"/>
      <c r="T312" s="183" t="str">
        <f t="shared" ref="T312" si="1353">CONCATENATE("Posibilidad de efecto dañoso sobre los"," ",Q312," ",R312," debido ",S312)</f>
        <v xml:space="preserve">Posibilidad de efecto dañoso sobre los   debido </v>
      </c>
      <c r="U312" s="170"/>
      <c r="V312" s="170"/>
      <c r="W312" s="170"/>
      <c r="X312" s="170"/>
      <c r="Y312" s="170"/>
      <c r="Z312" s="187"/>
      <c r="AA312" s="168" t="str">
        <f t="shared" ref="AA312" si="1354">IF(Z312&lt;=0,"",IF(Z312&lt;=2,"Muy Baja",IF(Z312&lt;=24,"Baja",IF(Z312&lt;=500,"Media",IF(Z312&lt;=5000,"Alta","Muy Alta")))))</f>
        <v/>
      </c>
      <c r="AB312" s="167" t="str">
        <f t="shared" ref="AB312" si="1355">IF(AA312="","",IF(AA312="Muy Baja",0.2,IF(AA312="Baja",0.4,IF(AA312="Media",0.6,IF(AA312="Alta",0.8,IF(AA312="Muy Alta",1,))))))</f>
        <v/>
      </c>
      <c r="AC312" s="168">
        <f>+O312</f>
        <v>0</v>
      </c>
      <c r="AD312" s="168" t="e" cm="1">
        <f t="array" ref="AD312">_xlfn.IFS(AC312=Datos!$C$6,"Leve",AC312=Datos!$C$7,"Menor",AC312=Datos!$C$8,"Moderado",AC312=Datos!$C$9,"Mayor",AC312=Datos!$C$10,"Catastrófico")</f>
        <v>#N/A</v>
      </c>
      <c r="AE312" s="167" t="e">
        <f t="shared" ref="AE312" si="1356">IF(AD312="","",IF(AD312="Leve",0.2,IF(AD312="Menor",0.4,IF(AD312="Moderado",0.6,IF(AD312="Mayor",0.8,IF(AD312="Catastrófico",1,))))))</f>
        <v>#N/A</v>
      </c>
      <c r="AF312" s="168" t="e">
        <f t="shared" ref="AF312" si="1357">IF(OR(AND(AA312="Muy Baja",AD312="Leve"),AND(AA312="Muy Baja",AD312="Menor"),AND(AA312="Baja",AD312="Leve")),"Bajo",IF(OR(AND(AA312="Muy baja",AD312="Moderado"),AND(AA312="Baja",AD312="Menor"),AND(AA312="Baja",AD312="Moderado"),AND(AA312="Media",AD312="Leve"),AND(AA312="Media",AD312="Menor"),AND(AA312="Media",AD312="Moderado"),AND(AA312="Alta",AD312="Leve"),AND(AA312="Alta",AD312="Menor")),"Moderado",IF(OR(AND(AA312="Muy Baja",AD312="Mayor"),AND(AA312="Baja",AD312="Mayor"),AND(AA312="Media",AD312="Mayor"),AND(AA312="Alta",AD312="Moderado"),AND(AA312="Alta",AD312="Mayor"),AND(AA312="Muy Alta",AD312="Leve"),AND(AA312="Muy Alta",AD312="Menor"),AND(AA312="Muy Alta",AD312="Moderado"),AND(AA312="Muy Alta",AD312="Mayor")),"Alto",IF(OR(AND(AA312="Muy Baja",AD312="Catastrófico"),AND(AA312="Baja",AD312="Catastrófico"),AND(AA312="Media",AD312="Catastrófico"),AND(AA312="Alta",AD312="Catastrófico"),AND(AA312="Muy Alta",AD312="Catastrófico")),"Extremo",""))))</f>
        <v>#N/A</v>
      </c>
      <c r="AG312" s="169" t="e" cm="1">
        <f t="array" ref="AG312">_xlfn.IFS(AF312="Bajo","Aceptar",AF312="Moderado","Reducir",AF312="Alto","Reducir",AF312="Extremo","Reducir")</f>
        <v>#N/A</v>
      </c>
      <c r="AH312" s="20" t="str">
        <f>CONCATENATE(J312," Control"," 1")</f>
        <v>ADMBS  Control 1</v>
      </c>
      <c r="AI312" s="124"/>
      <c r="AJ312" s="124"/>
      <c r="AK312" s="124"/>
      <c r="AL312" s="22" t="str">
        <f>CONCATENATE(AI312," ",AJ312," a través de ",AK312)</f>
        <v xml:space="preserve">  a través de </v>
      </c>
      <c r="AM312" s="20"/>
      <c r="AN312" s="20" t="str">
        <f t="shared" si="1317"/>
        <v/>
      </c>
      <c r="AO312" s="20"/>
      <c r="AP312" s="20" t="str">
        <f t="shared" si="1318"/>
        <v/>
      </c>
      <c r="AQ312" s="20"/>
      <c r="AR312" s="20"/>
      <c r="AS312" s="20"/>
      <c r="AT312" s="21" t="str">
        <f t="shared" ref="AT312" si="1358">+IF(AN312="Probabilidad",AB312-(AB312*AP312),AB312)</f>
        <v/>
      </c>
      <c r="AU312" s="20" t="str">
        <f t="shared" ref="AU312" si="1359">IFERROR(IF(AT312="","",IF(AT312&lt;=20%,"Muy Baja",IF(AT312&lt;=40%,"Baja",IF(AT312&lt;=60%,"Media",IF(AT312&lt;=80%,"Alta","Muy Alta"))))),"")</f>
        <v/>
      </c>
      <c r="AV312" s="21" t="e">
        <f t="shared" ref="AV312" si="1360">+IF(AN312="Impacto",AE312-(AE312*AP312),AE312)</f>
        <v>#N/A</v>
      </c>
      <c r="AW312" s="20" t="str">
        <f t="shared" ref="AW312" si="1361">IFERROR(IF(AV312="","",IF(AV312&lt;=0.2,"Leve",IF(AV312&lt;=0.4,"Menor",IF(AV312&lt;=0.6,"Moderado",IF(AV312&lt;=0.8,"Mayor","Catastrófico"))))),"")</f>
        <v/>
      </c>
      <c r="AX312" s="170" t="str">
        <f t="shared" ref="AX312" si="1362">IF(OR(AND(AU315="Muy Baja",AW315="Leve"),AND(AU315="Muy Baja",AW315="Menor"),AND(AU315="Baja",AW315="Leve")),"Bajo",IF(OR(AND(AU315="Muy baja",AW315="Moderado"),AND(AU315="Baja",AW315="Menor"),AND(AU315="Baja",AW315="Moderado"),AND(AU315="Media",AW315="Leve"),AND(AU315="Media",AW315="Menor"),AND(AU315="Media",AW315="Moderado"),AND(AU315="Alta",AW315="Leve"),AND(AU315="Alta",AW315="Menor")),"Moderado",IF(OR(AND(AU315="Muy Baja",AW315="Mayor"),AND(AU315="Baja",AW315="Mayor"),AND(AU315="Media",AW315="Mayor"),AND(AU315="Alta",AW315="Moderado"),AND(AU315="Alta",AW315="Mayor"),AND(AU315="Muy Alta",AW315="Leve"),AND(AU315="Muy Alta",AW315="Menor"),AND(AU315="Muy Alta",AW315="Moderado"),AND(AU315="Muy Alta",AW315="Mayor")),"Alto",IF(OR(AND(AU315="Muy Baja",AW315="Catastrófico"),AND(AU315="Baja",AW315="Catastrófico"),AND(AU315="Media",AW315="Catastrófico"),AND(AU315="Alta",AW315="Catastrófico"),AND(AU315="Muy Alta",AW315="Catastrófico")),"Extremo",""))))</f>
        <v/>
      </c>
      <c r="AY312" s="170" t="e" cm="1">
        <f t="array" ref="AY312">_xlfn.IFS(AX312="Bajo","Aceptar",AX312="Moderado","Reducir",AX312="Alto","Reducir",AX312="Extremo","Reducir")</f>
        <v>#N/A</v>
      </c>
      <c r="AZ312" s="173" t="e" cm="1">
        <f t="array" ref="AZ312">_xlfn.IFS(AY312="Aceptar","No",AY312="Reducir","Si")</f>
        <v>#N/A</v>
      </c>
      <c r="BA312" s="20" t="str">
        <f>CONCATENATE(J312," Acción preventiva"," 1")</f>
        <v>ADMBS  Acción preventiva 1</v>
      </c>
      <c r="BB312" s="124"/>
      <c r="BC312" s="124"/>
      <c r="BD312" s="124"/>
      <c r="BE312" s="125">
        <f t="shared" ref="BE312:BE315" si="1363">+SUM(BF312:BQ312)</f>
        <v>0</v>
      </c>
      <c r="BF312" s="125"/>
      <c r="BG312" s="125"/>
      <c r="BH312" s="125"/>
      <c r="BI312" s="125"/>
      <c r="BJ312" s="125"/>
      <c r="BK312" s="125"/>
      <c r="BL312" s="125"/>
      <c r="BM312" s="125"/>
      <c r="BN312" s="125"/>
      <c r="BO312" s="125"/>
      <c r="BP312" s="125"/>
      <c r="BQ312" s="125"/>
      <c r="BR312" s="176"/>
      <c r="BS312" s="37"/>
      <c r="BT312" s="37"/>
      <c r="BU312" s="37"/>
      <c r="BV312" s="37"/>
      <c r="BW312" s="37"/>
      <c r="BX312" s="37"/>
      <c r="BY312" s="37"/>
      <c r="BZ312" s="37"/>
      <c r="CA312" s="37"/>
      <c r="CB312" s="37"/>
      <c r="CC312" s="37"/>
      <c r="CD312" s="37"/>
      <c r="CE312" s="37">
        <f t="shared" si="1138"/>
        <v>0</v>
      </c>
      <c r="CF312" s="38"/>
      <c r="CG312" s="23"/>
      <c r="CH312" s="24"/>
      <c r="CI312" s="179">
        <f t="shared" ref="CI312" si="1364">+Z312</f>
        <v>0</v>
      </c>
      <c r="CJ312" s="25" t="e">
        <f t="shared" ref="CJ312" si="1365">1-(CH312/CI312)</f>
        <v>#DIV/0!</v>
      </c>
      <c r="CK312" s="23" t="e" cm="1">
        <f t="array" ref="CK312">+_xlfn.IFS(CJ312&lt;0.8,"Cambio",CJ312&lt;0.9,"Revisión de control",CJ312&gt;0.89,"Se mantiene")</f>
        <v>#DIV/0!</v>
      </c>
      <c r="CL312" s="148"/>
      <c r="CM312" s="148"/>
      <c r="CN312" s="148"/>
      <c r="CO312" s="148"/>
      <c r="CP312" s="25">
        <f t="shared" ref="CP312:CP315" si="1366">(_xlfn.IFS(CG312="",1,CG312="SI",0)+_xlfn.IFS(CL312="",1,CL312="SI",1,CL312="NO",0)+_xlfn.IFS(CM312="",1,CM312="SI",1,CM312="NO",0)+_xlfn.IFS(CN312="",1,CN312="SI",1,CN312="NO",0)+_xlfn.IFS(CO312="",1,CO312="SI",1,CO312="NO",0))/5</f>
        <v>1</v>
      </c>
    </row>
    <row r="313" spans="1:94" ht="60" hidden="1" customHeight="1" x14ac:dyDescent="0.35">
      <c r="A313" s="151"/>
      <c r="B313" s="215"/>
      <c r="C313" s="152" t="s">
        <v>152</v>
      </c>
      <c r="D313" s="192"/>
      <c r="E313" s="195"/>
      <c r="F313" s="192"/>
      <c r="G313" s="197"/>
      <c r="H313" s="168"/>
      <c r="I313" s="167"/>
      <c r="J313" s="171"/>
      <c r="K313" s="171"/>
      <c r="L313" s="198"/>
      <c r="M313" s="200"/>
      <c r="N313" s="182"/>
      <c r="O313" s="206"/>
      <c r="P313" s="209"/>
      <c r="Q313" s="168"/>
      <c r="R313" s="182"/>
      <c r="S313" s="182"/>
      <c r="T313" s="183"/>
      <c r="U313" s="171"/>
      <c r="V313" s="171"/>
      <c r="W313" s="171"/>
      <c r="X313" s="171"/>
      <c r="Y313" s="171"/>
      <c r="Z313" s="187"/>
      <c r="AA313" s="168"/>
      <c r="AB313" s="167"/>
      <c r="AC313" s="168"/>
      <c r="AD313" s="168"/>
      <c r="AE313" s="167"/>
      <c r="AF313" s="168"/>
      <c r="AG313" s="169"/>
      <c r="AH313" s="20" t="str">
        <f>CONCATENATE(J312," Control"," 2")</f>
        <v>ADMBS  Control 2</v>
      </c>
      <c r="AI313" s="124"/>
      <c r="AJ313" s="124"/>
      <c r="AK313" s="124"/>
      <c r="AL313" s="22" t="str">
        <f>CONCATENATE(AI313," ",AJ313," a través de ",AK313)</f>
        <v xml:space="preserve">  a través de </v>
      </c>
      <c r="AM313" s="20"/>
      <c r="AN313" s="20" t="str">
        <f t="shared" si="1317"/>
        <v/>
      </c>
      <c r="AO313" s="20"/>
      <c r="AP313" s="20" t="str">
        <f t="shared" si="1318"/>
        <v/>
      </c>
      <c r="AQ313" s="20"/>
      <c r="AR313" s="20"/>
      <c r="AS313" s="20"/>
      <c r="AT313" s="21" t="str">
        <f>+IF(AN313="Probabilidad",AT312-(AT312*AP313),AT312)</f>
        <v/>
      </c>
      <c r="AU313" s="20" t="str">
        <f t="shared" ref="AU313:AU327" si="1367">IFERROR(IF(AT313="","",IF(AT313&lt;=20%,"Muy Baja",IF(AT313&lt;=40%,"Baja",IF(AT313&lt;=60%,"Media",IF(AT313&lt;=80%,"Alta","Muy Alta"))))),"")</f>
        <v/>
      </c>
      <c r="AV313" s="21" t="e">
        <f>+IF(AN313="Impacto",AV312-(AV312*AP313),AV312)</f>
        <v>#N/A</v>
      </c>
      <c r="AW313" s="20" t="str">
        <f t="shared" ref="AW313:AW327" si="1368">IFERROR(IF(AV313="","",IF(AV313&lt;=0.2,"Leve",IF(AV313&lt;=0.4,"Menor",IF(AV313&lt;=0.6,"Moderado",IF(AV313&lt;=0.8,"Mayor","Catastrófico"))))),"")</f>
        <v/>
      </c>
      <c r="AX313" s="171"/>
      <c r="AY313" s="171"/>
      <c r="AZ313" s="174"/>
      <c r="BA313" s="20" t="str">
        <f>CONCATENATE(J312," Acción preventiva"," 2")</f>
        <v>ADMBS  Acción preventiva 2</v>
      </c>
      <c r="BB313" s="124"/>
      <c r="BC313" s="124"/>
      <c r="BD313" s="124"/>
      <c r="BE313" s="125">
        <f t="shared" si="1363"/>
        <v>0</v>
      </c>
      <c r="BF313" s="125"/>
      <c r="BG313" s="125"/>
      <c r="BH313" s="125"/>
      <c r="BI313" s="125"/>
      <c r="BJ313" s="125"/>
      <c r="BK313" s="125"/>
      <c r="BL313" s="125"/>
      <c r="BM313" s="125"/>
      <c r="BN313" s="125"/>
      <c r="BO313" s="125"/>
      <c r="BP313" s="125"/>
      <c r="BQ313" s="125"/>
      <c r="BR313" s="177"/>
      <c r="BS313" s="37"/>
      <c r="BT313" s="37"/>
      <c r="BU313" s="37"/>
      <c r="BV313" s="37"/>
      <c r="BW313" s="37"/>
      <c r="BX313" s="37"/>
      <c r="BY313" s="37"/>
      <c r="BZ313" s="37"/>
      <c r="CA313" s="37"/>
      <c r="CB313" s="37"/>
      <c r="CC313" s="37"/>
      <c r="CD313" s="37"/>
      <c r="CE313" s="37">
        <f t="shared" si="1138"/>
        <v>0</v>
      </c>
      <c r="CF313" s="38"/>
      <c r="CG313" s="23"/>
      <c r="CH313" s="24"/>
      <c r="CI313" s="180"/>
      <c r="CJ313" s="25" t="e">
        <f t="shared" ref="CJ313" si="1369">1-(CH313/CI312)</f>
        <v>#DIV/0!</v>
      </c>
      <c r="CK313" s="23" t="e" cm="1">
        <f t="array" ref="CK313">+_xlfn.IFS(CJ313&lt;0.8,"Cambio",CJ313&lt;0.9,"Revisión de control",CJ313&gt;0.89,"Se mantiene")</f>
        <v>#DIV/0!</v>
      </c>
      <c r="CL313" s="148"/>
      <c r="CM313" s="148"/>
      <c r="CN313" s="148"/>
      <c r="CO313" s="148"/>
      <c r="CP313" s="25">
        <f t="shared" si="1366"/>
        <v>1</v>
      </c>
    </row>
    <row r="314" spans="1:94" ht="60" hidden="1" customHeight="1" x14ac:dyDescent="0.35">
      <c r="A314" s="151"/>
      <c r="B314" s="215"/>
      <c r="C314" s="152" t="s">
        <v>152</v>
      </c>
      <c r="D314" s="192"/>
      <c r="E314" s="195"/>
      <c r="F314" s="192"/>
      <c r="G314" s="197"/>
      <c r="H314" s="168"/>
      <c r="I314" s="167"/>
      <c r="J314" s="171"/>
      <c r="K314" s="171"/>
      <c r="L314" s="198"/>
      <c r="M314" s="200"/>
      <c r="N314" s="182"/>
      <c r="O314" s="206"/>
      <c r="P314" s="209"/>
      <c r="Q314" s="168"/>
      <c r="R314" s="182"/>
      <c r="S314" s="182"/>
      <c r="T314" s="183"/>
      <c r="U314" s="171"/>
      <c r="V314" s="171"/>
      <c r="W314" s="171"/>
      <c r="X314" s="171"/>
      <c r="Y314" s="171"/>
      <c r="Z314" s="187"/>
      <c r="AA314" s="168"/>
      <c r="AB314" s="167"/>
      <c r="AC314" s="168"/>
      <c r="AD314" s="168"/>
      <c r="AE314" s="167"/>
      <c r="AF314" s="168"/>
      <c r="AG314" s="169"/>
      <c r="AH314" s="20" t="str">
        <f>CONCATENATE(J312," Control"," 3")</f>
        <v>ADMBS  Control 3</v>
      </c>
      <c r="AI314" s="22"/>
      <c r="AJ314" s="22"/>
      <c r="AK314" s="22"/>
      <c r="AL314" s="22" t="str">
        <f>CONCATENATE(AI314," ",AJ314," a través de ",AK314)</f>
        <v xml:space="preserve">  a través de </v>
      </c>
      <c r="AM314" s="20"/>
      <c r="AN314" s="20" t="str">
        <f t="shared" si="1317"/>
        <v/>
      </c>
      <c r="AO314" s="20"/>
      <c r="AP314" s="20" t="str">
        <f t="shared" si="1318"/>
        <v/>
      </c>
      <c r="AQ314" s="20"/>
      <c r="AR314" s="20"/>
      <c r="AS314" s="20"/>
      <c r="AT314" s="21" t="str">
        <f>+IF(AN314="Probabilidad",AT313-(AT313*AP314),AT313)</f>
        <v/>
      </c>
      <c r="AU314" s="20" t="str">
        <f t="shared" si="1367"/>
        <v/>
      </c>
      <c r="AV314" s="21" t="e">
        <f>+IF(AN314="Impacto",AV313-(AV313*AP314),AV313)</f>
        <v>#N/A</v>
      </c>
      <c r="AW314" s="20" t="str">
        <f t="shared" si="1368"/>
        <v/>
      </c>
      <c r="AX314" s="171"/>
      <c r="AY314" s="171"/>
      <c r="AZ314" s="174"/>
      <c r="BA314" s="20" t="str">
        <f>CONCATENATE(J312," Acción preventiva"," 3")</f>
        <v>ADMBS  Acción preventiva 3</v>
      </c>
      <c r="BB314" s="22"/>
      <c r="BC314" s="22"/>
      <c r="BD314" s="20"/>
      <c r="BE314" s="20">
        <f t="shared" si="1363"/>
        <v>0</v>
      </c>
      <c r="BF314" s="20"/>
      <c r="BG314" s="20"/>
      <c r="BH314" s="20"/>
      <c r="BI314" s="20"/>
      <c r="BJ314" s="20"/>
      <c r="BK314" s="20"/>
      <c r="BL314" s="20"/>
      <c r="BM314" s="20"/>
      <c r="BN314" s="20"/>
      <c r="BO314" s="20"/>
      <c r="BP314" s="20"/>
      <c r="BQ314" s="20"/>
      <c r="BR314" s="177"/>
      <c r="BS314" s="37"/>
      <c r="BT314" s="37"/>
      <c r="BU314" s="37"/>
      <c r="BV314" s="37"/>
      <c r="BW314" s="37"/>
      <c r="BX314" s="37"/>
      <c r="BY314" s="37"/>
      <c r="BZ314" s="37"/>
      <c r="CA314" s="37"/>
      <c r="CB314" s="37"/>
      <c r="CC314" s="37"/>
      <c r="CD314" s="37"/>
      <c r="CE314" s="37">
        <f t="shared" si="1138"/>
        <v>0</v>
      </c>
      <c r="CF314" s="38"/>
      <c r="CG314" s="23"/>
      <c r="CH314" s="24"/>
      <c r="CI314" s="180"/>
      <c r="CJ314" s="25" t="e">
        <f t="shared" ref="CJ314" si="1370">1-(CH314/CI312)</f>
        <v>#DIV/0!</v>
      </c>
      <c r="CK314" s="23" t="e" cm="1">
        <f t="array" ref="CK314">+_xlfn.IFS(CJ314&lt;0.8,"Cambio",CJ314&lt;0.9,"Revisión de control",CJ314&gt;0.89,"Se mantiene")</f>
        <v>#DIV/0!</v>
      </c>
      <c r="CL314" s="148"/>
      <c r="CM314" s="148"/>
      <c r="CN314" s="148"/>
      <c r="CO314" s="148"/>
      <c r="CP314" s="25">
        <f t="shared" si="1366"/>
        <v>1</v>
      </c>
    </row>
    <row r="315" spans="1:94" ht="60" hidden="1" customHeight="1" x14ac:dyDescent="0.35">
      <c r="A315" s="151"/>
      <c r="B315" s="216"/>
      <c r="C315" s="152" t="s">
        <v>152</v>
      </c>
      <c r="D315" s="193"/>
      <c r="E315" s="196"/>
      <c r="F315" s="193"/>
      <c r="G315" s="197"/>
      <c r="H315" s="168"/>
      <c r="I315" s="167"/>
      <c r="J315" s="172"/>
      <c r="K315" s="172"/>
      <c r="L315" s="198"/>
      <c r="M315" s="201"/>
      <c r="N315" s="182"/>
      <c r="O315" s="207"/>
      <c r="P315" s="210"/>
      <c r="Q315" s="168"/>
      <c r="R315" s="182"/>
      <c r="S315" s="182"/>
      <c r="T315" s="183"/>
      <c r="U315" s="172"/>
      <c r="V315" s="172"/>
      <c r="W315" s="172"/>
      <c r="X315" s="172"/>
      <c r="Y315" s="172"/>
      <c r="Z315" s="187"/>
      <c r="AA315" s="168"/>
      <c r="AB315" s="167"/>
      <c r="AC315" s="168"/>
      <c r="AD315" s="168"/>
      <c r="AE315" s="167"/>
      <c r="AF315" s="168"/>
      <c r="AG315" s="169"/>
      <c r="AH315" s="20" t="str">
        <f>CONCATENATE(J312," Control"," 4")</f>
        <v>ADMBS  Control 4</v>
      </c>
      <c r="AI315" s="22"/>
      <c r="AJ315" s="22"/>
      <c r="AK315" s="22"/>
      <c r="AL315" s="22" t="str">
        <f>CONCATENATE(AI315," ",AJ315," a través de ",AK315)</f>
        <v xml:space="preserve">  a través de </v>
      </c>
      <c r="AM315" s="20"/>
      <c r="AN315" s="20" t="str">
        <f t="shared" si="1317"/>
        <v/>
      </c>
      <c r="AO315" s="20"/>
      <c r="AP315" s="20" t="str">
        <f t="shared" si="1318"/>
        <v/>
      </c>
      <c r="AQ315" s="20"/>
      <c r="AR315" s="20"/>
      <c r="AS315" s="20"/>
      <c r="AT315" s="21" t="str">
        <f>+IF(AN315="Probabilidad",AT314-(AT314*AP315),AT314)</f>
        <v/>
      </c>
      <c r="AU315" s="20" t="str">
        <f t="shared" si="1367"/>
        <v/>
      </c>
      <c r="AV315" s="21" t="e">
        <f>+IF(AN315="Impacto",AV314-(AV314*AP315),AV314)</f>
        <v>#N/A</v>
      </c>
      <c r="AW315" s="20" t="str">
        <f t="shared" si="1368"/>
        <v/>
      </c>
      <c r="AX315" s="172"/>
      <c r="AY315" s="172"/>
      <c r="AZ315" s="175"/>
      <c r="BA315" s="20" t="str">
        <f>CONCATENATE(J312," Acción preventiva"," 4")</f>
        <v>ADMBS  Acción preventiva 4</v>
      </c>
      <c r="BB315" s="22"/>
      <c r="BC315" s="22"/>
      <c r="BD315" s="20"/>
      <c r="BE315" s="20">
        <f t="shared" si="1363"/>
        <v>0</v>
      </c>
      <c r="BF315" s="20"/>
      <c r="BG315" s="20"/>
      <c r="BH315" s="20"/>
      <c r="BI315" s="20"/>
      <c r="BJ315" s="20"/>
      <c r="BK315" s="20"/>
      <c r="BL315" s="20"/>
      <c r="BM315" s="20"/>
      <c r="BN315" s="20"/>
      <c r="BO315" s="20"/>
      <c r="BP315" s="20"/>
      <c r="BQ315" s="20"/>
      <c r="BR315" s="178"/>
      <c r="BS315" s="37"/>
      <c r="BT315" s="37"/>
      <c r="BU315" s="37"/>
      <c r="BV315" s="37"/>
      <c r="BW315" s="37"/>
      <c r="BX315" s="37"/>
      <c r="BY315" s="37"/>
      <c r="BZ315" s="37"/>
      <c r="CA315" s="37"/>
      <c r="CB315" s="37"/>
      <c r="CC315" s="37"/>
      <c r="CD315" s="37"/>
      <c r="CE315" s="37">
        <f t="shared" si="1138"/>
        <v>0</v>
      </c>
      <c r="CF315" s="38"/>
      <c r="CG315" s="23"/>
      <c r="CH315" s="24"/>
      <c r="CI315" s="181"/>
      <c r="CJ315" s="25" t="e">
        <f t="shared" ref="CJ315" si="1371">1-(CH315/CI312)</f>
        <v>#DIV/0!</v>
      </c>
      <c r="CK315" s="23" t="e" cm="1">
        <f t="array" ref="CK315">+_xlfn.IFS(CJ315&lt;0.8,"Cambio",CJ315&lt;0.9,"Revisión de control",CJ315&gt;0.89,"Se mantiene")</f>
        <v>#DIV/0!</v>
      </c>
      <c r="CL315" s="148"/>
      <c r="CM315" s="148"/>
      <c r="CN315" s="148"/>
      <c r="CO315" s="148"/>
      <c r="CP315" s="25">
        <f t="shared" si="1366"/>
        <v>1</v>
      </c>
    </row>
    <row r="316" spans="1:94" ht="60" hidden="1" customHeight="1" x14ac:dyDescent="0.35">
      <c r="A316" s="151"/>
      <c r="B316" s="214" t="s">
        <v>151</v>
      </c>
      <c r="C316" s="152" t="s">
        <v>152</v>
      </c>
      <c r="D316" s="191" t="str">
        <f>VLOOKUP(B316,Datos!$B$65:$F$80,3,FALSE)</f>
        <v>Gestionar la administración y mantenimiento de bienes y servicios necesarios para la ejecución de los procesos de la entidad</v>
      </c>
      <c r="E316" s="194" t="str">
        <f>VLOOKUP(B316,Datos!$B$65:$F$80,5,FALSE)</f>
        <v>La posibilidad de incumplir con la administración y mantenimiento de bienes y servicios necesarios para la ejecución de los procesos de la entidad</v>
      </c>
      <c r="F316" s="191" t="str">
        <f>VLOOKUP(B316,Datos!$B$65:$F$80,4,FALSE)</f>
        <v>Desde la recepción de los bienes y servicios, hasta la disposición final de los bienes y el recibido a satisfacción de los servicios</v>
      </c>
      <c r="G316" s="197" t="s">
        <v>655</v>
      </c>
      <c r="H316" s="168"/>
      <c r="I316" s="167">
        <f t="shared" ref="I316" si="1372">IF(K316="",0,1)</f>
        <v>0</v>
      </c>
      <c r="J316" s="170" t="str">
        <f t="shared" ref="J316" si="1373">CONCATENATE(C316," ",K316)</f>
        <v xml:space="preserve">ADMBS </v>
      </c>
      <c r="K316" s="170"/>
      <c r="L316" s="198"/>
      <c r="M316" s="199">
        <f ca="1">+TODAY()-L316</f>
        <v>46151</v>
      </c>
      <c r="N316" s="202"/>
      <c r="O316" s="205"/>
      <c r="P316" s="208" t="e">
        <f>VLOOKUP(O316,Datos!$B$20:$D$25,2,FALSE)</f>
        <v>#N/A</v>
      </c>
      <c r="Q316" s="168"/>
      <c r="R316" s="182"/>
      <c r="S316" s="182"/>
      <c r="T316" s="183" t="str">
        <f t="shared" ref="T316" si="1374">CONCATENATE("Posibilidad de efecto dañoso sobre los"," ",Q316," ",R316," debido ",S316)</f>
        <v xml:space="preserve">Posibilidad de efecto dañoso sobre los   debido </v>
      </c>
      <c r="U316" s="170"/>
      <c r="V316" s="170"/>
      <c r="W316" s="184"/>
      <c r="X316" s="184"/>
      <c r="Y316" s="184"/>
      <c r="Z316" s="187"/>
      <c r="AA316" s="168" t="str">
        <f t="shared" ref="AA316" si="1375">IF(Z316&lt;=0,"",IF(Z316&lt;=2,"Muy Baja",IF(Z316&lt;=24,"Baja",IF(Z316&lt;=500,"Media",IF(Z316&lt;=5000,"Alta","Muy Alta")))))</f>
        <v/>
      </c>
      <c r="AB316" s="167" t="str">
        <f t="shared" ref="AB316" si="1376">IF(AA316="","",IF(AA316="Muy Baja",0.2,IF(AA316="Baja",0.4,IF(AA316="Media",0.6,IF(AA316="Alta",0.8,IF(AA316="Muy Alta",1,))))))</f>
        <v/>
      </c>
      <c r="AC316" s="168">
        <f>+O316</f>
        <v>0</v>
      </c>
      <c r="AD316" s="168" t="e" cm="1">
        <f t="array" ref="AD316">_xlfn.IFS(AC316=Datos!$C$6,"Leve",AC316=Datos!$C$7,"Menor",AC316=Datos!$C$8,"Moderado",AC316=Datos!$C$9,"Mayor",AC316=Datos!$C$10,"Catastrófico")</f>
        <v>#N/A</v>
      </c>
      <c r="AE316" s="167" t="e">
        <f t="shared" ref="AE316" si="1377">IF(AD316="","",IF(AD316="Leve",0.2,IF(AD316="Menor",0.4,IF(AD316="Moderado",0.6,IF(AD316="Mayor",0.8,IF(AD316="Catastrófico",1,))))))</f>
        <v>#N/A</v>
      </c>
      <c r="AF316" s="168" t="e">
        <f t="shared" ref="AF316" si="1378">IF(OR(AND(AA316="Muy Baja",AD316="Leve"),AND(AA316="Muy Baja",AD316="Menor"),AND(AA316="Baja",AD316="Leve")),"Bajo",IF(OR(AND(AA316="Muy baja",AD316="Moderado"),AND(AA316="Baja",AD316="Menor"),AND(AA316="Baja",AD316="Moderado"),AND(AA316="Media",AD316="Leve"),AND(AA316="Media",AD316="Menor"),AND(AA316="Media",AD316="Moderado"),AND(AA316="Alta",AD316="Leve"),AND(AA316="Alta",AD316="Menor")),"Moderado",IF(OR(AND(AA316="Muy Baja",AD316="Mayor"),AND(AA316="Baja",AD316="Mayor"),AND(AA316="Media",AD316="Mayor"),AND(AA316="Alta",AD316="Moderado"),AND(AA316="Alta",AD316="Mayor"),AND(AA316="Muy Alta",AD316="Leve"),AND(AA316="Muy Alta",AD316="Menor"),AND(AA316="Muy Alta",AD316="Moderado"),AND(AA316="Muy Alta",AD316="Mayor")),"Alto",IF(OR(AND(AA316="Muy Baja",AD316="Catastrófico"),AND(AA316="Baja",AD316="Catastrófico"),AND(AA316="Media",AD316="Catastrófico"),AND(AA316="Alta",AD316="Catastrófico"),AND(AA316="Muy Alta",AD316="Catastrófico")),"Extremo",""))))</f>
        <v>#N/A</v>
      </c>
      <c r="AG316" s="169" t="e" cm="1">
        <f t="array" ref="AG316">_xlfn.IFS(AF316="Bajo","Aceptar",AF316="Moderado","Reducir",AF316="Alto","Reducir",AF316="Extremo","Reducir")</f>
        <v>#N/A</v>
      </c>
      <c r="AH316" s="20" t="str">
        <f>CONCATENATE(J316," Control"," 1")</f>
        <v>ADMBS  Control 1</v>
      </c>
      <c r="AI316" s="22"/>
      <c r="AJ316" s="22"/>
      <c r="AK316" s="22"/>
      <c r="AL316" s="22" t="str">
        <f t="shared" ref="AL316:AL319" si="1379">CONCATENATE(AI316," ",AJ316," a través de ",AK316)</f>
        <v xml:space="preserve">  a través de </v>
      </c>
      <c r="AM316" s="20"/>
      <c r="AN316" s="20" t="str">
        <f t="shared" si="1317"/>
        <v/>
      </c>
      <c r="AO316" s="20"/>
      <c r="AP316" s="20" t="str">
        <f t="shared" si="1318"/>
        <v/>
      </c>
      <c r="AQ316" s="20"/>
      <c r="AR316" s="20"/>
      <c r="AS316" s="20"/>
      <c r="AT316" s="21" t="str">
        <f t="shared" ref="AT316" si="1380">+IF(AN316="Probabilidad",AB316-(AB316*AP316),AB316)</f>
        <v/>
      </c>
      <c r="AU316" s="20" t="str">
        <f t="shared" si="1367"/>
        <v/>
      </c>
      <c r="AV316" s="21" t="e">
        <f t="shared" ref="AV316" si="1381">+IF(AN316="Impacto",AE316-(AE316*AP316),AE316)</f>
        <v>#N/A</v>
      </c>
      <c r="AW316" s="20" t="str">
        <f t="shared" si="1368"/>
        <v/>
      </c>
      <c r="AX316" s="170" t="str">
        <f t="shared" ref="AX316" si="1382">IF(OR(AND(AU319="Muy Baja",AW319="Leve"),AND(AU319="Muy Baja",AW319="Menor"),AND(AU319="Baja",AW319="Leve")),"Bajo",IF(OR(AND(AU319="Muy baja",AW319="Moderado"),AND(AU319="Baja",AW319="Menor"),AND(AU319="Baja",AW319="Moderado"),AND(AU319="Media",AW319="Leve"),AND(AU319="Media",AW319="Menor"),AND(AU319="Media",AW319="Moderado"),AND(AU319="Alta",AW319="Leve"),AND(AU319="Alta",AW319="Menor")),"Moderado",IF(OR(AND(AU319="Muy Baja",AW319="Mayor"),AND(AU319="Baja",AW319="Mayor"),AND(AU319="Media",AW319="Mayor"),AND(AU319="Alta",AW319="Moderado"),AND(AU319="Alta",AW319="Mayor"),AND(AU319="Muy Alta",AW319="Leve"),AND(AU319="Muy Alta",AW319="Menor"),AND(AU319="Muy Alta",AW319="Moderado"),AND(AU319="Muy Alta",AW319="Mayor")),"Alto",IF(OR(AND(AU319="Muy Baja",AW319="Catastrófico"),AND(AU319="Baja",AW319="Catastrófico"),AND(AU319="Media",AW319="Catastrófico"),AND(AU319="Alta",AW319="Catastrófico"),AND(AU319="Muy Alta",AW319="Catastrófico")),"Extremo",""))))</f>
        <v/>
      </c>
      <c r="AY316" s="170" t="e" cm="1">
        <f t="array" ref="AY316">_xlfn.IFS(AX316="Bajo","Aceptar",AX316="Moderado","Reducir",AX316="Alto","Reducir",AX316="Extremo","Reducir")</f>
        <v>#N/A</v>
      </c>
      <c r="AZ316" s="173" t="e" cm="1">
        <f t="array" ref="AZ316">_xlfn.IFS(AY316="Aceptar","No",AY316="Reducir","Si")</f>
        <v>#N/A</v>
      </c>
      <c r="BA316" s="20" t="str">
        <f>CONCATENATE(J316," Acción preventiva"," 1")</f>
        <v>ADMBS  Acción preventiva 1</v>
      </c>
      <c r="BB316" s="22"/>
      <c r="BC316" s="22"/>
      <c r="BD316" s="22"/>
      <c r="BE316" s="20">
        <f t="shared" ref="BE316:BE323" si="1383">+SUM(BF316:BQ316)</f>
        <v>0</v>
      </c>
      <c r="BF316" s="20"/>
      <c r="BG316" s="20"/>
      <c r="BH316" s="20"/>
      <c r="BI316" s="20"/>
      <c r="BJ316" s="20"/>
      <c r="BK316" s="20"/>
      <c r="BL316" s="20"/>
      <c r="BM316" s="20"/>
      <c r="BN316" s="20"/>
      <c r="BO316" s="20"/>
      <c r="BP316" s="20"/>
      <c r="BQ316" s="20"/>
      <c r="BR316" s="176"/>
      <c r="BS316" s="37"/>
      <c r="BT316" s="37"/>
      <c r="BU316" s="37"/>
      <c r="BV316" s="37"/>
      <c r="BW316" s="37"/>
      <c r="BX316" s="37"/>
      <c r="BY316" s="37"/>
      <c r="BZ316" s="37"/>
      <c r="CA316" s="37"/>
      <c r="CB316" s="37"/>
      <c r="CC316" s="37"/>
      <c r="CD316" s="37"/>
      <c r="CE316" s="37">
        <f t="shared" si="1138"/>
        <v>0</v>
      </c>
      <c r="CF316" s="38"/>
      <c r="CG316" s="23"/>
      <c r="CH316" s="24"/>
      <c r="CI316" s="179">
        <f t="shared" ref="CI316" si="1384">+Z316</f>
        <v>0</v>
      </c>
      <c r="CJ316" s="25" t="e">
        <f t="shared" ref="CJ316" si="1385">1-(CH316/CI316)</f>
        <v>#DIV/0!</v>
      </c>
      <c r="CK316" s="23" t="e" cm="1">
        <f t="array" ref="CK316">+_xlfn.IFS(CJ316&lt;0.8,"Cambio",CJ316&lt;0.9,"Revisión de control",CJ316&gt;0.89,"Se mantiene")</f>
        <v>#DIV/0!</v>
      </c>
      <c r="CL316" s="148"/>
      <c r="CM316" s="148"/>
      <c r="CN316" s="148"/>
      <c r="CO316" s="148"/>
      <c r="CP316" s="25">
        <f t="shared" ref="CP316:CP319" si="1386">(_xlfn.IFS(CG316="",1,CG316="SI",0)+_xlfn.IFS(CL316="",1,CL316="SI",1,CL316="NO",0)+_xlfn.IFS(CM316="",1,CM316="SI",1,CM316="NO",0)+_xlfn.IFS(CN316="",1,CN316="SI",1,CN316="NO",0)+_xlfn.IFS(CO316="",1,CO316="SI",1,CO316="NO",0))/5</f>
        <v>1</v>
      </c>
    </row>
    <row r="317" spans="1:94" ht="60" hidden="1" customHeight="1" x14ac:dyDescent="0.35">
      <c r="A317" s="151"/>
      <c r="B317" s="215"/>
      <c r="C317" s="152" t="s">
        <v>152</v>
      </c>
      <c r="D317" s="192"/>
      <c r="E317" s="195"/>
      <c r="F317" s="192"/>
      <c r="G317" s="197"/>
      <c r="H317" s="168"/>
      <c r="I317" s="167"/>
      <c r="J317" s="171"/>
      <c r="K317" s="171"/>
      <c r="L317" s="198"/>
      <c r="M317" s="200"/>
      <c r="N317" s="203"/>
      <c r="O317" s="206"/>
      <c r="P317" s="209"/>
      <c r="Q317" s="168"/>
      <c r="R317" s="182"/>
      <c r="S317" s="182"/>
      <c r="T317" s="183"/>
      <c r="U317" s="171"/>
      <c r="V317" s="171"/>
      <c r="W317" s="185"/>
      <c r="X317" s="185"/>
      <c r="Y317" s="185"/>
      <c r="Z317" s="187"/>
      <c r="AA317" s="168"/>
      <c r="AB317" s="167"/>
      <c r="AC317" s="168"/>
      <c r="AD317" s="168"/>
      <c r="AE317" s="167"/>
      <c r="AF317" s="168"/>
      <c r="AG317" s="169"/>
      <c r="AH317" s="20" t="str">
        <f>CONCATENATE(J316," Control"," 2")</f>
        <v>ADMBS  Control 2</v>
      </c>
      <c r="AI317" s="22"/>
      <c r="AJ317" s="22"/>
      <c r="AK317" s="22"/>
      <c r="AL317" s="22" t="str">
        <f t="shared" si="1379"/>
        <v xml:space="preserve">  a través de </v>
      </c>
      <c r="AM317" s="20"/>
      <c r="AN317" s="20" t="str">
        <f t="shared" si="1317"/>
        <v/>
      </c>
      <c r="AO317" s="20"/>
      <c r="AP317" s="20" t="str">
        <f t="shared" si="1318"/>
        <v/>
      </c>
      <c r="AQ317" s="20"/>
      <c r="AR317" s="20"/>
      <c r="AS317" s="20"/>
      <c r="AT317" s="21" t="str">
        <f t="shared" ref="AT317:AT319" si="1387">+IF(AN317="Probabilidad",AT316-(AT316*AP317),AT316)</f>
        <v/>
      </c>
      <c r="AU317" s="20" t="str">
        <f t="shared" si="1367"/>
        <v/>
      </c>
      <c r="AV317" s="21" t="e">
        <f t="shared" ref="AV317:AV319" si="1388">+IF(AN317="Impacto",AV316-(AV316*AP317),AV316)</f>
        <v>#N/A</v>
      </c>
      <c r="AW317" s="20" t="str">
        <f t="shared" si="1368"/>
        <v/>
      </c>
      <c r="AX317" s="171"/>
      <c r="AY317" s="171"/>
      <c r="AZ317" s="174"/>
      <c r="BA317" s="20" t="str">
        <f>CONCATENATE(J316," Acción preventiva"," 2")</f>
        <v>ADMBS  Acción preventiva 2</v>
      </c>
      <c r="BB317" s="22"/>
      <c r="BC317" s="22"/>
      <c r="BD317" s="22"/>
      <c r="BE317" s="20">
        <f t="shared" si="1383"/>
        <v>0</v>
      </c>
      <c r="BF317" s="20"/>
      <c r="BG317" s="20"/>
      <c r="BH317" s="20"/>
      <c r="BI317" s="20"/>
      <c r="BJ317" s="20"/>
      <c r="BK317" s="20"/>
      <c r="BL317" s="20"/>
      <c r="BM317" s="20"/>
      <c r="BN317" s="20"/>
      <c r="BO317" s="20"/>
      <c r="BP317" s="20"/>
      <c r="BQ317" s="20"/>
      <c r="BR317" s="177"/>
      <c r="BS317" s="37"/>
      <c r="BT317" s="37"/>
      <c r="BU317" s="37"/>
      <c r="BV317" s="37"/>
      <c r="BW317" s="37"/>
      <c r="BX317" s="37"/>
      <c r="BY317" s="37"/>
      <c r="BZ317" s="37"/>
      <c r="CA317" s="37"/>
      <c r="CB317" s="37"/>
      <c r="CC317" s="37"/>
      <c r="CD317" s="37"/>
      <c r="CE317" s="37">
        <f t="shared" si="1138"/>
        <v>0</v>
      </c>
      <c r="CF317" s="38"/>
      <c r="CG317" s="23"/>
      <c r="CH317" s="24"/>
      <c r="CI317" s="180"/>
      <c r="CJ317" s="25" t="e">
        <f t="shared" ref="CJ317" si="1389">1-(CH317/CI316)</f>
        <v>#DIV/0!</v>
      </c>
      <c r="CK317" s="23" t="e" cm="1">
        <f t="array" ref="CK317">+_xlfn.IFS(CJ317&lt;0.8,"Cambio",CJ317&lt;0.9,"Revisión de control",CJ317&gt;0.89,"Se mantiene")</f>
        <v>#DIV/0!</v>
      </c>
      <c r="CL317" s="148"/>
      <c r="CM317" s="148"/>
      <c r="CN317" s="148"/>
      <c r="CO317" s="148"/>
      <c r="CP317" s="25">
        <f t="shared" si="1386"/>
        <v>1</v>
      </c>
    </row>
    <row r="318" spans="1:94" ht="60" hidden="1" customHeight="1" x14ac:dyDescent="0.35">
      <c r="A318" s="151"/>
      <c r="B318" s="215"/>
      <c r="C318" s="152" t="s">
        <v>152</v>
      </c>
      <c r="D318" s="192"/>
      <c r="E318" s="195"/>
      <c r="F318" s="192"/>
      <c r="G318" s="197"/>
      <c r="H318" s="168"/>
      <c r="I318" s="167"/>
      <c r="J318" s="171"/>
      <c r="K318" s="171"/>
      <c r="L318" s="198"/>
      <c r="M318" s="200"/>
      <c r="N318" s="203"/>
      <c r="O318" s="206"/>
      <c r="P318" s="209"/>
      <c r="Q318" s="168"/>
      <c r="R318" s="182"/>
      <c r="S318" s="182"/>
      <c r="T318" s="183"/>
      <c r="U318" s="171"/>
      <c r="V318" s="171"/>
      <c r="W318" s="185"/>
      <c r="X318" s="185"/>
      <c r="Y318" s="185"/>
      <c r="Z318" s="187"/>
      <c r="AA318" s="168"/>
      <c r="AB318" s="167"/>
      <c r="AC318" s="168"/>
      <c r="AD318" s="168"/>
      <c r="AE318" s="167"/>
      <c r="AF318" s="168"/>
      <c r="AG318" s="169"/>
      <c r="AH318" s="20" t="str">
        <f>CONCATENATE(J316," Control"," 3")</f>
        <v>ADMBS  Control 3</v>
      </c>
      <c r="AI318" s="22"/>
      <c r="AJ318" s="22"/>
      <c r="AK318" s="22"/>
      <c r="AL318" s="22" t="str">
        <f t="shared" si="1379"/>
        <v xml:space="preserve">  a través de </v>
      </c>
      <c r="AM318" s="20"/>
      <c r="AN318" s="20" t="str">
        <f t="shared" si="1317"/>
        <v/>
      </c>
      <c r="AO318" s="20"/>
      <c r="AP318" s="20" t="str">
        <f t="shared" si="1318"/>
        <v/>
      </c>
      <c r="AQ318" s="20"/>
      <c r="AR318" s="20"/>
      <c r="AS318" s="20"/>
      <c r="AT318" s="21" t="str">
        <f t="shared" si="1387"/>
        <v/>
      </c>
      <c r="AU318" s="20" t="str">
        <f t="shared" si="1367"/>
        <v/>
      </c>
      <c r="AV318" s="21" t="e">
        <f t="shared" si="1388"/>
        <v>#N/A</v>
      </c>
      <c r="AW318" s="20" t="str">
        <f t="shared" si="1368"/>
        <v/>
      </c>
      <c r="AX318" s="171"/>
      <c r="AY318" s="171"/>
      <c r="AZ318" s="174"/>
      <c r="BA318" s="20" t="str">
        <f>CONCATENATE(J316," Acción preventiva"," 3")</f>
        <v>ADMBS  Acción preventiva 3</v>
      </c>
      <c r="BB318" s="22"/>
      <c r="BC318" s="22"/>
      <c r="BD318" s="22"/>
      <c r="BE318" s="20">
        <f t="shared" si="1383"/>
        <v>0</v>
      </c>
      <c r="BF318" s="20"/>
      <c r="BG318" s="20"/>
      <c r="BH318" s="20"/>
      <c r="BI318" s="20"/>
      <c r="BJ318" s="20"/>
      <c r="BK318" s="20"/>
      <c r="BL318" s="20"/>
      <c r="BM318" s="20"/>
      <c r="BN318" s="20"/>
      <c r="BO318" s="20"/>
      <c r="BP318" s="20"/>
      <c r="BQ318" s="20"/>
      <c r="BR318" s="177"/>
      <c r="BS318" s="37"/>
      <c r="BT318" s="37"/>
      <c r="BU318" s="37"/>
      <c r="BV318" s="37"/>
      <c r="BW318" s="37"/>
      <c r="BX318" s="37"/>
      <c r="BY318" s="37"/>
      <c r="BZ318" s="37"/>
      <c r="CA318" s="37"/>
      <c r="CB318" s="37"/>
      <c r="CC318" s="37"/>
      <c r="CD318" s="37"/>
      <c r="CE318" s="37">
        <f t="shared" si="1138"/>
        <v>0</v>
      </c>
      <c r="CF318" s="38"/>
      <c r="CG318" s="23"/>
      <c r="CH318" s="24"/>
      <c r="CI318" s="180"/>
      <c r="CJ318" s="25" t="e">
        <f t="shared" ref="CJ318" si="1390">1-(CH318/CI316)</f>
        <v>#DIV/0!</v>
      </c>
      <c r="CK318" s="23" t="e" cm="1">
        <f t="array" ref="CK318">+_xlfn.IFS(CJ318&lt;0.8,"Cambio",CJ318&lt;0.9,"Revisión de control",CJ318&gt;0.89,"Se mantiene")</f>
        <v>#DIV/0!</v>
      </c>
      <c r="CL318" s="148"/>
      <c r="CM318" s="148"/>
      <c r="CN318" s="148"/>
      <c r="CO318" s="148"/>
      <c r="CP318" s="25">
        <f t="shared" si="1386"/>
        <v>1</v>
      </c>
    </row>
    <row r="319" spans="1:94" ht="60" hidden="1" customHeight="1" x14ac:dyDescent="0.35">
      <c r="A319" s="151"/>
      <c r="B319" s="216"/>
      <c r="C319" s="152" t="s">
        <v>152</v>
      </c>
      <c r="D319" s="193"/>
      <c r="E319" s="196"/>
      <c r="F319" s="193"/>
      <c r="G319" s="197"/>
      <c r="H319" s="168"/>
      <c r="I319" s="167"/>
      <c r="J319" s="172"/>
      <c r="K319" s="172"/>
      <c r="L319" s="198"/>
      <c r="M319" s="201"/>
      <c r="N319" s="204"/>
      <c r="O319" s="207"/>
      <c r="P319" s="210"/>
      <c r="Q319" s="168"/>
      <c r="R319" s="182"/>
      <c r="S319" s="182"/>
      <c r="T319" s="183"/>
      <c r="U319" s="172"/>
      <c r="V319" s="172"/>
      <c r="W319" s="186"/>
      <c r="X319" s="186"/>
      <c r="Y319" s="186"/>
      <c r="Z319" s="187"/>
      <c r="AA319" s="168"/>
      <c r="AB319" s="167"/>
      <c r="AC319" s="168"/>
      <c r="AD319" s="168"/>
      <c r="AE319" s="167"/>
      <c r="AF319" s="168"/>
      <c r="AG319" s="169"/>
      <c r="AH319" s="20" t="str">
        <f>CONCATENATE(J316," Control"," 4")</f>
        <v>ADMBS  Control 4</v>
      </c>
      <c r="AI319" s="22"/>
      <c r="AJ319" s="22"/>
      <c r="AK319" s="22"/>
      <c r="AL319" s="22" t="str">
        <f t="shared" si="1379"/>
        <v xml:space="preserve">  a través de </v>
      </c>
      <c r="AM319" s="20"/>
      <c r="AN319" s="20" t="str">
        <f t="shared" si="1317"/>
        <v/>
      </c>
      <c r="AO319" s="20"/>
      <c r="AP319" s="20" t="str">
        <f t="shared" si="1318"/>
        <v/>
      </c>
      <c r="AQ319" s="20"/>
      <c r="AR319" s="20"/>
      <c r="AS319" s="20"/>
      <c r="AT319" s="21" t="str">
        <f t="shared" si="1387"/>
        <v/>
      </c>
      <c r="AU319" s="20" t="str">
        <f t="shared" si="1367"/>
        <v/>
      </c>
      <c r="AV319" s="21" t="e">
        <f t="shared" si="1388"/>
        <v>#N/A</v>
      </c>
      <c r="AW319" s="20" t="str">
        <f t="shared" si="1368"/>
        <v/>
      </c>
      <c r="AX319" s="172"/>
      <c r="AY319" s="172"/>
      <c r="AZ319" s="175"/>
      <c r="BA319" s="20" t="str">
        <f>CONCATENATE(J316," Acción preventiva"," 4")</f>
        <v>ADMBS  Acción preventiva 4</v>
      </c>
      <c r="BB319" s="22"/>
      <c r="BC319" s="22"/>
      <c r="BD319" s="22"/>
      <c r="BE319" s="20">
        <f t="shared" si="1383"/>
        <v>0</v>
      </c>
      <c r="BF319" s="20"/>
      <c r="BG319" s="20"/>
      <c r="BH319" s="20"/>
      <c r="BI319" s="20"/>
      <c r="BJ319" s="20"/>
      <c r="BK319" s="20"/>
      <c r="BL319" s="20"/>
      <c r="BM319" s="20"/>
      <c r="BN319" s="20"/>
      <c r="BO319" s="20"/>
      <c r="BP319" s="20"/>
      <c r="BQ319" s="20"/>
      <c r="BR319" s="178"/>
      <c r="BS319" s="37"/>
      <c r="BT319" s="37"/>
      <c r="BU319" s="37"/>
      <c r="BV319" s="37"/>
      <c r="BW319" s="37"/>
      <c r="BX319" s="37"/>
      <c r="BY319" s="37"/>
      <c r="BZ319" s="37"/>
      <c r="CA319" s="37"/>
      <c r="CB319" s="37"/>
      <c r="CC319" s="37"/>
      <c r="CD319" s="37"/>
      <c r="CE319" s="37">
        <f t="shared" si="1138"/>
        <v>0</v>
      </c>
      <c r="CF319" s="38"/>
      <c r="CG319" s="23"/>
      <c r="CH319" s="24"/>
      <c r="CI319" s="181"/>
      <c r="CJ319" s="25" t="e">
        <f t="shared" ref="CJ319" si="1391">1-(CH319/CI316)</f>
        <v>#DIV/0!</v>
      </c>
      <c r="CK319" s="23" t="e" cm="1">
        <f t="array" ref="CK319">+_xlfn.IFS(CJ319&lt;0.8,"Cambio",CJ319&lt;0.9,"Revisión de control",CJ319&gt;0.89,"Se mantiene")</f>
        <v>#DIV/0!</v>
      </c>
      <c r="CL319" s="148"/>
      <c r="CM319" s="148"/>
      <c r="CN319" s="148"/>
      <c r="CO319" s="148"/>
      <c r="CP319" s="25">
        <f t="shared" si="1386"/>
        <v>1</v>
      </c>
    </row>
    <row r="320" spans="1:94" ht="80" customHeight="1" x14ac:dyDescent="0.35">
      <c r="A320" s="151" t="s">
        <v>1217</v>
      </c>
      <c r="B320" s="188" t="s">
        <v>151</v>
      </c>
      <c r="C320" s="152" t="s">
        <v>152</v>
      </c>
      <c r="D320" s="191" t="str">
        <f>VLOOKUP(B320,Datos!$B$65:$F$80,3,FALSE)</f>
        <v>Gestionar la administración y mantenimiento de bienes y servicios necesarios para la ejecución de los procesos de la entidad</v>
      </c>
      <c r="E320" s="194" t="str">
        <f>VLOOKUP(B320,Datos!$B$65:$F$80,5,FALSE)</f>
        <v>La posibilidad de incumplir con la administración y mantenimiento de bienes y servicios necesarios para la ejecución de los procesos de la entidad</v>
      </c>
      <c r="F320" s="191" t="str">
        <f>VLOOKUP(B320,Datos!$B$65:$F$80,4,FALSE)</f>
        <v>Desde la recepción de los bienes y servicios, hasta la disposición final de los bienes y el recibido a satisfacción de los servicios</v>
      </c>
      <c r="G320" s="197" t="s">
        <v>656</v>
      </c>
      <c r="H320" s="168" t="s">
        <v>1218</v>
      </c>
      <c r="I320" s="167">
        <f t="shared" ref="I320" si="1392">IF(K320="",0,1)</f>
        <v>1</v>
      </c>
      <c r="J320" s="170" t="str">
        <f t="shared" ref="J320" si="1393">CONCATENATE(C320," ",K320)</f>
        <v>ADMBS 7</v>
      </c>
      <c r="K320" s="170">
        <v>7</v>
      </c>
      <c r="L320" s="198">
        <v>46147</v>
      </c>
      <c r="M320" s="199">
        <f ca="1">+TODAY()-L320</f>
        <v>4</v>
      </c>
      <c r="N320" s="202" t="s">
        <v>1219</v>
      </c>
      <c r="O320" s="205" t="s">
        <v>26</v>
      </c>
      <c r="P320" s="208">
        <f>VLOOKUP(O320,Datos!$B$20:$D$25,2,FALSE)</f>
        <v>0.8</v>
      </c>
      <c r="Q320" s="168" t="s">
        <v>1130</v>
      </c>
      <c r="R320" s="182" t="s">
        <v>1112</v>
      </c>
      <c r="S320" s="182" t="s">
        <v>1221</v>
      </c>
      <c r="T320" s="183" t="str">
        <f t="shared" ref="T320" si="1394">CONCATENATE("Posibilidad de efecto dañoso sobre los"," ",Q320," ",R320," debido ",S320)</f>
        <v>Posibilidad de efecto dañoso sobre los bienes públicos por pérdida, extravío, hurto, robo o declaratoria de bienes faltantes pertenecientes a la entidad debido a la falta de control y lineamientos en el manejo de los bienes de la Entidad</v>
      </c>
      <c r="U320" s="170" t="s">
        <v>201</v>
      </c>
      <c r="V320" s="170" t="s">
        <v>205</v>
      </c>
      <c r="W320" s="184" t="s">
        <v>247</v>
      </c>
      <c r="X320" s="184" t="s">
        <v>1136</v>
      </c>
      <c r="Y320" s="184" t="s">
        <v>1223</v>
      </c>
      <c r="Z320" s="187">
        <v>8760</v>
      </c>
      <c r="AA320" s="168" t="str">
        <f t="shared" ref="AA320" si="1395">IF(Z320&lt;=0,"",IF(Z320&lt;=2,"Muy Baja",IF(Z320&lt;=24,"Baja",IF(Z320&lt;=500,"Media",IF(Z320&lt;=5000,"Alta","Muy Alta")))))</f>
        <v>Muy Alta</v>
      </c>
      <c r="AB320" s="167">
        <f t="shared" ref="AB320" si="1396">IF(AA320="","",IF(AA320="Muy Baja",0.2,IF(AA320="Baja",0.4,IF(AA320="Media",0.6,IF(AA320="Alta",0.8,IF(AA320="Muy Alta",1,))))))</f>
        <v>1</v>
      </c>
      <c r="AC320" s="168" t="str">
        <f>+O320</f>
        <v>Entre 100 y menor a 500 SMLMV</v>
      </c>
      <c r="AD320" s="168" t="str" cm="1">
        <f t="array" ref="AD320">_xlfn.IFS(AC320=Datos!$C$6,"Leve",AC320=Datos!$C$7,"Menor",AC320=Datos!$C$8,"Moderado",AC320=Datos!$C$9,"Mayor",AC320=Datos!$C$10,"Catastrófico")</f>
        <v>Mayor</v>
      </c>
      <c r="AE320" s="167">
        <f t="shared" ref="AE320" si="1397">IF(AD320="","",IF(AD320="Leve",0.2,IF(AD320="Menor",0.4,IF(AD320="Moderado",0.6,IF(AD320="Mayor",0.8,IF(AD320="Catastrófico",1,))))))</f>
        <v>0.8</v>
      </c>
      <c r="AF320" s="168" t="str">
        <f t="shared" ref="AF320" si="1398">IF(OR(AND(AA320="Muy Baja",AD320="Leve"),AND(AA320="Muy Baja",AD320="Menor"),AND(AA320="Baja",AD320="Leve")),"Bajo",IF(OR(AND(AA320="Muy baja",AD320="Moderado"),AND(AA320="Baja",AD320="Menor"),AND(AA320="Baja",AD320="Moderado"),AND(AA320="Media",AD320="Leve"),AND(AA320="Media",AD320="Menor"),AND(AA320="Media",AD320="Moderado"),AND(AA320="Alta",AD320="Leve"),AND(AA320="Alta",AD320="Menor")),"Moderado",IF(OR(AND(AA320="Muy Baja",AD320="Mayor"),AND(AA320="Baja",AD320="Mayor"),AND(AA320="Media",AD320="Mayor"),AND(AA320="Alta",AD320="Moderado"),AND(AA320="Alta",AD320="Mayor"),AND(AA320="Muy Alta",AD320="Leve"),AND(AA320="Muy Alta",AD320="Menor"),AND(AA320="Muy Alta",AD320="Moderado"),AND(AA320="Muy Alta",AD320="Mayor")),"Alto",IF(OR(AND(AA320="Muy Baja",AD320="Catastrófico"),AND(AA320="Baja",AD320="Catastrófico"),AND(AA320="Media",AD320="Catastrófico"),AND(AA320="Alta",AD320="Catastrófico"),AND(AA320="Muy Alta",AD320="Catastrófico")),"Extremo",""))))</f>
        <v>Alto</v>
      </c>
      <c r="AG320" s="169" t="str" cm="1">
        <f t="array" ref="AG320">_xlfn.IFS(AF320="Bajo","Aceptar",AF320="Moderado","Reducir",AF320="Alto","Reducir",AF320="Extremo","Reducir")</f>
        <v>Reducir</v>
      </c>
      <c r="AH320" s="20" t="str">
        <f>CONCATENATE(J320," Control"," 1")</f>
        <v>ADMBS 7 Control 1</v>
      </c>
      <c r="AI320" s="22" t="s">
        <v>1224</v>
      </c>
      <c r="AJ320" s="22" t="s">
        <v>1225</v>
      </c>
      <c r="AK320" s="22" t="s">
        <v>1226</v>
      </c>
      <c r="AL320" s="22" t="str">
        <f t="shared" ref="AL320:AL323" si="1399">CONCATENATE(AI320," ",AJ320," a través de ",AK320)</f>
        <v xml:space="preserve">La SUBDIRECCIÓN ADMINISTRATIVA Y FINANCIERA - ALMACÉN verifica la existencia de los bienes de la entidad a través de los formatos ADMBS-F-032 forma salida individual de elementos y ADMBS-F-084 reintegro individual de bienes y/o elementos se registran y se controla la salida y el ingreso de los bienes, se realizan las tomas físicas a nivel nacional, local con la implementación para vigencia 2025 de buenas prácticas (actas y soportes) permitiendo establecer sobrantes, faltantes adelantando todas las actividades que conlleven a subsanar las diferencias encontradas, finalizando con el registro en aplicativo APOTEOSYS permitiendo registrar información actualizada, brindando información clara en la ubicación de los inventarios por funcionario y centro de utilidad. </v>
      </c>
      <c r="AM320" s="20" t="s">
        <v>47</v>
      </c>
      <c r="AN320" s="20" t="str">
        <f t="shared" si="1317"/>
        <v>Probabilidad</v>
      </c>
      <c r="AO320" s="20" t="s">
        <v>49</v>
      </c>
      <c r="AP320" s="20" t="str">
        <f t="shared" si="1318"/>
        <v>30%</v>
      </c>
      <c r="AQ320" s="20" t="s">
        <v>1</v>
      </c>
      <c r="AR320" s="20" t="s">
        <v>5</v>
      </c>
      <c r="AS320" s="20" t="s">
        <v>6</v>
      </c>
      <c r="AT320" s="21">
        <f t="shared" ref="AT320" si="1400">+IF(AN320="Probabilidad",AB320-(AB320*AP320),AB320)</f>
        <v>0.7</v>
      </c>
      <c r="AU320" s="20" t="str">
        <f t="shared" si="1367"/>
        <v>Alta</v>
      </c>
      <c r="AV320" s="21">
        <f t="shared" ref="AV320" si="1401">+IF(AN320="Impacto",AE320-(AE320*AP320),AE320)</f>
        <v>0.8</v>
      </c>
      <c r="AW320" s="20" t="str">
        <f t="shared" si="1368"/>
        <v>Mayor</v>
      </c>
      <c r="AX320" s="170" t="str">
        <f t="shared" ref="AX320" si="1402">IF(OR(AND(AU323="Muy Baja",AW323="Leve"),AND(AU323="Muy Baja",AW323="Menor"),AND(AU323="Baja",AW323="Leve")),"Bajo",IF(OR(AND(AU323="Muy baja",AW323="Moderado"),AND(AU323="Baja",AW323="Menor"),AND(AU323="Baja",AW323="Moderado"),AND(AU323="Media",AW323="Leve"),AND(AU323="Media",AW323="Menor"),AND(AU323="Media",AW323="Moderado"),AND(AU323="Alta",AW323="Leve"),AND(AU323="Alta",AW323="Menor")),"Moderado",IF(OR(AND(AU323="Muy Baja",AW323="Mayor"),AND(AU323="Baja",AW323="Mayor"),AND(AU323="Media",AW323="Mayor"),AND(AU323="Alta",AW323="Moderado"),AND(AU323="Alta",AW323="Mayor"),AND(AU323="Muy Alta",AW323="Leve"),AND(AU323="Muy Alta",AW323="Menor"),AND(AU323="Muy Alta",AW323="Moderado"),AND(AU323="Muy Alta",AW323="Mayor")),"Alto",IF(OR(AND(AU323="Muy Baja",AW323="Catastrófico"),AND(AU323="Baja",AW323="Catastrófico"),AND(AU323="Media",AW323="Catastrófico"),AND(AU323="Alta",AW323="Catastrófico"),AND(AU323="Muy Alta",AW323="Catastrófico")),"Extremo",""))))</f>
        <v>Alto</v>
      </c>
      <c r="AY320" s="170" t="str" cm="1">
        <f t="array" ref="AY320">_xlfn.IFS(AX320="Bajo","Aceptar",AX320="Moderado","Reducir",AX320="Alto","Reducir",AX320="Extremo","Reducir")</f>
        <v>Reducir</v>
      </c>
      <c r="AZ320" s="173" t="str" cm="1">
        <f t="array" ref="AZ320">_xlfn.IFS(AY320="Aceptar","No",AY320="Reducir","Si")</f>
        <v>Si</v>
      </c>
      <c r="BA320" s="20" t="str">
        <f>CONCATENATE(J320," Acción preventiva"," 1")</f>
        <v>ADMBS 7 Acción preventiva 1</v>
      </c>
      <c r="BB320" s="22" t="s">
        <v>1235</v>
      </c>
      <c r="BC320" s="22" t="s">
        <v>328</v>
      </c>
      <c r="BD320" s="22" t="s">
        <v>329</v>
      </c>
      <c r="BE320" s="20">
        <f t="shared" si="1383"/>
        <v>2</v>
      </c>
      <c r="BF320" s="20"/>
      <c r="BG320" s="20"/>
      <c r="BH320" s="20"/>
      <c r="BI320" s="20"/>
      <c r="BJ320" s="20"/>
      <c r="BK320" s="20"/>
      <c r="BL320" s="20">
        <v>1</v>
      </c>
      <c r="BM320" s="20"/>
      <c r="BN320" s="20"/>
      <c r="BO320" s="20"/>
      <c r="BP320" s="20">
        <v>1</v>
      </c>
      <c r="BQ320" s="20"/>
      <c r="BR320" s="176">
        <f t="shared" ref="BR320" si="1403">+AVERAGE(CE320:CE323)/AVERAGE(BE320:BE323)</f>
        <v>0</v>
      </c>
      <c r="BS320" s="37"/>
      <c r="BT320" s="37"/>
      <c r="BU320" s="37"/>
      <c r="BV320" s="37"/>
      <c r="BW320" s="37"/>
      <c r="BX320" s="37"/>
      <c r="BY320" s="37"/>
      <c r="BZ320" s="37"/>
      <c r="CA320" s="37"/>
      <c r="CB320" s="37"/>
      <c r="CC320" s="37"/>
      <c r="CD320" s="37"/>
      <c r="CE320" s="37">
        <f t="shared" si="1138"/>
        <v>0</v>
      </c>
      <c r="CF320" s="38"/>
      <c r="CG320" s="23"/>
      <c r="CH320" s="24"/>
      <c r="CI320" s="179">
        <f t="shared" ref="CI320" si="1404">+Z320</f>
        <v>8760</v>
      </c>
      <c r="CJ320" s="25">
        <f t="shared" ref="CJ320" si="1405">1-(CH320/CI320)</f>
        <v>1</v>
      </c>
      <c r="CK320" s="23" t="str" cm="1">
        <f t="array" ref="CK320">+_xlfn.IFS(CJ320&lt;0.8,"Cambio",CJ320&lt;0.9,"Revisión de control",CJ320&gt;0.89,"Se mantiene")</f>
        <v>Se mantiene</v>
      </c>
      <c r="CL320" s="148"/>
      <c r="CM320" s="148"/>
      <c r="CN320" s="148"/>
      <c r="CO320" s="148"/>
      <c r="CP320" s="25">
        <f t="shared" ref="CP320:CP323" si="1406">(_xlfn.IFS(CG320="",1,CG320="SI",0)+_xlfn.IFS(CL320="",1,CL320="SI",1,CL320="NO",0)+_xlfn.IFS(CM320="",1,CM320="SI",1,CM320="NO",0)+_xlfn.IFS(CN320="",1,CN320="SI",1,CN320="NO",0)+_xlfn.IFS(CO320="",1,CO320="SI",1,CO320="NO",0))/5</f>
        <v>1</v>
      </c>
    </row>
    <row r="321" spans="1:94" ht="60" customHeight="1" x14ac:dyDescent="0.35">
      <c r="A321" s="151" t="s">
        <v>1217</v>
      </c>
      <c r="B321" s="189"/>
      <c r="C321" s="152" t="s">
        <v>152</v>
      </c>
      <c r="D321" s="192"/>
      <c r="E321" s="195"/>
      <c r="F321" s="192"/>
      <c r="G321" s="197"/>
      <c r="H321" s="168"/>
      <c r="I321" s="167"/>
      <c r="J321" s="171"/>
      <c r="K321" s="171"/>
      <c r="L321" s="198"/>
      <c r="M321" s="200"/>
      <c r="N321" s="203"/>
      <c r="O321" s="206"/>
      <c r="P321" s="209"/>
      <c r="Q321" s="168"/>
      <c r="R321" s="182"/>
      <c r="S321" s="182"/>
      <c r="T321" s="183"/>
      <c r="U321" s="171"/>
      <c r="V321" s="171"/>
      <c r="W321" s="185"/>
      <c r="X321" s="185"/>
      <c r="Y321" s="185"/>
      <c r="Z321" s="187"/>
      <c r="AA321" s="168"/>
      <c r="AB321" s="167"/>
      <c r="AC321" s="168"/>
      <c r="AD321" s="168"/>
      <c r="AE321" s="167"/>
      <c r="AF321" s="168"/>
      <c r="AG321" s="169"/>
      <c r="AH321" s="20" t="str">
        <f>CONCATENATE(J320," Control"," 2")</f>
        <v>ADMBS 7 Control 2</v>
      </c>
      <c r="AI321" s="22" t="s">
        <v>1224</v>
      </c>
      <c r="AJ321" s="22" t="s">
        <v>1227</v>
      </c>
      <c r="AK321" s="22" t="s">
        <v>1228</v>
      </c>
      <c r="AL321" s="22" t="str">
        <f t="shared" si="1399"/>
        <v>La SUBDIRECCIÓN ADMINISTRATIVA Y FINANCIERA - ALMACÉN informa a la Subdirección Administrativa y Financiera la perdida o el daño del bien  a través de los formatos ADMBS-F-032 FORMA SALIDA INDIVIDUAL DE ELEMENTOS y ADMBS-F-084 REINTEGRO INDIVIDUAL DE BIENES Y/O ELEMENTOS. Informe por el funcionario relatando lo acontecido por el no reintegro del bien, anexando documentos que se requieran para respaldar lo informado (denuncia ante las autoridades competentes) para continuar con el área administrativa para la afectación a la póliza y/o acciones que dieran lugar.</v>
      </c>
      <c r="AM321" s="20" t="s">
        <v>48</v>
      </c>
      <c r="AN321" s="20" t="str">
        <f t="shared" si="1317"/>
        <v>Impacto</v>
      </c>
      <c r="AO321" s="20" t="s">
        <v>49</v>
      </c>
      <c r="AP321" s="20" t="str">
        <f t="shared" si="1318"/>
        <v>25%</v>
      </c>
      <c r="AQ321" s="20" t="s">
        <v>4</v>
      </c>
      <c r="AR321" s="20" t="s">
        <v>2</v>
      </c>
      <c r="AS321" s="20" t="s">
        <v>6</v>
      </c>
      <c r="AT321" s="21">
        <f t="shared" ref="AT321:AT323" si="1407">+IF(AN321="Probabilidad",AT320-(AT320*AP321),AT320)</f>
        <v>0.7</v>
      </c>
      <c r="AU321" s="20" t="str">
        <f t="shared" si="1367"/>
        <v>Alta</v>
      </c>
      <c r="AV321" s="21">
        <f t="shared" ref="AV321:AV323" si="1408">+IF(AN321="Impacto",AV320-(AV320*AP321),AV320)</f>
        <v>0.60000000000000009</v>
      </c>
      <c r="AW321" s="20" t="str">
        <f t="shared" si="1368"/>
        <v>Moderado</v>
      </c>
      <c r="AX321" s="171"/>
      <c r="AY321" s="171"/>
      <c r="AZ321" s="174"/>
      <c r="BA321" s="20" t="str">
        <f>CONCATENATE(J320," Acción preventiva"," 2")</f>
        <v>ADMBS 7 Acción preventiva 2</v>
      </c>
      <c r="BB321" s="22" t="s">
        <v>1235</v>
      </c>
      <c r="BC321" s="22" t="s">
        <v>390</v>
      </c>
      <c r="BD321" s="22" t="s">
        <v>391</v>
      </c>
      <c r="BE321" s="20">
        <f t="shared" si="1383"/>
        <v>2</v>
      </c>
      <c r="BF321" s="20"/>
      <c r="BG321" s="20"/>
      <c r="BH321" s="20"/>
      <c r="BI321" s="20"/>
      <c r="BJ321" s="20"/>
      <c r="BK321" s="20">
        <v>1</v>
      </c>
      <c r="BL321" s="20"/>
      <c r="BM321" s="20"/>
      <c r="BN321" s="20"/>
      <c r="BO321" s="20"/>
      <c r="BP321" s="20">
        <v>1</v>
      </c>
      <c r="BQ321" s="20"/>
      <c r="BR321" s="177"/>
      <c r="BS321" s="37"/>
      <c r="BT321" s="37"/>
      <c r="BU321" s="37"/>
      <c r="BV321" s="37"/>
      <c r="BW321" s="37"/>
      <c r="BX321" s="37"/>
      <c r="BY321" s="37"/>
      <c r="BZ321" s="37"/>
      <c r="CA321" s="37"/>
      <c r="CB321" s="37"/>
      <c r="CC321" s="37"/>
      <c r="CD321" s="37"/>
      <c r="CE321" s="37">
        <f t="shared" si="1138"/>
        <v>0</v>
      </c>
      <c r="CF321" s="38"/>
      <c r="CG321" s="23"/>
      <c r="CH321" s="24"/>
      <c r="CI321" s="180"/>
      <c r="CJ321" s="25">
        <f t="shared" ref="CJ321" si="1409">1-(CH321/CI320)</f>
        <v>1</v>
      </c>
      <c r="CK321" s="23" t="str" cm="1">
        <f t="array" ref="CK321">+_xlfn.IFS(CJ321&lt;0.8,"Cambio",CJ321&lt;0.9,"Revisión de control",CJ321&gt;0.89,"Se mantiene")</f>
        <v>Se mantiene</v>
      </c>
      <c r="CL321" s="148"/>
      <c r="CM321" s="148"/>
      <c r="CN321" s="148"/>
      <c r="CO321" s="148"/>
      <c r="CP321" s="25">
        <f t="shared" si="1406"/>
        <v>1</v>
      </c>
    </row>
    <row r="322" spans="1:94" ht="60" customHeight="1" x14ac:dyDescent="0.35">
      <c r="A322" s="151" t="s">
        <v>1217</v>
      </c>
      <c r="B322" s="189"/>
      <c r="C322" s="152" t="s">
        <v>152</v>
      </c>
      <c r="D322" s="192"/>
      <c r="E322" s="195"/>
      <c r="F322" s="192"/>
      <c r="G322" s="197"/>
      <c r="H322" s="168"/>
      <c r="I322" s="167"/>
      <c r="J322" s="171"/>
      <c r="K322" s="171"/>
      <c r="L322" s="198"/>
      <c r="M322" s="200"/>
      <c r="N322" s="203"/>
      <c r="O322" s="206"/>
      <c r="P322" s="209"/>
      <c r="Q322" s="168"/>
      <c r="R322" s="182"/>
      <c r="S322" s="182"/>
      <c r="T322" s="183"/>
      <c r="U322" s="171"/>
      <c r="V322" s="171"/>
      <c r="W322" s="185"/>
      <c r="X322" s="185"/>
      <c r="Y322" s="185"/>
      <c r="Z322" s="187"/>
      <c r="AA322" s="168"/>
      <c r="AB322" s="167"/>
      <c r="AC322" s="168"/>
      <c r="AD322" s="168"/>
      <c r="AE322" s="167"/>
      <c r="AF322" s="168"/>
      <c r="AG322" s="169"/>
      <c r="AH322" s="20" t="str">
        <f>CONCATENATE(J320," Control"," 3")</f>
        <v>ADMBS 7 Control 3</v>
      </c>
      <c r="AI322" s="22"/>
      <c r="AJ322" s="22"/>
      <c r="AK322" s="22"/>
      <c r="AL322" s="22" t="str">
        <f t="shared" si="1399"/>
        <v xml:space="preserve">  a través de </v>
      </c>
      <c r="AM322" s="20"/>
      <c r="AN322" s="20" t="str">
        <f t="shared" si="1317"/>
        <v/>
      </c>
      <c r="AO322" s="20"/>
      <c r="AP322" s="20" t="str">
        <f t="shared" si="1318"/>
        <v/>
      </c>
      <c r="AQ322" s="20"/>
      <c r="AR322" s="20"/>
      <c r="AS322" s="20"/>
      <c r="AT322" s="21">
        <f t="shared" si="1407"/>
        <v>0.7</v>
      </c>
      <c r="AU322" s="20" t="str">
        <f t="shared" si="1367"/>
        <v>Alta</v>
      </c>
      <c r="AV322" s="21">
        <f t="shared" si="1408"/>
        <v>0.60000000000000009</v>
      </c>
      <c r="AW322" s="20" t="str">
        <f t="shared" si="1368"/>
        <v>Moderado</v>
      </c>
      <c r="AX322" s="171"/>
      <c r="AY322" s="171"/>
      <c r="AZ322" s="174"/>
      <c r="BA322" s="20" t="str">
        <f>CONCATENATE(J320," Acción preventiva"," 3")</f>
        <v>ADMBS 7 Acción preventiva 3</v>
      </c>
      <c r="BB322" s="22"/>
      <c r="BC322" s="22"/>
      <c r="BD322" s="22"/>
      <c r="BE322" s="20">
        <f t="shared" si="1383"/>
        <v>0</v>
      </c>
      <c r="BF322" s="20"/>
      <c r="BG322" s="20"/>
      <c r="BH322" s="20"/>
      <c r="BI322" s="20"/>
      <c r="BJ322" s="20"/>
      <c r="BK322" s="20"/>
      <c r="BL322" s="20"/>
      <c r="BM322" s="20"/>
      <c r="BN322" s="20"/>
      <c r="BO322" s="20"/>
      <c r="BP322" s="20"/>
      <c r="BQ322" s="20"/>
      <c r="BR322" s="177"/>
      <c r="BS322" s="37"/>
      <c r="BT322" s="37"/>
      <c r="BU322" s="37"/>
      <c r="BV322" s="37"/>
      <c r="BW322" s="37"/>
      <c r="BX322" s="37"/>
      <c r="BY322" s="37"/>
      <c r="BZ322" s="37"/>
      <c r="CA322" s="37"/>
      <c r="CB322" s="37"/>
      <c r="CC322" s="37"/>
      <c r="CD322" s="37"/>
      <c r="CE322" s="37">
        <f t="shared" si="1138"/>
        <v>0</v>
      </c>
      <c r="CF322" s="38"/>
      <c r="CG322" s="23"/>
      <c r="CH322" s="24"/>
      <c r="CI322" s="180"/>
      <c r="CJ322" s="25">
        <f t="shared" ref="CJ322" si="1410">1-(CH322/CI320)</f>
        <v>1</v>
      </c>
      <c r="CK322" s="23" t="str" cm="1">
        <f t="array" ref="CK322">+_xlfn.IFS(CJ322&lt;0.8,"Cambio",CJ322&lt;0.9,"Revisión de control",CJ322&gt;0.89,"Se mantiene")</f>
        <v>Se mantiene</v>
      </c>
      <c r="CL322" s="148"/>
      <c r="CM322" s="148"/>
      <c r="CN322" s="148"/>
      <c r="CO322" s="148"/>
      <c r="CP322" s="25">
        <f t="shared" si="1406"/>
        <v>1</v>
      </c>
    </row>
    <row r="323" spans="1:94" ht="60" customHeight="1" x14ac:dyDescent="0.35">
      <c r="A323" s="151" t="s">
        <v>1217</v>
      </c>
      <c r="B323" s="190"/>
      <c r="C323" s="152" t="s">
        <v>152</v>
      </c>
      <c r="D323" s="193"/>
      <c r="E323" s="196"/>
      <c r="F323" s="193"/>
      <c r="G323" s="197"/>
      <c r="H323" s="168"/>
      <c r="I323" s="167"/>
      <c r="J323" s="172"/>
      <c r="K323" s="172"/>
      <c r="L323" s="198"/>
      <c r="M323" s="201"/>
      <c r="N323" s="204"/>
      <c r="O323" s="207"/>
      <c r="P323" s="210"/>
      <c r="Q323" s="168"/>
      <c r="R323" s="182"/>
      <c r="S323" s="182"/>
      <c r="T323" s="183"/>
      <c r="U323" s="172"/>
      <c r="V323" s="172"/>
      <c r="W323" s="186"/>
      <c r="X323" s="186"/>
      <c r="Y323" s="186"/>
      <c r="Z323" s="187"/>
      <c r="AA323" s="168"/>
      <c r="AB323" s="167"/>
      <c r="AC323" s="168"/>
      <c r="AD323" s="168"/>
      <c r="AE323" s="167"/>
      <c r="AF323" s="168"/>
      <c r="AG323" s="169"/>
      <c r="AH323" s="20" t="str">
        <f>CONCATENATE(J320," Control"," 4")</f>
        <v>ADMBS 7 Control 4</v>
      </c>
      <c r="AI323" s="22"/>
      <c r="AJ323" s="22"/>
      <c r="AK323" s="22"/>
      <c r="AL323" s="22" t="str">
        <f t="shared" si="1399"/>
        <v xml:space="preserve">  a través de </v>
      </c>
      <c r="AM323" s="20"/>
      <c r="AN323" s="20" t="str">
        <f t="shared" si="1317"/>
        <v/>
      </c>
      <c r="AO323" s="20"/>
      <c r="AP323" s="20" t="str">
        <f t="shared" si="1318"/>
        <v/>
      </c>
      <c r="AQ323" s="20"/>
      <c r="AR323" s="20"/>
      <c r="AS323" s="20"/>
      <c r="AT323" s="21">
        <f t="shared" si="1407"/>
        <v>0.7</v>
      </c>
      <c r="AU323" s="20" t="str">
        <f t="shared" si="1367"/>
        <v>Alta</v>
      </c>
      <c r="AV323" s="21">
        <f t="shared" si="1408"/>
        <v>0.60000000000000009</v>
      </c>
      <c r="AW323" s="20" t="str">
        <f t="shared" si="1368"/>
        <v>Moderado</v>
      </c>
      <c r="AX323" s="172"/>
      <c r="AY323" s="172"/>
      <c r="AZ323" s="175"/>
      <c r="BA323" s="20" t="str">
        <f>CONCATENATE(J320," Acción preventiva"," 4")</f>
        <v>ADMBS 7 Acción preventiva 4</v>
      </c>
      <c r="BB323" s="22"/>
      <c r="BC323" s="22"/>
      <c r="BD323" s="22"/>
      <c r="BE323" s="20">
        <f t="shared" si="1383"/>
        <v>0</v>
      </c>
      <c r="BF323" s="20"/>
      <c r="BG323" s="20"/>
      <c r="BH323" s="20"/>
      <c r="BI323" s="20"/>
      <c r="BJ323" s="20"/>
      <c r="BK323" s="20"/>
      <c r="BL323" s="20"/>
      <c r="BM323" s="20"/>
      <c r="BN323" s="20"/>
      <c r="BO323" s="20"/>
      <c r="BP323" s="20"/>
      <c r="BQ323" s="20"/>
      <c r="BR323" s="178"/>
      <c r="BS323" s="37"/>
      <c r="BT323" s="37"/>
      <c r="BU323" s="37"/>
      <c r="BV323" s="37"/>
      <c r="BW323" s="37"/>
      <c r="BX323" s="37"/>
      <c r="BY323" s="37"/>
      <c r="BZ323" s="37"/>
      <c r="CA323" s="37"/>
      <c r="CB323" s="37"/>
      <c r="CC323" s="37"/>
      <c r="CD323" s="37"/>
      <c r="CE323" s="37">
        <f t="shared" si="1138"/>
        <v>0</v>
      </c>
      <c r="CF323" s="38"/>
      <c r="CG323" s="23"/>
      <c r="CH323" s="24"/>
      <c r="CI323" s="181"/>
      <c r="CJ323" s="25">
        <f t="shared" ref="CJ323" si="1411">1-(CH323/CI320)</f>
        <v>1</v>
      </c>
      <c r="CK323" s="23" t="str" cm="1">
        <f t="array" ref="CK323">+_xlfn.IFS(CJ323&lt;0.8,"Cambio",CJ323&lt;0.9,"Revisión de control",CJ323&gt;0.89,"Se mantiene")</f>
        <v>Se mantiene</v>
      </c>
      <c r="CL323" s="148"/>
      <c r="CM323" s="148"/>
      <c r="CN323" s="148"/>
      <c r="CO323" s="148"/>
      <c r="CP323" s="25">
        <f t="shared" si="1406"/>
        <v>1</v>
      </c>
    </row>
    <row r="324" spans="1:94" ht="60" customHeight="1" x14ac:dyDescent="0.35">
      <c r="A324" s="151" t="s">
        <v>1217</v>
      </c>
      <c r="B324" s="188" t="s">
        <v>151</v>
      </c>
      <c r="C324" s="152" t="s">
        <v>152</v>
      </c>
      <c r="D324" s="191" t="str">
        <f>VLOOKUP(B324,Datos!$B$65:$F$80,3,FALSE)</f>
        <v>Gestionar la administración y mantenimiento de bienes y servicios necesarios para la ejecución de los procesos de la entidad</v>
      </c>
      <c r="E324" s="194" t="str">
        <f>VLOOKUP(B324,Datos!$B$65:$F$80,5,FALSE)</f>
        <v>La posibilidad de incumplir con la administración y mantenimiento de bienes y servicios necesarios para la ejecución de los procesos de la entidad</v>
      </c>
      <c r="F324" s="191" t="str">
        <f>VLOOKUP(B324,Datos!$B$65:$F$80,4,FALSE)</f>
        <v>Desde la recepción de los bienes y servicios, hasta la disposición final de los bienes y el recibido a satisfacción de los servicios</v>
      </c>
      <c r="G324" s="197" t="s">
        <v>310</v>
      </c>
      <c r="H324" s="168" t="s">
        <v>1218</v>
      </c>
      <c r="I324" s="167">
        <f t="shared" ref="I324" si="1412">IF(K324="",0,1)</f>
        <v>1</v>
      </c>
      <c r="J324" s="170" t="str">
        <f t="shared" ref="J324" si="1413">CONCATENATE(C324," ",K324)</f>
        <v>ADMBS 8</v>
      </c>
      <c r="K324" s="170">
        <v>8</v>
      </c>
      <c r="L324" s="198">
        <v>46147</v>
      </c>
      <c r="M324" s="199">
        <f ca="1">+TODAY()-L324</f>
        <v>4</v>
      </c>
      <c r="N324" s="202" t="s">
        <v>1220</v>
      </c>
      <c r="O324" s="205" t="s">
        <v>28</v>
      </c>
      <c r="P324" s="208">
        <f>VLOOKUP(O324,Datos!$B$20:$D$25,2,FALSE)</f>
        <v>1</v>
      </c>
      <c r="Q324" s="168" t="s">
        <v>1131</v>
      </c>
      <c r="R324" s="182" t="s">
        <v>1054</v>
      </c>
      <c r="S324" s="182" t="s">
        <v>1222</v>
      </c>
      <c r="T324" s="183" t="str">
        <f t="shared" ref="T324" si="1414">CONCATENATE("Posibilidad de efecto dañoso sobre los"," ",Q324," ",R324," debido ",S324)</f>
        <v>Posibilidad de efecto dañoso sobre los recursos públicos por pago de comisiones a éxito sin debida justificación debido a la falta de criterios aplicables a la autorización, legalización y pago de desplazamientos, incluyendo la desactualización de la tabla de Viáticos en el sistema SIIF - Nación</v>
      </c>
      <c r="U324" s="170" t="s">
        <v>199</v>
      </c>
      <c r="V324" s="170" t="s">
        <v>204</v>
      </c>
      <c r="W324" s="170" t="s">
        <v>247</v>
      </c>
      <c r="X324" s="184" t="s">
        <v>1136</v>
      </c>
      <c r="Y324" s="184" t="s">
        <v>1223</v>
      </c>
      <c r="Z324" s="187">
        <v>18000</v>
      </c>
      <c r="AA324" s="168" t="str">
        <f t="shared" ref="AA324" si="1415">IF(Z324&lt;=0,"",IF(Z324&lt;=2,"Muy Baja",IF(Z324&lt;=24,"Baja",IF(Z324&lt;=500,"Media",IF(Z324&lt;=5000,"Alta","Muy Alta")))))</f>
        <v>Muy Alta</v>
      </c>
      <c r="AB324" s="167">
        <f t="shared" ref="AB324" si="1416">IF(AA324="","",IF(AA324="Muy Baja",0.2,IF(AA324="Baja",0.4,IF(AA324="Media",0.6,IF(AA324="Alta",0.8,IF(AA324="Muy Alta",1,))))))</f>
        <v>1</v>
      </c>
      <c r="AC324" s="168" t="str">
        <f>+O324</f>
        <v>Desde los 500 SMLMV</v>
      </c>
      <c r="AD324" s="168" t="str" cm="1">
        <f t="array" ref="AD324">_xlfn.IFS(AC324=Datos!$C$6,"Leve",AC324=Datos!$C$7,"Menor",AC324=Datos!$C$8,"Moderado",AC324=Datos!$C$9,"Mayor",AC324=Datos!$C$10,"Catastrófico")</f>
        <v>Catastrófico</v>
      </c>
      <c r="AE324" s="167">
        <f t="shared" ref="AE324" si="1417">IF(AD324="","",IF(AD324="Leve",0.2,IF(AD324="Menor",0.4,IF(AD324="Moderado",0.6,IF(AD324="Mayor",0.8,IF(AD324="Catastrófico",1,))))))</f>
        <v>1</v>
      </c>
      <c r="AF324" s="168" t="str">
        <f t="shared" ref="AF324" si="1418">IF(OR(AND(AA324="Muy Baja",AD324="Leve"),AND(AA324="Muy Baja",AD324="Menor"),AND(AA324="Baja",AD324="Leve")),"Bajo",IF(OR(AND(AA324="Muy baja",AD324="Moderado"),AND(AA324="Baja",AD324="Menor"),AND(AA324="Baja",AD324="Moderado"),AND(AA324="Media",AD324="Leve"),AND(AA324="Media",AD324="Menor"),AND(AA324="Media",AD324="Moderado"),AND(AA324="Alta",AD324="Leve"),AND(AA324="Alta",AD324="Menor")),"Moderado",IF(OR(AND(AA324="Muy Baja",AD324="Mayor"),AND(AA324="Baja",AD324="Mayor"),AND(AA324="Media",AD324="Mayor"),AND(AA324="Alta",AD324="Moderado"),AND(AA324="Alta",AD324="Mayor"),AND(AA324="Muy Alta",AD324="Leve"),AND(AA324="Muy Alta",AD324="Menor"),AND(AA324="Muy Alta",AD324="Moderado"),AND(AA324="Muy Alta",AD324="Mayor")),"Alto",IF(OR(AND(AA324="Muy Baja",AD324="Catastrófico"),AND(AA324="Baja",AD324="Catastrófico"),AND(AA324="Media",AD324="Catastrófico"),AND(AA324="Alta",AD324="Catastrófico"),AND(AA324="Muy Alta",AD324="Catastrófico")),"Extremo",""))))</f>
        <v>Extremo</v>
      </c>
      <c r="AG324" s="169" t="str" cm="1">
        <f t="array" ref="AG324">_xlfn.IFS(AF324="Bajo","Aceptar",AF324="Moderado","Reducir",AF324="Alto","Reducir",AF324="Extremo","Reducir")</f>
        <v>Reducir</v>
      </c>
      <c r="AH324" s="20" t="str">
        <f>CONCATENATE(J324," Control"," 1")</f>
        <v>ADMBS 8 Control 1</v>
      </c>
      <c r="AI324" s="22" t="s">
        <v>1229</v>
      </c>
      <c r="AJ324" s="22" t="s">
        <v>1230</v>
      </c>
      <c r="AK324" s="22" t="s">
        <v>1231</v>
      </c>
      <c r="AL324" s="22" t="str">
        <f>CONCATENATE(AI324," ",AJ324," a través de ",AK324)</f>
        <v>La SUBDIRECCIÓN ADMINISTRATIVA Y FINANCIERA verifica el cumplimiento de las aprobaciones realizadas por el Jefe directo o supervisor de contrato del solicitante y ordenador de gasto a través de del aplicativo KLIC las solicitudes de comisión o viáticos que están cargadas para la generar la legalización de estas</v>
      </c>
      <c r="AM324" s="20" t="s">
        <v>47</v>
      </c>
      <c r="AN324" s="20" t="str">
        <f t="shared" si="1317"/>
        <v>Probabilidad</v>
      </c>
      <c r="AO324" s="20" t="s">
        <v>49</v>
      </c>
      <c r="AP324" s="20" t="str">
        <f t="shared" si="1318"/>
        <v>30%</v>
      </c>
      <c r="AQ324" s="20" t="s">
        <v>1</v>
      </c>
      <c r="AR324" s="20" t="s">
        <v>2</v>
      </c>
      <c r="AS324" s="20" t="s">
        <v>3</v>
      </c>
      <c r="AT324" s="21">
        <f>+IF(AN324="Probabilidad",AB324-(AB324*AP324),AB324)</f>
        <v>0.7</v>
      </c>
      <c r="AU324" s="20" t="str">
        <f t="shared" si="1367"/>
        <v>Alta</v>
      </c>
      <c r="AV324" s="21">
        <f>+IF(AN324="Impacto",AE324-(AE324*AP324),AE324)</f>
        <v>1</v>
      </c>
      <c r="AW324" s="20" t="str">
        <f t="shared" si="1368"/>
        <v>Catastrófico</v>
      </c>
      <c r="AX324" s="170" t="str">
        <f t="shared" ref="AX324" si="1419">IF(OR(AND(AU327="Muy Baja",AW327="Leve"),AND(AU327="Muy Baja",AW327="Menor"),AND(AU327="Baja",AW327="Leve")),"Bajo",IF(OR(AND(AU327="Muy baja",AW327="Moderado"),AND(AU327="Baja",AW327="Menor"),AND(AU327="Baja",AW327="Moderado"),AND(AU327="Media",AW327="Leve"),AND(AU327="Media",AW327="Menor"),AND(AU327="Media",AW327="Moderado"),AND(AU327="Alta",AW327="Leve"),AND(AU327="Alta",AW327="Menor")),"Moderado",IF(OR(AND(AU327="Muy Baja",AW327="Mayor"),AND(AU327="Baja",AW327="Mayor"),AND(AU327="Media",AW327="Mayor"),AND(AU327="Alta",AW327="Moderado"),AND(AU327="Alta",AW327="Mayor"),AND(AU327="Muy Alta",AW327="Leve"),AND(AU327="Muy Alta",AW327="Menor"),AND(AU327="Muy Alta",AW327="Moderado"),AND(AU327="Muy Alta",AW327="Mayor")),"Alto",IF(OR(AND(AU327="Muy Baja",AW327="Catastrófico"),AND(AU327="Baja",AW327="Catastrófico"),AND(AU327="Media",AW327="Catastrófico"),AND(AU327="Alta",AW327="Catastrófico"),AND(AU327="Muy Alta",AW327="Catastrófico")),"Extremo",""))))</f>
        <v>Alto</v>
      </c>
      <c r="AY324" s="170" t="str" cm="1">
        <f t="array" ref="AY324">_xlfn.IFS(AX324="Bajo","Aceptar",AX324="Moderado","Reducir",AX324="Alto","Reducir",AX324="Extremo","Reducir")</f>
        <v>Reducir</v>
      </c>
      <c r="AZ324" s="173" t="str" cm="1">
        <f t="array" ref="AZ324">_xlfn.IFS(AY324="Aceptar","No",AY324="Reducir","Si")</f>
        <v>Si</v>
      </c>
      <c r="BA324" s="20" t="str">
        <f>CONCATENATE(J324," Acción preventiva"," 1")</f>
        <v>ADMBS 8 Acción preventiva 1</v>
      </c>
      <c r="BB324" s="124" t="s">
        <v>1236</v>
      </c>
      <c r="BC324" s="124" t="s">
        <v>331</v>
      </c>
      <c r="BD324" s="124" t="s">
        <v>359</v>
      </c>
      <c r="BE324" s="125">
        <f t="shared" ref="BE324" si="1420">+SUM(BF324:BQ324)</f>
        <v>2</v>
      </c>
      <c r="BF324" s="125"/>
      <c r="BG324" s="125"/>
      <c r="BH324" s="125"/>
      <c r="BI324" s="125"/>
      <c r="BJ324" s="125"/>
      <c r="BK324" s="125">
        <v>1</v>
      </c>
      <c r="BL324" s="125"/>
      <c r="BM324" s="125"/>
      <c r="BN324" s="125"/>
      <c r="BO324" s="125"/>
      <c r="BP324" s="125">
        <v>1</v>
      </c>
      <c r="BQ324" s="125"/>
      <c r="BR324" s="176">
        <f t="shared" ref="BR324" si="1421">+AVERAGE(CE324:CE327)/AVERAGE(BE324:BE327)</f>
        <v>0</v>
      </c>
      <c r="BS324" s="37"/>
      <c r="BT324" s="37"/>
      <c r="BU324" s="37"/>
      <c r="BV324" s="37"/>
      <c r="BW324" s="37"/>
      <c r="BX324" s="37"/>
      <c r="BY324" s="37"/>
      <c r="BZ324" s="37"/>
      <c r="CA324" s="37"/>
      <c r="CB324" s="37"/>
      <c r="CC324" s="37"/>
      <c r="CD324" s="37"/>
      <c r="CE324" s="37">
        <f t="shared" si="1138"/>
        <v>0</v>
      </c>
      <c r="CF324" s="38"/>
      <c r="CG324" s="23"/>
      <c r="CH324" s="24"/>
      <c r="CI324" s="179">
        <f t="shared" ref="CI324" si="1422">+Z324</f>
        <v>18000</v>
      </c>
      <c r="CJ324" s="25">
        <f t="shared" ref="CJ324" si="1423">1-(CH324/CI324)</f>
        <v>1</v>
      </c>
      <c r="CK324" s="23" t="str" cm="1">
        <f t="array" ref="CK324">+_xlfn.IFS(CJ324&lt;0.8,"Cambio",CJ324&lt;0.9,"Revisión de control",CJ324&gt;0.89,"Se mantiene")</f>
        <v>Se mantiene</v>
      </c>
      <c r="CL324" s="148"/>
      <c r="CM324" s="148"/>
      <c r="CN324" s="148"/>
      <c r="CO324" s="148"/>
      <c r="CP324" s="25">
        <f>(_xlfn.IFS(CG324="",1,CG324="SI",0)+_xlfn.IFS(CL324="",1,CL324="SI",1,CL324="NO",0)+_xlfn.IFS(CM324="",1,CM324="SI",1,CM324="NO",0)+_xlfn.IFS(CN324="",1,CN324="SI",1,CN324="NO",0)+_xlfn.IFS(CO324="",1,CO324="SI",1,CO324="NO",0))/5</f>
        <v>1</v>
      </c>
    </row>
    <row r="325" spans="1:94" ht="60" customHeight="1" x14ac:dyDescent="0.35">
      <c r="A325" s="151" t="s">
        <v>1217</v>
      </c>
      <c r="B325" s="189"/>
      <c r="C325" s="152" t="s">
        <v>152</v>
      </c>
      <c r="D325" s="192"/>
      <c r="E325" s="195"/>
      <c r="F325" s="192"/>
      <c r="G325" s="197"/>
      <c r="H325" s="168"/>
      <c r="I325" s="167"/>
      <c r="J325" s="171"/>
      <c r="K325" s="171"/>
      <c r="L325" s="198"/>
      <c r="M325" s="200"/>
      <c r="N325" s="203"/>
      <c r="O325" s="206"/>
      <c r="P325" s="209"/>
      <c r="Q325" s="168"/>
      <c r="R325" s="182"/>
      <c r="S325" s="182"/>
      <c r="T325" s="183"/>
      <c r="U325" s="171"/>
      <c r="V325" s="171"/>
      <c r="W325" s="171"/>
      <c r="X325" s="185"/>
      <c r="Y325" s="185"/>
      <c r="Z325" s="187"/>
      <c r="AA325" s="168"/>
      <c r="AB325" s="167"/>
      <c r="AC325" s="168"/>
      <c r="AD325" s="168"/>
      <c r="AE325" s="167"/>
      <c r="AF325" s="168"/>
      <c r="AG325" s="169"/>
      <c r="AH325" s="20" t="str">
        <f>CONCATENATE(J324," Control"," 2")</f>
        <v>ADMBS 8 Control 2</v>
      </c>
      <c r="AI325" s="22" t="s">
        <v>1232</v>
      </c>
      <c r="AJ325" s="22" t="s">
        <v>1233</v>
      </c>
      <c r="AK325" s="22" t="s">
        <v>1234</v>
      </c>
      <c r="AL325" s="22" t="str">
        <f>CONCATENATE(AI325," ",AJ325," a través de ",AK325)</f>
        <v>La CENTRAL DE CUENTAS - SAF rechaza automáticamente liquidaciones que no cumplan con los parámetros establecidos en el procedimiento. a través de la consignación del valor no ejecutado o pagado indebidamente a las cuentas bancarias autorizadas</v>
      </c>
      <c r="AM325" s="20" t="s">
        <v>48</v>
      </c>
      <c r="AN325" s="20" t="str">
        <f t="shared" si="1317"/>
        <v>Impacto</v>
      </c>
      <c r="AO325" s="20" t="s">
        <v>49</v>
      </c>
      <c r="AP325" s="20" t="str">
        <f t="shared" si="1318"/>
        <v>25%</v>
      </c>
      <c r="AQ325" s="20" t="s">
        <v>1</v>
      </c>
      <c r="AR325" s="20" t="s">
        <v>2</v>
      </c>
      <c r="AS325" s="20" t="s">
        <v>3</v>
      </c>
      <c r="AT325" s="21">
        <f>+IF(AN325="Probabilidad",AT324-(AT324*AP325),AT324)</f>
        <v>0.7</v>
      </c>
      <c r="AU325" s="20" t="str">
        <f t="shared" si="1367"/>
        <v>Alta</v>
      </c>
      <c r="AV325" s="21">
        <f>+IF(AN325="Impacto",AV324-(AV324*AP325),AV324)</f>
        <v>0.75</v>
      </c>
      <c r="AW325" s="20" t="str">
        <f t="shared" si="1368"/>
        <v>Mayor</v>
      </c>
      <c r="AX325" s="171"/>
      <c r="AY325" s="171"/>
      <c r="AZ325" s="174"/>
      <c r="BA325" s="20" t="str">
        <f>CONCATENATE(J324," Acción preventiva"," 2")</f>
        <v>ADMBS 8 Acción preventiva 2</v>
      </c>
      <c r="BB325" s="22"/>
      <c r="BC325" s="22"/>
      <c r="BD325" s="22"/>
      <c r="BE325" s="20">
        <f>+SUM(BF325:BQ325)</f>
        <v>0</v>
      </c>
      <c r="BF325" s="20"/>
      <c r="BG325" s="20"/>
      <c r="BH325" s="20"/>
      <c r="BI325" s="20"/>
      <c r="BJ325" s="20"/>
      <c r="BK325" s="20"/>
      <c r="BL325" s="20"/>
      <c r="BM325" s="20"/>
      <c r="BN325" s="20"/>
      <c r="BO325" s="20"/>
      <c r="BP325" s="20"/>
      <c r="BQ325" s="20"/>
      <c r="BR325" s="177"/>
      <c r="BS325" s="37"/>
      <c r="BT325" s="37"/>
      <c r="BU325" s="37"/>
      <c r="BV325" s="37"/>
      <c r="BW325" s="37"/>
      <c r="BX325" s="37"/>
      <c r="BY325" s="37"/>
      <c r="BZ325" s="37"/>
      <c r="CA325" s="37"/>
      <c r="CB325" s="37"/>
      <c r="CC325" s="37"/>
      <c r="CD325" s="37"/>
      <c r="CE325" s="37">
        <f t="shared" si="1138"/>
        <v>0</v>
      </c>
      <c r="CF325" s="38"/>
      <c r="CG325" s="23"/>
      <c r="CH325" s="24"/>
      <c r="CI325" s="180"/>
      <c r="CJ325" s="25">
        <f t="shared" ref="CJ325" si="1424">1-(CH325/CI324)</f>
        <v>1</v>
      </c>
      <c r="CK325" s="23" t="str" cm="1">
        <f t="array" ref="CK325">+_xlfn.IFS(CJ325&lt;0.8,"Cambio",CJ325&lt;0.9,"Revisión de control",CJ325&gt;0.89,"Se mantiene")</f>
        <v>Se mantiene</v>
      </c>
      <c r="CL325" s="148"/>
      <c r="CM325" s="148"/>
      <c r="CN325" s="148"/>
      <c r="CO325" s="148"/>
      <c r="CP325" s="25">
        <f>(_xlfn.IFS(CG325="",1,CG325="SI",0)+_xlfn.IFS(CL325="",1,CL325="SI",1,CL325="NO",0)+_xlfn.IFS(CM325="",1,CM325="SI",1,CM325="NO",0)+_xlfn.IFS(CN325="",1,CN325="SI",1,CN325="NO",0)+_xlfn.IFS(CO325="",1,CO325="SI",1,CO325="NO",0))/5</f>
        <v>1</v>
      </c>
    </row>
    <row r="326" spans="1:94" ht="60" customHeight="1" x14ac:dyDescent="0.35">
      <c r="A326" s="151" t="s">
        <v>1217</v>
      </c>
      <c r="B326" s="189"/>
      <c r="C326" s="152" t="s">
        <v>152</v>
      </c>
      <c r="D326" s="192"/>
      <c r="E326" s="195"/>
      <c r="F326" s="192"/>
      <c r="G326" s="197"/>
      <c r="H326" s="168"/>
      <c r="I326" s="167"/>
      <c r="J326" s="171"/>
      <c r="K326" s="171"/>
      <c r="L326" s="198"/>
      <c r="M326" s="200"/>
      <c r="N326" s="203"/>
      <c r="O326" s="206"/>
      <c r="P326" s="209"/>
      <c r="Q326" s="168"/>
      <c r="R326" s="182"/>
      <c r="S326" s="182"/>
      <c r="T326" s="183"/>
      <c r="U326" s="171"/>
      <c r="V326" s="171"/>
      <c r="W326" s="171"/>
      <c r="X326" s="185"/>
      <c r="Y326" s="185"/>
      <c r="Z326" s="187"/>
      <c r="AA326" s="168"/>
      <c r="AB326" s="167"/>
      <c r="AC326" s="168"/>
      <c r="AD326" s="168"/>
      <c r="AE326" s="167"/>
      <c r="AF326" s="168"/>
      <c r="AG326" s="169"/>
      <c r="AH326" s="20" t="str">
        <f>CONCATENATE(J324," Control"," 3")</f>
        <v>ADMBS 8 Control 3</v>
      </c>
      <c r="AI326" s="22"/>
      <c r="AJ326" s="22"/>
      <c r="AK326" s="22"/>
      <c r="AL326" s="22" t="str">
        <f>CONCATENATE(AI326," ",AJ326," a través de ",AK326)</f>
        <v xml:space="preserve">  a través de </v>
      </c>
      <c r="AM326" s="20"/>
      <c r="AN326" s="20" t="str">
        <f t="shared" si="1317"/>
        <v/>
      </c>
      <c r="AO326" s="20"/>
      <c r="AP326" s="20" t="str">
        <f t="shared" si="1318"/>
        <v/>
      </c>
      <c r="AQ326" s="20"/>
      <c r="AR326" s="20"/>
      <c r="AS326" s="20"/>
      <c r="AT326" s="21">
        <f>+IF(AN326="Probabilidad",AT325-(AT325*AP326),AT325)</f>
        <v>0.7</v>
      </c>
      <c r="AU326" s="20" t="str">
        <f t="shared" si="1367"/>
        <v>Alta</v>
      </c>
      <c r="AV326" s="21">
        <f>+IF(AN326="Impacto",AV325-(AV325*AP326),AV325)</f>
        <v>0.75</v>
      </c>
      <c r="AW326" s="20" t="str">
        <f t="shared" si="1368"/>
        <v>Mayor</v>
      </c>
      <c r="AX326" s="171"/>
      <c r="AY326" s="171"/>
      <c r="AZ326" s="174"/>
      <c r="BA326" s="20" t="str">
        <f>CONCATENATE(J324," Acción preventiva"," 3")</f>
        <v>ADMBS 8 Acción preventiva 3</v>
      </c>
      <c r="BB326" s="22"/>
      <c r="BC326" s="22"/>
      <c r="BD326" s="22"/>
      <c r="BE326" s="20">
        <f>+SUM(BF326:BQ326)</f>
        <v>0</v>
      </c>
      <c r="BF326" s="20"/>
      <c r="BG326" s="20"/>
      <c r="BH326" s="20"/>
      <c r="BI326" s="20"/>
      <c r="BJ326" s="20"/>
      <c r="BK326" s="20"/>
      <c r="BL326" s="20"/>
      <c r="BM326" s="20"/>
      <c r="BN326" s="20"/>
      <c r="BO326" s="20"/>
      <c r="BP326" s="20"/>
      <c r="BQ326" s="20"/>
      <c r="BR326" s="177"/>
      <c r="BS326" s="37"/>
      <c r="BT326" s="37"/>
      <c r="BU326" s="37"/>
      <c r="BV326" s="37"/>
      <c r="BW326" s="37"/>
      <c r="BX326" s="37"/>
      <c r="BY326" s="37"/>
      <c r="BZ326" s="37"/>
      <c r="CA326" s="37"/>
      <c r="CB326" s="37"/>
      <c r="CC326" s="37"/>
      <c r="CD326" s="37"/>
      <c r="CE326" s="37">
        <f t="shared" si="1138"/>
        <v>0</v>
      </c>
      <c r="CF326" s="38"/>
      <c r="CG326" s="23"/>
      <c r="CH326" s="24"/>
      <c r="CI326" s="180"/>
      <c r="CJ326" s="25">
        <f t="shared" ref="CJ326" si="1425">1-(CH326/CI324)</f>
        <v>1</v>
      </c>
      <c r="CK326" s="23" t="str" cm="1">
        <f t="array" ref="CK326">+_xlfn.IFS(CJ326&lt;0.8,"Cambio",CJ326&lt;0.9,"Revisión de control",CJ326&gt;0.89,"Se mantiene")</f>
        <v>Se mantiene</v>
      </c>
      <c r="CL326" s="148"/>
      <c r="CM326" s="148"/>
      <c r="CN326" s="148"/>
      <c r="CO326" s="148"/>
      <c r="CP326" s="25">
        <f>(_xlfn.IFS(CG326="",1,CG326="SI",0)+_xlfn.IFS(CL326="",1,CL326="SI",1,CL326="NO",0)+_xlfn.IFS(CM326="",1,CM326="SI",1,CM326="NO",0)+_xlfn.IFS(CN326="",1,CN326="SI",1,CN326="NO",0)+_xlfn.IFS(CO326="",1,CO326="SI",1,CO326="NO",0))/5</f>
        <v>1</v>
      </c>
    </row>
    <row r="327" spans="1:94" ht="60" customHeight="1" x14ac:dyDescent="0.35">
      <c r="A327" s="151" t="s">
        <v>1217</v>
      </c>
      <c r="B327" s="190"/>
      <c r="C327" s="152" t="s">
        <v>152</v>
      </c>
      <c r="D327" s="193"/>
      <c r="E327" s="196"/>
      <c r="F327" s="193"/>
      <c r="G327" s="197"/>
      <c r="H327" s="168"/>
      <c r="I327" s="167"/>
      <c r="J327" s="172"/>
      <c r="K327" s="172"/>
      <c r="L327" s="198"/>
      <c r="M327" s="201"/>
      <c r="N327" s="204"/>
      <c r="O327" s="207"/>
      <c r="P327" s="210"/>
      <c r="Q327" s="168"/>
      <c r="R327" s="182"/>
      <c r="S327" s="182"/>
      <c r="T327" s="183"/>
      <c r="U327" s="172"/>
      <c r="V327" s="172"/>
      <c r="W327" s="172"/>
      <c r="X327" s="186"/>
      <c r="Y327" s="186"/>
      <c r="Z327" s="187"/>
      <c r="AA327" s="168"/>
      <c r="AB327" s="167"/>
      <c r="AC327" s="168"/>
      <c r="AD327" s="168"/>
      <c r="AE327" s="167"/>
      <c r="AF327" s="168"/>
      <c r="AG327" s="169"/>
      <c r="AH327" s="20" t="str">
        <f>CONCATENATE(J324," Control"," 4")</f>
        <v>ADMBS 8 Control 4</v>
      </c>
      <c r="AI327" s="22"/>
      <c r="AJ327" s="22"/>
      <c r="AK327" s="22"/>
      <c r="AL327" s="22" t="str">
        <f>CONCATENATE(AI327," ",AJ327," a través de ",AK327)</f>
        <v xml:space="preserve">  a través de </v>
      </c>
      <c r="AM327" s="20"/>
      <c r="AN327" s="20" t="str">
        <f t="shared" si="1317"/>
        <v/>
      </c>
      <c r="AO327" s="20"/>
      <c r="AP327" s="20" t="str">
        <f t="shared" si="1318"/>
        <v/>
      </c>
      <c r="AQ327" s="20"/>
      <c r="AR327" s="20"/>
      <c r="AS327" s="20"/>
      <c r="AT327" s="21">
        <f>+IF(AN327="Probabilidad",AT326-(AT326*AP327),AT326)</f>
        <v>0.7</v>
      </c>
      <c r="AU327" s="20" t="str">
        <f t="shared" si="1367"/>
        <v>Alta</v>
      </c>
      <c r="AV327" s="21">
        <f>+IF(AN327="Impacto",AV326-(AV326*AP327),AV326)</f>
        <v>0.75</v>
      </c>
      <c r="AW327" s="20" t="str">
        <f t="shared" si="1368"/>
        <v>Mayor</v>
      </c>
      <c r="AX327" s="172"/>
      <c r="AY327" s="172"/>
      <c r="AZ327" s="175"/>
      <c r="BA327" s="20" t="str">
        <f>CONCATENATE(J324," Acción preventiva"," 4")</f>
        <v>ADMBS 8 Acción preventiva 4</v>
      </c>
      <c r="BB327" s="22"/>
      <c r="BC327" s="22"/>
      <c r="BD327" s="22"/>
      <c r="BE327" s="20">
        <f>+SUM(BF327:BQ327)</f>
        <v>0</v>
      </c>
      <c r="BF327" s="20"/>
      <c r="BG327" s="20"/>
      <c r="BH327" s="20"/>
      <c r="BI327" s="20"/>
      <c r="BJ327" s="20"/>
      <c r="BK327" s="20"/>
      <c r="BL327" s="20"/>
      <c r="BM327" s="20"/>
      <c r="BN327" s="20"/>
      <c r="BO327" s="20"/>
      <c r="BP327" s="20"/>
      <c r="BQ327" s="20"/>
      <c r="BR327" s="178"/>
      <c r="BS327" s="37"/>
      <c r="BT327" s="37"/>
      <c r="BU327" s="37"/>
      <c r="BV327" s="37"/>
      <c r="BW327" s="37"/>
      <c r="BX327" s="37"/>
      <c r="BY327" s="37"/>
      <c r="BZ327" s="37"/>
      <c r="CA327" s="37"/>
      <c r="CB327" s="37"/>
      <c r="CC327" s="37"/>
      <c r="CD327" s="37"/>
      <c r="CE327" s="37">
        <f t="shared" si="1138"/>
        <v>0</v>
      </c>
      <c r="CF327" s="38"/>
      <c r="CG327" s="23"/>
      <c r="CH327" s="24"/>
      <c r="CI327" s="181"/>
      <c r="CJ327" s="25">
        <f t="shared" ref="CJ327" si="1426">1-(CH327/CI324)</f>
        <v>1</v>
      </c>
      <c r="CK327" s="23" t="str" cm="1">
        <f t="array" ref="CK327">+_xlfn.IFS(CJ327&lt;0.8,"Cambio",CJ327&lt;0.9,"Revisión de control",CJ327&gt;0.89,"Se mantiene")</f>
        <v>Se mantiene</v>
      </c>
      <c r="CL327" s="148"/>
      <c r="CM327" s="148"/>
      <c r="CN327" s="148"/>
      <c r="CO327" s="148"/>
      <c r="CP327" s="25">
        <f>(_xlfn.IFS(CG327="",1,CG327="SI",0)+_xlfn.IFS(CL327="",1,CL327="SI",1,CL327="NO",0)+_xlfn.IFS(CM327="",1,CM327="SI",1,CM327="NO",0)+_xlfn.IFS(CN327="",1,CN327="SI",1,CN327="NO",0)+_xlfn.IFS(CO327="",1,CO327="SI",1,CO327="NO",0))/5</f>
        <v>1</v>
      </c>
    </row>
    <row r="328" spans="1:94" ht="60" hidden="1" customHeight="1" x14ac:dyDescent="0.35">
      <c r="A328" s="151"/>
      <c r="B328" s="214" t="s">
        <v>151</v>
      </c>
      <c r="C328" s="152" t="s">
        <v>152</v>
      </c>
      <c r="D328" s="191" t="str">
        <f>VLOOKUP(B328,Datos!$B$65:$F$80,3,FALSE)</f>
        <v>Gestionar la administración y mantenimiento de bienes y servicios necesarios para la ejecución de los procesos de la entidad</v>
      </c>
      <c r="E328" s="194" t="str">
        <f>VLOOKUP(B328,Datos!$B$65:$F$80,5,FALSE)</f>
        <v>La posibilidad de incumplir con la administración y mantenimiento de bienes y servicios necesarios para la ejecución de los procesos de la entidad</v>
      </c>
      <c r="F328" s="191" t="str">
        <f>VLOOKUP(B328,Datos!$B$65:$F$80,4,FALSE)</f>
        <v>Desde la recepción de los bienes y servicios, hasta la disposición final de los bienes y el recibido a satisfacción de los servicios</v>
      </c>
      <c r="G328" s="197" t="s">
        <v>657</v>
      </c>
      <c r="H328" s="168"/>
      <c r="I328" s="167">
        <f t="shared" ref="I328" si="1427">IF(K328="",0,1)</f>
        <v>0</v>
      </c>
      <c r="J328" s="170" t="str">
        <f t="shared" ref="J328" si="1428">CONCATENATE(C328," ",K328)</f>
        <v xml:space="preserve">ADMBS </v>
      </c>
      <c r="K328" s="170"/>
      <c r="L328" s="198"/>
      <c r="M328" s="199">
        <f ca="1">+TODAY()-L328</f>
        <v>46151</v>
      </c>
      <c r="N328" s="202"/>
      <c r="O328" s="205"/>
      <c r="P328" s="208" t="e">
        <f>VLOOKUP(O328,Datos!$B$20:$D$25,2,FALSE)</f>
        <v>#N/A</v>
      </c>
      <c r="Q328" s="168"/>
      <c r="R328" s="182"/>
      <c r="S328" s="182"/>
      <c r="T328" s="183" t="str">
        <f t="shared" ref="T328" si="1429">CONCATENATE("Posibilidad de efecto dañoso sobre los"," ",Q328," ",R328," debido ",S328)</f>
        <v xml:space="preserve">Posibilidad de efecto dañoso sobre los   debido </v>
      </c>
      <c r="U328" s="170"/>
      <c r="V328" s="170"/>
      <c r="W328" s="184"/>
      <c r="X328" s="184"/>
      <c r="Y328" s="184"/>
      <c r="Z328" s="187"/>
      <c r="AA328" s="168" t="str">
        <f t="shared" ref="AA328" si="1430">IF(Z328&lt;=0,"",IF(Z328&lt;=2,"Muy Baja",IF(Z328&lt;=24,"Baja",IF(Z328&lt;=500,"Media",IF(Z328&lt;=5000,"Alta","Muy Alta")))))</f>
        <v/>
      </c>
      <c r="AB328" s="167" t="str">
        <f t="shared" ref="AB328" si="1431">IF(AA328="","",IF(AA328="Muy Baja",0.2,IF(AA328="Baja",0.4,IF(AA328="Media",0.6,IF(AA328="Alta",0.8,IF(AA328="Muy Alta",1,))))))</f>
        <v/>
      </c>
      <c r="AC328" s="168">
        <f>+O328</f>
        <v>0</v>
      </c>
      <c r="AD328" s="168" t="e" cm="1">
        <f t="array" ref="AD328">_xlfn.IFS(AC328=Datos!$C$6,"Leve",AC328=Datos!$C$7,"Menor",AC328=Datos!$C$8,"Moderado",AC328=Datos!$C$9,"Mayor",AC328=Datos!$C$10,"Catastrófico")</f>
        <v>#N/A</v>
      </c>
      <c r="AE328" s="167" t="e">
        <f t="shared" ref="AE328" si="1432">IF(AD328="","",IF(AD328="Leve",0.2,IF(AD328="Menor",0.4,IF(AD328="Moderado",0.6,IF(AD328="Mayor",0.8,IF(AD328="Catastrófico",1,))))))</f>
        <v>#N/A</v>
      </c>
      <c r="AF328" s="168" t="e">
        <f t="shared" ref="AF328" si="1433">IF(OR(AND(AA328="Muy Baja",AD328="Leve"),AND(AA328="Muy Baja",AD328="Menor"),AND(AA328="Baja",AD328="Leve")),"Bajo",IF(OR(AND(AA328="Muy baja",AD328="Moderado"),AND(AA328="Baja",AD328="Menor"),AND(AA328="Baja",AD328="Moderado"),AND(AA328="Media",AD328="Leve"),AND(AA328="Media",AD328="Menor"),AND(AA328="Media",AD328="Moderado"),AND(AA328="Alta",AD328="Leve"),AND(AA328="Alta",AD328="Menor")),"Moderado",IF(OR(AND(AA328="Muy Baja",AD328="Mayor"),AND(AA328="Baja",AD328="Mayor"),AND(AA328="Media",AD328="Mayor"),AND(AA328="Alta",AD328="Moderado"),AND(AA328="Alta",AD328="Mayor"),AND(AA328="Muy Alta",AD328="Leve"),AND(AA328="Muy Alta",AD328="Menor"),AND(AA328="Muy Alta",AD328="Moderado"),AND(AA328="Muy Alta",AD328="Mayor")),"Alto",IF(OR(AND(AA328="Muy Baja",AD328="Catastrófico"),AND(AA328="Baja",AD328="Catastrófico"),AND(AA328="Media",AD328="Catastrófico"),AND(AA328="Alta",AD328="Catastrófico"),AND(AA328="Muy Alta",AD328="Catastrófico")),"Extremo",""))))</f>
        <v>#N/A</v>
      </c>
      <c r="AG328" s="169" t="e" cm="1">
        <f t="array" ref="AG328">_xlfn.IFS(AF328="Bajo","Aceptar",AF328="Moderado","Reducir",AF328="Alto","Reducir",AF328="Extremo","Reducir")</f>
        <v>#N/A</v>
      </c>
      <c r="AH328" s="20" t="str">
        <f>CONCATENATE(J328," Control"," 1")</f>
        <v>ADMBS  Control 1</v>
      </c>
      <c r="AI328" s="22"/>
      <c r="AJ328" s="22"/>
      <c r="AK328" s="22"/>
      <c r="AL328" s="22" t="str">
        <f t="shared" ref="AL328:AL331" si="1434">CONCATENATE(AI328," ",AJ328," a través de ",AK328)</f>
        <v xml:space="preserve">  a través de </v>
      </c>
      <c r="AM328" s="20"/>
      <c r="AN328" s="20" t="str">
        <f t="shared" si="1317"/>
        <v/>
      </c>
      <c r="AO328" s="20"/>
      <c r="AP328" s="20" t="str">
        <f t="shared" si="1318"/>
        <v/>
      </c>
      <c r="AQ328" s="20"/>
      <c r="AR328" s="20"/>
      <c r="AS328" s="20"/>
      <c r="AT328" s="21" t="str">
        <f t="shared" ref="AT328" si="1435">+IF(AN328="Probabilidad",AB328-(AB328*AP328),AB328)</f>
        <v/>
      </c>
      <c r="AU328" s="20" t="str">
        <f t="shared" ref="AU328:AU331" si="1436">IFERROR(IF(AT328="","",IF(AT328&lt;=20%,"Muy Baja",IF(AT328&lt;=40%,"Baja",IF(AT328&lt;=60%,"Media",IF(AT328&lt;=80%,"Alta","Muy Alta"))))),"")</f>
        <v/>
      </c>
      <c r="AV328" s="21" t="e">
        <f t="shared" ref="AV328" si="1437">+IF(AN328="Impacto",AE328-(AE328*AP328),AE328)</f>
        <v>#N/A</v>
      </c>
      <c r="AW328" s="20" t="str">
        <f t="shared" ref="AW328:AW331" si="1438">IFERROR(IF(AV328="","",IF(AV328&lt;=0.2,"Leve",IF(AV328&lt;=0.4,"Menor",IF(AV328&lt;=0.6,"Moderado",IF(AV328&lt;=0.8,"Mayor","Catastrófico"))))),"")</f>
        <v/>
      </c>
      <c r="AX328" s="170" t="str">
        <f t="shared" ref="AX328" si="1439">IF(OR(AND(AU331="Muy Baja",AW331="Leve"),AND(AU331="Muy Baja",AW331="Menor"),AND(AU331="Baja",AW331="Leve")),"Bajo",IF(OR(AND(AU331="Muy baja",AW331="Moderado"),AND(AU331="Baja",AW331="Menor"),AND(AU331="Baja",AW331="Moderado"),AND(AU331="Media",AW331="Leve"),AND(AU331="Media",AW331="Menor"),AND(AU331="Media",AW331="Moderado"),AND(AU331="Alta",AW331="Leve"),AND(AU331="Alta",AW331="Menor")),"Moderado",IF(OR(AND(AU331="Muy Baja",AW331="Mayor"),AND(AU331="Baja",AW331="Mayor"),AND(AU331="Media",AW331="Mayor"),AND(AU331="Alta",AW331="Moderado"),AND(AU331="Alta",AW331="Mayor"),AND(AU331="Muy Alta",AW331="Leve"),AND(AU331="Muy Alta",AW331="Menor"),AND(AU331="Muy Alta",AW331="Moderado"),AND(AU331="Muy Alta",AW331="Mayor")),"Alto",IF(OR(AND(AU331="Muy Baja",AW331="Catastrófico"),AND(AU331="Baja",AW331="Catastrófico"),AND(AU331="Media",AW331="Catastrófico"),AND(AU331="Alta",AW331="Catastrófico"),AND(AU331="Muy Alta",AW331="Catastrófico")),"Extremo",""))))</f>
        <v/>
      </c>
      <c r="AY328" s="170" t="e" cm="1">
        <f t="array" ref="AY328">_xlfn.IFS(AX328="Bajo","Aceptar",AX328="Moderado","Reducir",AX328="Alto","Reducir",AX328="Extremo","Reducir")</f>
        <v>#N/A</v>
      </c>
      <c r="AZ328" s="173" t="e" cm="1">
        <f t="array" ref="AZ328">_xlfn.IFS(AY328="Aceptar","No",AY328="Reducir","Si")</f>
        <v>#N/A</v>
      </c>
      <c r="BA328" s="20" t="str">
        <f>CONCATENATE(J328," Acción preventiva"," 1")</f>
        <v>ADMBS  Acción preventiva 1</v>
      </c>
      <c r="BB328" s="22"/>
      <c r="BC328" s="22"/>
      <c r="BD328" s="22"/>
      <c r="BE328" s="20">
        <f t="shared" ref="BE328:BE331" si="1440">+SUM(BF328:BQ328)</f>
        <v>0</v>
      </c>
      <c r="BF328" s="20"/>
      <c r="BG328" s="20"/>
      <c r="BH328" s="20"/>
      <c r="BI328" s="20"/>
      <c r="BJ328" s="20"/>
      <c r="BK328" s="20"/>
      <c r="BL328" s="20"/>
      <c r="BM328" s="20"/>
      <c r="BN328" s="20"/>
      <c r="BO328" s="20"/>
      <c r="BP328" s="20"/>
      <c r="BQ328" s="20"/>
      <c r="BR328" s="176"/>
      <c r="BS328" s="37"/>
      <c r="BT328" s="37"/>
      <c r="BU328" s="37"/>
      <c r="BV328" s="37"/>
      <c r="BW328" s="37"/>
      <c r="BX328" s="37"/>
      <c r="BY328" s="37"/>
      <c r="BZ328" s="37"/>
      <c r="CA328" s="37"/>
      <c r="CB328" s="37"/>
      <c r="CC328" s="37"/>
      <c r="CD328" s="37"/>
      <c r="CE328" s="37">
        <f t="shared" ref="CE328:CE391" si="1441">+SUM(BS328:CD328)</f>
        <v>0</v>
      </c>
      <c r="CF328" s="38"/>
      <c r="CG328" s="23"/>
      <c r="CH328" s="24"/>
      <c r="CI328" s="179">
        <f t="shared" ref="CI328" si="1442">+Z328</f>
        <v>0</v>
      </c>
      <c r="CJ328" s="25" t="e">
        <f t="shared" ref="CJ328" si="1443">1-(CH328/CI328)</f>
        <v>#DIV/0!</v>
      </c>
      <c r="CK328" s="23" t="e" cm="1">
        <f t="array" ref="CK328">+_xlfn.IFS(CJ328&lt;0.8,"Cambio",CJ328&lt;0.9,"Revisión de control",CJ328&gt;0.89,"Se mantiene")</f>
        <v>#DIV/0!</v>
      </c>
      <c r="CL328" s="148"/>
      <c r="CM328" s="148"/>
      <c r="CN328" s="148"/>
      <c r="CO328" s="148"/>
      <c r="CP328" s="25">
        <f t="shared" ref="CP328:CP331" si="1444">(_xlfn.IFS(CG328="",1,CG328="SI",0)+_xlfn.IFS(CL328="",1,CL328="SI",1,CL328="NO",0)+_xlfn.IFS(CM328="",1,CM328="SI",1,CM328="NO",0)+_xlfn.IFS(CN328="",1,CN328="SI",1,CN328="NO",0)+_xlfn.IFS(CO328="",1,CO328="SI",1,CO328="NO",0))/5</f>
        <v>1</v>
      </c>
    </row>
    <row r="329" spans="1:94" ht="60" hidden="1" customHeight="1" x14ac:dyDescent="0.35">
      <c r="A329" s="151"/>
      <c r="B329" s="215"/>
      <c r="C329" s="152" t="s">
        <v>152</v>
      </c>
      <c r="D329" s="192"/>
      <c r="E329" s="195"/>
      <c r="F329" s="192"/>
      <c r="G329" s="197"/>
      <c r="H329" s="168"/>
      <c r="I329" s="167"/>
      <c r="J329" s="171"/>
      <c r="K329" s="171"/>
      <c r="L329" s="198"/>
      <c r="M329" s="200"/>
      <c r="N329" s="203"/>
      <c r="O329" s="206"/>
      <c r="P329" s="209"/>
      <c r="Q329" s="168"/>
      <c r="R329" s="182"/>
      <c r="S329" s="182"/>
      <c r="T329" s="183"/>
      <c r="U329" s="171"/>
      <c r="V329" s="171"/>
      <c r="W329" s="185"/>
      <c r="X329" s="185"/>
      <c r="Y329" s="185"/>
      <c r="Z329" s="187"/>
      <c r="AA329" s="168"/>
      <c r="AB329" s="167"/>
      <c r="AC329" s="168"/>
      <c r="AD329" s="168"/>
      <c r="AE329" s="167"/>
      <c r="AF329" s="168"/>
      <c r="AG329" s="169"/>
      <c r="AH329" s="20" t="str">
        <f>CONCATENATE(J328," Control"," 2")</f>
        <v>ADMBS  Control 2</v>
      </c>
      <c r="AI329" s="22"/>
      <c r="AJ329" s="22"/>
      <c r="AK329" s="22"/>
      <c r="AL329" s="22" t="str">
        <f t="shared" si="1434"/>
        <v xml:space="preserve">  a través de </v>
      </c>
      <c r="AM329" s="20"/>
      <c r="AN329" s="20" t="str">
        <f t="shared" si="1317"/>
        <v/>
      </c>
      <c r="AO329" s="20"/>
      <c r="AP329" s="20" t="str">
        <f t="shared" si="1318"/>
        <v/>
      </c>
      <c r="AQ329" s="20"/>
      <c r="AR329" s="20"/>
      <c r="AS329" s="20"/>
      <c r="AT329" s="21" t="str">
        <f t="shared" ref="AT329:AT331" si="1445">+IF(AN329="Probabilidad",AT328-(AT328*AP329),AT328)</f>
        <v/>
      </c>
      <c r="AU329" s="20" t="str">
        <f t="shared" si="1436"/>
        <v/>
      </c>
      <c r="AV329" s="21" t="e">
        <f t="shared" ref="AV329:AV331" si="1446">+IF(AN329="Impacto",AV328-(AV328*AP329),AV328)</f>
        <v>#N/A</v>
      </c>
      <c r="AW329" s="20" t="str">
        <f t="shared" si="1438"/>
        <v/>
      </c>
      <c r="AX329" s="171"/>
      <c r="AY329" s="171"/>
      <c r="AZ329" s="174"/>
      <c r="BA329" s="20" t="str">
        <f>CONCATENATE(J328," Acción preventiva"," 2")</f>
        <v>ADMBS  Acción preventiva 2</v>
      </c>
      <c r="BB329" s="22"/>
      <c r="BC329" s="22"/>
      <c r="BD329" s="22"/>
      <c r="BE329" s="20">
        <f t="shared" si="1440"/>
        <v>0</v>
      </c>
      <c r="BF329" s="20"/>
      <c r="BG329" s="20"/>
      <c r="BH329" s="20"/>
      <c r="BI329" s="20"/>
      <c r="BJ329" s="20"/>
      <c r="BK329" s="20"/>
      <c r="BL329" s="20"/>
      <c r="BM329" s="20"/>
      <c r="BN329" s="20"/>
      <c r="BO329" s="20"/>
      <c r="BP329" s="20"/>
      <c r="BQ329" s="20"/>
      <c r="BR329" s="177"/>
      <c r="BS329" s="37"/>
      <c r="BT329" s="37"/>
      <c r="BU329" s="37"/>
      <c r="BV329" s="37"/>
      <c r="BW329" s="37"/>
      <c r="BX329" s="37"/>
      <c r="BY329" s="37"/>
      <c r="BZ329" s="37"/>
      <c r="CA329" s="37"/>
      <c r="CB329" s="37"/>
      <c r="CC329" s="37"/>
      <c r="CD329" s="37"/>
      <c r="CE329" s="37">
        <f t="shared" si="1441"/>
        <v>0</v>
      </c>
      <c r="CF329" s="38"/>
      <c r="CG329" s="23"/>
      <c r="CH329" s="24"/>
      <c r="CI329" s="180"/>
      <c r="CJ329" s="25" t="e">
        <f t="shared" ref="CJ329" si="1447">1-(CH329/CI328)</f>
        <v>#DIV/0!</v>
      </c>
      <c r="CK329" s="23" t="e" cm="1">
        <f t="array" ref="CK329">+_xlfn.IFS(CJ329&lt;0.8,"Cambio",CJ329&lt;0.9,"Revisión de control",CJ329&gt;0.89,"Se mantiene")</f>
        <v>#DIV/0!</v>
      </c>
      <c r="CL329" s="148"/>
      <c r="CM329" s="148"/>
      <c r="CN329" s="148"/>
      <c r="CO329" s="148"/>
      <c r="CP329" s="25">
        <f t="shared" si="1444"/>
        <v>1</v>
      </c>
    </row>
    <row r="330" spans="1:94" ht="60" hidden="1" customHeight="1" x14ac:dyDescent="0.35">
      <c r="A330" s="151"/>
      <c r="B330" s="215"/>
      <c r="C330" s="152" t="s">
        <v>152</v>
      </c>
      <c r="D330" s="192"/>
      <c r="E330" s="195"/>
      <c r="F330" s="192"/>
      <c r="G330" s="197"/>
      <c r="H330" s="168"/>
      <c r="I330" s="167"/>
      <c r="J330" s="171"/>
      <c r="K330" s="171"/>
      <c r="L330" s="198"/>
      <c r="M330" s="200"/>
      <c r="N330" s="203"/>
      <c r="O330" s="206"/>
      <c r="P330" s="209"/>
      <c r="Q330" s="168"/>
      <c r="R330" s="182"/>
      <c r="S330" s="182"/>
      <c r="T330" s="183"/>
      <c r="U330" s="171"/>
      <c r="V330" s="171"/>
      <c r="W330" s="185"/>
      <c r="X330" s="185"/>
      <c r="Y330" s="185"/>
      <c r="Z330" s="187"/>
      <c r="AA330" s="168"/>
      <c r="AB330" s="167"/>
      <c r="AC330" s="168"/>
      <c r="AD330" s="168"/>
      <c r="AE330" s="167"/>
      <c r="AF330" s="168"/>
      <c r="AG330" s="169"/>
      <c r="AH330" s="20" t="str">
        <f>CONCATENATE(J328," Control"," 3")</f>
        <v>ADMBS  Control 3</v>
      </c>
      <c r="AI330" s="22"/>
      <c r="AJ330" s="22"/>
      <c r="AK330" s="22"/>
      <c r="AL330" s="22" t="str">
        <f t="shared" si="1434"/>
        <v xml:space="preserve">  a través de </v>
      </c>
      <c r="AM330" s="20"/>
      <c r="AN330" s="20" t="str">
        <f t="shared" si="1317"/>
        <v/>
      </c>
      <c r="AO330" s="20"/>
      <c r="AP330" s="20" t="str">
        <f t="shared" si="1318"/>
        <v/>
      </c>
      <c r="AQ330" s="20"/>
      <c r="AR330" s="20"/>
      <c r="AS330" s="20"/>
      <c r="AT330" s="21" t="str">
        <f t="shared" si="1445"/>
        <v/>
      </c>
      <c r="AU330" s="20" t="str">
        <f t="shared" si="1436"/>
        <v/>
      </c>
      <c r="AV330" s="21" t="e">
        <f t="shared" si="1446"/>
        <v>#N/A</v>
      </c>
      <c r="AW330" s="20" t="str">
        <f t="shared" si="1438"/>
        <v/>
      </c>
      <c r="AX330" s="171"/>
      <c r="AY330" s="171"/>
      <c r="AZ330" s="174"/>
      <c r="BA330" s="20" t="str">
        <f>CONCATENATE(J328," Acción preventiva"," 3")</f>
        <v>ADMBS  Acción preventiva 3</v>
      </c>
      <c r="BB330" s="22"/>
      <c r="BC330" s="22"/>
      <c r="BD330" s="22"/>
      <c r="BE330" s="20">
        <f t="shared" si="1440"/>
        <v>0</v>
      </c>
      <c r="BF330" s="20"/>
      <c r="BG330" s="20"/>
      <c r="BH330" s="20"/>
      <c r="BI330" s="20"/>
      <c r="BJ330" s="20"/>
      <c r="BK330" s="20"/>
      <c r="BL330" s="20"/>
      <c r="BM330" s="20"/>
      <c r="BN330" s="20"/>
      <c r="BO330" s="20"/>
      <c r="BP330" s="20"/>
      <c r="BQ330" s="20"/>
      <c r="BR330" s="177"/>
      <c r="BS330" s="37"/>
      <c r="BT330" s="37"/>
      <c r="BU330" s="37"/>
      <c r="BV330" s="37"/>
      <c r="BW330" s="37"/>
      <c r="BX330" s="37"/>
      <c r="BY330" s="37"/>
      <c r="BZ330" s="37"/>
      <c r="CA330" s="37"/>
      <c r="CB330" s="37"/>
      <c r="CC330" s="37"/>
      <c r="CD330" s="37"/>
      <c r="CE330" s="37">
        <f t="shared" si="1441"/>
        <v>0</v>
      </c>
      <c r="CF330" s="38"/>
      <c r="CG330" s="23"/>
      <c r="CH330" s="24"/>
      <c r="CI330" s="180"/>
      <c r="CJ330" s="25" t="e">
        <f t="shared" ref="CJ330" si="1448">1-(CH330/CI328)</f>
        <v>#DIV/0!</v>
      </c>
      <c r="CK330" s="23" t="e" cm="1">
        <f t="array" ref="CK330">+_xlfn.IFS(CJ330&lt;0.8,"Cambio",CJ330&lt;0.9,"Revisión de control",CJ330&gt;0.89,"Se mantiene")</f>
        <v>#DIV/0!</v>
      </c>
      <c r="CL330" s="148"/>
      <c r="CM330" s="148"/>
      <c r="CN330" s="148"/>
      <c r="CO330" s="148"/>
      <c r="CP330" s="25">
        <f t="shared" si="1444"/>
        <v>1</v>
      </c>
    </row>
    <row r="331" spans="1:94" ht="60" hidden="1" customHeight="1" x14ac:dyDescent="0.35">
      <c r="A331" s="151"/>
      <c r="B331" s="216"/>
      <c r="C331" s="152" t="s">
        <v>152</v>
      </c>
      <c r="D331" s="193"/>
      <c r="E331" s="196"/>
      <c r="F331" s="193"/>
      <c r="G331" s="197"/>
      <c r="H331" s="168"/>
      <c r="I331" s="167"/>
      <c r="J331" s="172"/>
      <c r="K331" s="172"/>
      <c r="L331" s="198"/>
      <c r="M331" s="201"/>
      <c r="N331" s="204"/>
      <c r="O331" s="207"/>
      <c r="P331" s="210"/>
      <c r="Q331" s="168"/>
      <c r="R331" s="182"/>
      <c r="S331" s="182"/>
      <c r="T331" s="183"/>
      <c r="U331" s="172"/>
      <c r="V331" s="172"/>
      <c r="W331" s="186"/>
      <c r="X331" s="186"/>
      <c r="Y331" s="186"/>
      <c r="Z331" s="187"/>
      <c r="AA331" s="168"/>
      <c r="AB331" s="167"/>
      <c r="AC331" s="168"/>
      <c r="AD331" s="168"/>
      <c r="AE331" s="167"/>
      <c r="AF331" s="168"/>
      <c r="AG331" s="169"/>
      <c r="AH331" s="20" t="str">
        <f>CONCATENATE(J328," Control"," 4")</f>
        <v>ADMBS  Control 4</v>
      </c>
      <c r="AI331" s="22"/>
      <c r="AJ331" s="22"/>
      <c r="AK331" s="22"/>
      <c r="AL331" s="22" t="str">
        <f t="shared" si="1434"/>
        <v xml:space="preserve">  a través de </v>
      </c>
      <c r="AM331" s="20"/>
      <c r="AN331" s="20" t="str">
        <f t="shared" si="1317"/>
        <v/>
      </c>
      <c r="AO331" s="20"/>
      <c r="AP331" s="20" t="str">
        <f t="shared" si="1318"/>
        <v/>
      </c>
      <c r="AQ331" s="20"/>
      <c r="AR331" s="20"/>
      <c r="AS331" s="20"/>
      <c r="AT331" s="21" t="str">
        <f t="shared" si="1445"/>
        <v/>
      </c>
      <c r="AU331" s="20" t="str">
        <f t="shared" si="1436"/>
        <v/>
      </c>
      <c r="AV331" s="21" t="e">
        <f t="shared" si="1446"/>
        <v>#N/A</v>
      </c>
      <c r="AW331" s="20" t="str">
        <f t="shared" si="1438"/>
        <v/>
      </c>
      <c r="AX331" s="172"/>
      <c r="AY331" s="172"/>
      <c r="AZ331" s="175"/>
      <c r="BA331" s="20" t="str">
        <f>CONCATENATE(J328," Acción preventiva"," 4")</f>
        <v>ADMBS  Acción preventiva 4</v>
      </c>
      <c r="BB331" s="22"/>
      <c r="BC331" s="22"/>
      <c r="BD331" s="22"/>
      <c r="BE331" s="20">
        <f t="shared" si="1440"/>
        <v>0</v>
      </c>
      <c r="BF331" s="20"/>
      <c r="BG331" s="20"/>
      <c r="BH331" s="20"/>
      <c r="BI331" s="20"/>
      <c r="BJ331" s="20"/>
      <c r="BK331" s="20"/>
      <c r="BL331" s="20"/>
      <c r="BM331" s="20"/>
      <c r="BN331" s="20"/>
      <c r="BO331" s="20"/>
      <c r="BP331" s="20"/>
      <c r="BQ331" s="20"/>
      <c r="BR331" s="178"/>
      <c r="BS331" s="37"/>
      <c r="BT331" s="37"/>
      <c r="BU331" s="37"/>
      <c r="BV331" s="37"/>
      <c r="BW331" s="37"/>
      <c r="BX331" s="37"/>
      <c r="BY331" s="37"/>
      <c r="BZ331" s="37"/>
      <c r="CA331" s="37"/>
      <c r="CB331" s="37"/>
      <c r="CC331" s="37"/>
      <c r="CD331" s="37"/>
      <c r="CE331" s="37">
        <f t="shared" si="1441"/>
        <v>0</v>
      </c>
      <c r="CF331" s="38"/>
      <c r="CG331" s="23"/>
      <c r="CH331" s="24"/>
      <c r="CI331" s="181"/>
      <c r="CJ331" s="25" t="e">
        <f t="shared" ref="CJ331" si="1449">1-(CH331/CI328)</f>
        <v>#DIV/0!</v>
      </c>
      <c r="CK331" s="23" t="e" cm="1">
        <f t="array" ref="CK331">+_xlfn.IFS(CJ331&lt;0.8,"Cambio",CJ331&lt;0.9,"Revisión de control",CJ331&gt;0.89,"Se mantiene")</f>
        <v>#DIV/0!</v>
      </c>
      <c r="CL331" s="148"/>
      <c r="CM331" s="148"/>
      <c r="CN331" s="148"/>
      <c r="CO331" s="148"/>
      <c r="CP331" s="25">
        <f t="shared" si="1444"/>
        <v>1</v>
      </c>
    </row>
    <row r="332" spans="1:94" ht="60" hidden="1" customHeight="1" x14ac:dyDescent="0.35">
      <c r="A332" s="151"/>
      <c r="B332" s="214" t="s">
        <v>151</v>
      </c>
      <c r="C332" s="152" t="s">
        <v>152</v>
      </c>
      <c r="D332" s="191" t="str">
        <f>VLOOKUP(B332,Datos!$B$65:$F$80,3,FALSE)</f>
        <v>Gestionar la administración y mantenimiento de bienes y servicios necesarios para la ejecución de los procesos de la entidad</v>
      </c>
      <c r="E332" s="194" t="str">
        <f>VLOOKUP(B332,Datos!$B$65:$F$80,5,FALSE)</f>
        <v>La posibilidad de incumplir con la administración y mantenimiento de bienes y servicios necesarios para la ejecución de los procesos de la entidad</v>
      </c>
      <c r="F332" s="191" t="str">
        <f>VLOOKUP(B332,Datos!$B$65:$F$80,4,FALSE)</f>
        <v>Desde la recepción de los bienes y servicios, hasta la disposición final de los bienes y el recibido a satisfacción de los servicios</v>
      </c>
      <c r="G332" s="197" t="s">
        <v>246</v>
      </c>
      <c r="H332" s="168"/>
      <c r="I332" s="167">
        <f t="shared" ref="I332" si="1450">IF(K332="",0,1)</f>
        <v>0</v>
      </c>
      <c r="J332" s="170" t="str">
        <f t="shared" ref="J332" si="1451">CONCATENATE(C332," ",K332)</f>
        <v xml:space="preserve">ADMBS </v>
      </c>
      <c r="K332" s="170"/>
      <c r="L332" s="198"/>
      <c r="M332" s="199">
        <f ca="1">+TODAY()-L332</f>
        <v>46151</v>
      </c>
      <c r="N332" s="202"/>
      <c r="O332" s="205"/>
      <c r="P332" s="208" t="e">
        <f>VLOOKUP(O332,Datos!$B$20:$D$25,2,FALSE)</f>
        <v>#N/A</v>
      </c>
      <c r="Q332" s="168"/>
      <c r="R332" s="182"/>
      <c r="S332" s="182"/>
      <c r="T332" s="183" t="str">
        <f t="shared" ref="T332" si="1452">CONCATENATE("Posibilidad de efecto dañoso sobre los"," ",Q332," ",R332," debido ",S332)</f>
        <v xml:space="preserve">Posibilidad de efecto dañoso sobre los   debido </v>
      </c>
      <c r="U332" s="170"/>
      <c r="V332" s="170"/>
      <c r="W332" s="184"/>
      <c r="X332" s="184"/>
      <c r="Y332" s="184"/>
      <c r="Z332" s="187"/>
      <c r="AA332" s="168" t="str">
        <f t="shared" ref="AA332" si="1453">IF(Z332&lt;=0,"",IF(Z332&lt;=2,"Muy Baja",IF(Z332&lt;=24,"Baja",IF(Z332&lt;=500,"Media",IF(Z332&lt;=5000,"Alta","Muy Alta")))))</f>
        <v/>
      </c>
      <c r="AB332" s="167" t="str">
        <f>IF(AA332="","",IF(AA332="Muy Baja",0.2,IF(AA332="Baja",0.4,IF(AA332="Media",0.6,IF(AA332="Alta",0.8,IF(AA332="Muy Alta",1,))))))</f>
        <v/>
      </c>
      <c r="AC332" s="168">
        <f>+O332</f>
        <v>0</v>
      </c>
      <c r="AD332" s="168" t="e" cm="1">
        <f t="array" ref="AD332">_xlfn.IFS(AC332=Datos!$C$6,"Leve",AC332=Datos!$C$7,"Menor",AC332=Datos!$C$8,"Moderado",AC332=Datos!$C$9,"Mayor",AC332=Datos!$C$10,"Catastrófico")</f>
        <v>#N/A</v>
      </c>
      <c r="AE332" s="167" t="e">
        <f>IF(AD332="","",IF(AD332="Leve",0.2,IF(AD332="Menor",0.4,IF(AD332="Moderado",0.6,IF(AD332="Mayor",0.8,IF(AD332="Catastrófico",1,))))))</f>
        <v>#N/A</v>
      </c>
      <c r="AF332" s="168" t="e">
        <f>IF(OR(AND(AA332="Muy Baja",AD332="Leve"),AND(AA332="Muy Baja",AD332="Menor"),AND(AA332="Baja",AD332="Leve")),"Bajo",IF(OR(AND(AA332="Muy baja",AD332="Moderado"),AND(AA332="Baja",AD332="Menor"),AND(AA332="Baja",AD332="Moderado"),AND(AA332="Media",AD332="Leve"),AND(AA332="Media",AD332="Menor"),AND(AA332="Media",AD332="Moderado"),AND(AA332="Alta",AD332="Leve"),AND(AA332="Alta",AD332="Menor")),"Moderado",IF(OR(AND(AA332="Muy Baja",AD332="Mayor"),AND(AA332="Baja",AD332="Mayor"),AND(AA332="Media",AD332="Mayor"),AND(AA332="Alta",AD332="Moderado"),AND(AA332="Alta",AD332="Mayor"),AND(AA332="Muy Alta",AD332="Leve"),AND(AA332="Muy Alta",AD332="Menor"),AND(AA332="Muy Alta",AD332="Moderado"),AND(AA332="Muy Alta",AD332="Mayor")),"Alto",IF(OR(AND(AA332="Muy Baja",AD332="Catastrófico"),AND(AA332="Baja",AD332="Catastrófico"),AND(AA332="Media",AD332="Catastrófico"),AND(AA332="Alta",AD332="Catastrófico"),AND(AA332="Muy Alta",AD332="Catastrófico")),"Extremo",""))))</f>
        <v>#N/A</v>
      </c>
      <c r="AG332" s="169" t="e" cm="1">
        <f t="array" ref="AG332">_xlfn.IFS(AF332="Bajo","Aceptar",AF332="Moderado","Reducir",AF332="Alto","Reducir",AF332="Extremo","Reducir")</f>
        <v>#N/A</v>
      </c>
      <c r="AH332" s="20" t="str">
        <f>CONCATENATE(J332," Control"," 1")</f>
        <v>ADMBS  Control 1</v>
      </c>
      <c r="AI332" s="124"/>
      <c r="AJ332" s="124"/>
      <c r="AK332" s="124"/>
      <c r="AL332" s="22" t="str">
        <f t="shared" si="1246"/>
        <v xml:space="preserve">  a través de </v>
      </c>
      <c r="AM332" s="20"/>
      <c r="AN332" s="20" t="str">
        <f t="shared" si="1207"/>
        <v/>
      </c>
      <c r="AO332" s="20"/>
      <c r="AP332" s="20" t="str">
        <f t="shared" si="1208"/>
        <v/>
      </c>
      <c r="AQ332" s="20"/>
      <c r="AR332" s="20"/>
      <c r="AS332" s="20"/>
      <c r="AT332" s="21" t="str">
        <f>+IF(AN332="Probabilidad",AB332-(AB332*AP332),AB332)</f>
        <v/>
      </c>
      <c r="AU332" s="20" t="str">
        <f t="shared" si="1209"/>
        <v/>
      </c>
      <c r="AV332" s="21" t="e">
        <f>+IF(AN332="Impacto",AE332-(AE332*AP332),AE332)</f>
        <v>#N/A</v>
      </c>
      <c r="AW332" s="20" t="str">
        <f t="shared" si="1210"/>
        <v/>
      </c>
      <c r="AX332" s="170" t="str">
        <f>IF(OR(AND(AU335="Muy Baja",AW335="Leve"),AND(AU335="Muy Baja",AW335="Menor"),AND(AU335="Baja",AW335="Leve")),"Bajo",IF(OR(AND(AU335="Muy baja",AW335="Moderado"),AND(AU335="Baja",AW335="Menor"),AND(AU335="Baja",AW335="Moderado"),AND(AU335="Media",AW335="Leve"),AND(AU335="Media",AW335="Menor"),AND(AU335="Media",AW335="Moderado"),AND(AU335="Alta",AW335="Leve"),AND(AU335="Alta",AW335="Menor")),"Moderado",IF(OR(AND(AU335="Muy Baja",AW335="Mayor"),AND(AU335="Baja",AW335="Mayor"),AND(AU335="Media",AW335="Mayor"),AND(AU335="Alta",AW335="Moderado"),AND(AU335="Alta",AW335="Mayor"),AND(AU335="Muy Alta",AW335="Leve"),AND(AU335="Muy Alta",AW335="Menor"),AND(AU335="Muy Alta",AW335="Moderado"),AND(AU335="Muy Alta",AW335="Mayor")),"Alto",IF(OR(AND(AU335="Muy Baja",AW335="Catastrófico"),AND(AU335="Baja",AW335="Catastrófico"),AND(AU335="Media",AW335="Catastrófico"),AND(AU335="Alta",AW335="Catastrófico"),AND(AU335="Muy Alta",AW335="Catastrófico")),"Extremo",""))))</f>
        <v/>
      </c>
      <c r="AY332" s="170" t="e" cm="1">
        <f t="array" ref="AY332">_xlfn.IFS(AX332="Bajo","Aceptar",AX332="Moderado","Reducir",AX332="Alto","Reducir",AX332="Extremo","Reducir")</f>
        <v>#N/A</v>
      </c>
      <c r="AZ332" s="173" t="e" cm="1">
        <f t="array" ref="AZ332">_xlfn.IFS(AY332="Aceptar","No",AY332="Reducir","Si")</f>
        <v>#N/A</v>
      </c>
      <c r="BA332" s="20" t="str">
        <f>CONCATENATE(J332," Acción preventiva"," 1")</f>
        <v>ADMBS  Acción preventiva 1</v>
      </c>
      <c r="BB332" s="124"/>
      <c r="BC332" s="124"/>
      <c r="BD332" s="124"/>
      <c r="BE332" s="20">
        <f t="shared" si="1212"/>
        <v>0</v>
      </c>
      <c r="BF332" s="20"/>
      <c r="BG332" s="20"/>
      <c r="BH332" s="20"/>
      <c r="BI332" s="20"/>
      <c r="BJ332" s="20"/>
      <c r="BK332" s="125"/>
      <c r="BL332" s="125"/>
      <c r="BM332" s="125"/>
      <c r="BN332" s="125"/>
      <c r="BO332" s="125"/>
      <c r="BP332" s="125"/>
      <c r="BQ332" s="20"/>
      <c r="BR332" s="176"/>
      <c r="BS332" s="37"/>
      <c r="BT332" s="37"/>
      <c r="BU332" s="37"/>
      <c r="BV332" s="37"/>
      <c r="BW332" s="37"/>
      <c r="BX332" s="37"/>
      <c r="BY332" s="37"/>
      <c r="BZ332" s="37"/>
      <c r="CA332" s="37"/>
      <c r="CB332" s="37"/>
      <c r="CC332" s="37"/>
      <c r="CD332" s="37"/>
      <c r="CE332" s="37">
        <f t="shared" si="1441"/>
        <v>0</v>
      </c>
      <c r="CF332" s="38"/>
      <c r="CG332" s="23"/>
      <c r="CH332" s="24"/>
      <c r="CI332" s="179">
        <f>+Z332</f>
        <v>0</v>
      </c>
      <c r="CJ332" s="25" t="e">
        <f>1-(CH332/CI332)</f>
        <v>#DIV/0!</v>
      </c>
      <c r="CK332" s="23" t="e" cm="1">
        <f t="array" ref="CK332">+_xlfn.IFS(CJ332&lt;0.8,"Cambio",CJ332&lt;0.9,"Revisión de control",CJ332&gt;0.89,"Se mantiene")</f>
        <v>#DIV/0!</v>
      </c>
      <c r="CL332" s="148"/>
      <c r="CM332" s="148"/>
      <c r="CN332" s="148"/>
      <c r="CO332" s="148"/>
      <c r="CP332" s="25">
        <f t="shared" si="1215"/>
        <v>1</v>
      </c>
    </row>
    <row r="333" spans="1:94" ht="60" hidden="1" customHeight="1" x14ac:dyDescent="0.35">
      <c r="A333" s="151"/>
      <c r="B333" s="215"/>
      <c r="C333" s="152" t="s">
        <v>152</v>
      </c>
      <c r="D333" s="192"/>
      <c r="E333" s="195"/>
      <c r="F333" s="192"/>
      <c r="G333" s="197"/>
      <c r="H333" s="168"/>
      <c r="I333" s="167"/>
      <c r="J333" s="171"/>
      <c r="K333" s="171"/>
      <c r="L333" s="198"/>
      <c r="M333" s="200"/>
      <c r="N333" s="203"/>
      <c r="O333" s="206"/>
      <c r="P333" s="209"/>
      <c r="Q333" s="168"/>
      <c r="R333" s="182"/>
      <c r="S333" s="182"/>
      <c r="T333" s="183"/>
      <c r="U333" s="171"/>
      <c r="V333" s="171"/>
      <c r="W333" s="185"/>
      <c r="X333" s="185"/>
      <c r="Y333" s="185"/>
      <c r="Z333" s="187"/>
      <c r="AA333" s="168"/>
      <c r="AB333" s="167"/>
      <c r="AC333" s="168"/>
      <c r="AD333" s="168"/>
      <c r="AE333" s="167"/>
      <c r="AF333" s="168"/>
      <c r="AG333" s="169"/>
      <c r="AH333" s="20" t="str">
        <f>CONCATENATE(J332," Control"," 2")</f>
        <v>ADMBS  Control 2</v>
      </c>
      <c r="AI333" s="124"/>
      <c r="AJ333" s="124"/>
      <c r="AK333" s="124"/>
      <c r="AL333" s="22" t="str">
        <f t="shared" si="1246"/>
        <v xml:space="preserve">  a través de </v>
      </c>
      <c r="AM333" s="20"/>
      <c r="AN333" s="20" t="str">
        <f t="shared" si="1207"/>
        <v/>
      </c>
      <c r="AO333" s="20"/>
      <c r="AP333" s="20" t="str">
        <f t="shared" si="1208"/>
        <v/>
      </c>
      <c r="AQ333" s="20"/>
      <c r="AR333" s="20"/>
      <c r="AS333" s="20"/>
      <c r="AT333" s="21" t="str">
        <f>+IF(AN333="Probabilidad",AT332-(AT332*AP333),AT332)</f>
        <v/>
      </c>
      <c r="AU333" s="20" t="str">
        <f t="shared" ref="AU333:AU335" si="1454">IFERROR(IF(AT333="","",IF(AT333&lt;=20%,"Muy Baja",IF(AT333&lt;=40%,"Baja",IF(AT333&lt;=60%,"Media",IF(AT333&lt;=80%,"Alta","Muy Alta"))))),"")</f>
        <v/>
      </c>
      <c r="AV333" s="21" t="e">
        <f>+IF(AN333="Impacto",AV332-(AV332*AP333),AV332)</f>
        <v>#N/A</v>
      </c>
      <c r="AW333" s="20" t="str">
        <f t="shared" ref="AW333:AW335" si="1455">IFERROR(IF(AV333="","",IF(AV333&lt;=0.2,"Leve",IF(AV333&lt;=0.4,"Menor",IF(AV333&lt;=0.6,"Moderado",IF(AV333&lt;=0.8,"Mayor","Catastrófico"))))),"")</f>
        <v/>
      </c>
      <c r="AX333" s="171"/>
      <c r="AY333" s="171"/>
      <c r="AZ333" s="174"/>
      <c r="BA333" s="20" t="str">
        <f>CONCATENATE(J332," Acción preventiva"," 2")</f>
        <v>ADMBS  Acción preventiva 2</v>
      </c>
      <c r="BB333" s="124"/>
      <c r="BC333" s="124"/>
      <c r="BD333" s="124"/>
      <c r="BE333" s="20">
        <f t="shared" si="1212"/>
        <v>0</v>
      </c>
      <c r="BF333" s="20"/>
      <c r="BG333" s="20"/>
      <c r="BH333" s="20"/>
      <c r="BI333" s="20"/>
      <c r="BJ333" s="20"/>
      <c r="BK333" s="125"/>
      <c r="BL333" s="125"/>
      <c r="BM333" s="125"/>
      <c r="BN333" s="125"/>
      <c r="BO333" s="125"/>
      <c r="BP333" s="125"/>
      <c r="BQ333" s="20"/>
      <c r="BR333" s="177"/>
      <c r="BS333" s="37"/>
      <c r="BT333" s="37"/>
      <c r="BU333" s="37"/>
      <c r="BV333" s="37"/>
      <c r="BW333" s="37"/>
      <c r="BX333" s="37"/>
      <c r="BY333" s="37"/>
      <c r="BZ333" s="37"/>
      <c r="CA333" s="37"/>
      <c r="CB333" s="37"/>
      <c r="CC333" s="37"/>
      <c r="CD333" s="37"/>
      <c r="CE333" s="37">
        <f t="shared" si="1441"/>
        <v>0</v>
      </c>
      <c r="CF333" s="38"/>
      <c r="CG333" s="23"/>
      <c r="CH333" s="24"/>
      <c r="CI333" s="180"/>
      <c r="CJ333" s="25" t="e">
        <f>1-(CH333/CI332)</f>
        <v>#DIV/0!</v>
      </c>
      <c r="CK333" s="23" t="e" cm="1">
        <f t="array" ref="CK333">+_xlfn.IFS(CJ333&lt;0.8,"Cambio",CJ333&lt;0.9,"Revisión de control",CJ333&gt;0.89,"Se mantiene")</f>
        <v>#DIV/0!</v>
      </c>
      <c r="CL333" s="148"/>
      <c r="CM333" s="148"/>
      <c r="CN333" s="148"/>
      <c r="CO333" s="148"/>
      <c r="CP333" s="25">
        <f t="shared" ref="CP333:CP335" si="1456">(_xlfn.IFS(CG333="",1,CG333="SI",0)+_xlfn.IFS(CL333="",1,CL333="SI",1,CL333="NO",0)+_xlfn.IFS(CM333="",1,CM333="SI",1,CM333="NO",0)+_xlfn.IFS(CN333="",1,CN333="SI",1,CN333="NO",0)+_xlfn.IFS(CO333="",1,CO333="SI",1,CO333="NO",0))/5</f>
        <v>1</v>
      </c>
    </row>
    <row r="334" spans="1:94" ht="60" hidden="1" customHeight="1" x14ac:dyDescent="0.35">
      <c r="A334" s="151"/>
      <c r="B334" s="215"/>
      <c r="C334" s="152" t="s">
        <v>152</v>
      </c>
      <c r="D334" s="192"/>
      <c r="E334" s="195"/>
      <c r="F334" s="192"/>
      <c r="G334" s="197"/>
      <c r="H334" s="168"/>
      <c r="I334" s="167"/>
      <c r="J334" s="171"/>
      <c r="K334" s="171"/>
      <c r="L334" s="198"/>
      <c r="M334" s="200"/>
      <c r="N334" s="203"/>
      <c r="O334" s="206"/>
      <c r="P334" s="209"/>
      <c r="Q334" s="168"/>
      <c r="R334" s="182"/>
      <c r="S334" s="182"/>
      <c r="T334" s="183"/>
      <c r="U334" s="171"/>
      <c r="V334" s="171"/>
      <c r="W334" s="185"/>
      <c r="X334" s="185"/>
      <c r="Y334" s="185"/>
      <c r="Z334" s="187"/>
      <c r="AA334" s="168"/>
      <c r="AB334" s="167"/>
      <c r="AC334" s="168"/>
      <c r="AD334" s="168"/>
      <c r="AE334" s="167"/>
      <c r="AF334" s="168"/>
      <c r="AG334" s="169"/>
      <c r="AH334" s="20" t="str">
        <f>CONCATENATE(J332," Control"," 3")</f>
        <v>ADMBS  Control 3</v>
      </c>
      <c r="AI334" s="22"/>
      <c r="AJ334" s="22"/>
      <c r="AK334" s="22"/>
      <c r="AL334" s="22" t="str">
        <f t="shared" si="1246"/>
        <v xml:space="preserve">  a través de </v>
      </c>
      <c r="AM334" s="20"/>
      <c r="AN334" s="20" t="str">
        <f t="shared" si="1207"/>
        <v/>
      </c>
      <c r="AO334" s="20"/>
      <c r="AP334" s="20" t="str">
        <f t="shared" si="1208"/>
        <v/>
      </c>
      <c r="AQ334" s="20"/>
      <c r="AR334" s="20"/>
      <c r="AS334" s="20"/>
      <c r="AT334" s="21" t="str">
        <f>+IF(AN334="Probabilidad",AT333-(AT333*AP334),AT333)</f>
        <v/>
      </c>
      <c r="AU334" s="20" t="str">
        <f t="shared" si="1454"/>
        <v/>
      </c>
      <c r="AV334" s="21" t="e">
        <f>+IF(AN334="Impacto",AV333-(AV333*AP334),AV333)</f>
        <v>#N/A</v>
      </c>
      <c r="AW334" s="20" t="str">
        <f t="shared" si="1455"/>
        <v/>
      </c>
      <c r="AX334" s="171"/>
      <c r="AY334" s="171"/>
      <c r="AZ334" s="174"/>
      <c r="BA334" s="20" t="str">
        <f>CONCATENATE(J332," Acción preventiva"," 3")</f>
        <v>ADMBS  Acción preventiva 3</v>
      </c>
      <c r="BB334" s="22"/>
      <c r="BC334" s="22"/>
      <c r="BD334" s="22"/>
      <c r="BE334" s="20">
        <f t="shared" si="1212"/>
        <v>0</v>
      </c>
      <c r="BF334" s="20"/>
      <c r="BG334" s="20"/>
      <c r="BH334" s="20"/>
      <c r="BI334" s="20"/>
      <c r="BJ334" s="20"/>
      <c r="BK334" s="20"/>
      <c r="BL334" s="20"/>
      <c r="BM334" s="20"/>
      <c r="BN334" s="20"/>
      <c r="BO334" s="20"/>
      <c r="BP334" s="20"/>
      <c r="BQ334" s="20"/>
      <c r="BR334" s="177"/>
      <c r="BS334" s="37"/>
      <c r="BT334" s="37"/>
      <c r="BU334" s="37"/>
      <c r="BV334" s="37"/>
      <c r="BW334" s="37"/>
      <c r="BX334" s="37"/>
      <c r="BY334" s="37"/>
      <c r="BZ334" s="37"/>
      <c r="CA334" s="37"/>
      <c r="CB334" s="37"/>
      <c r="CC334" s="37"/>
      <c r="CD334" s="37"/>
      <c r="CE334" s="37">
        <f t="shared" si="1441"/>
        <v>0</v>
      </c>
      <c r="CF334" s="38"/>
      <c r="CG334" s="23"/>
      <c r="CH334" s="24"/>
      <c r="CI334" s="180"/>
      <c r="CJ334" s="25" t="e">
        <f>1-(CH334/CI332)</f>
        <v>#DIV/0!</v>
      </c>
      <c r="CK334" s="23" t="e" cm="1">
        <f t="array" ref="CK334">+_xlfn.IFS(CJ334&lt;0.8,"Cambio",CJ334&lt;0.9,"Revisión de control",CJ334&gt;0.89,"Se mantiene")</f>
        <v>#DIV/0!</v>
      </c>
      <c r="CL334" s="148"/>
      <c r="CM334" s="148"/>
      <c r="CN334" s="148"/>
      <c r="CO334" s="148"/>
      <c r="CP334" s="25">
        <f t="shared" si="1456"/>
        <v>1</v>
      </c>
    </row>
    <row r="335" spans="1:94" ht="60" hidden="1" customHeight="1" x14ac:dyDescent="0.35">
      <c r="A335" s="151"/>
      <c r="B335" s="216"/>
      <c r="C335" s="152" t="s">
        <v>152</v>
      </c>
      <c r="D335" s="193"/>
      <c r="E335" s="196"/>
      <c r="F335" s="193"/>
      <c r="G335" s="197"/>
      <c r="H335" s="168"/>
      <c r="I335" s="167"/>
      <c r="J335" s="172"/>
      <c r="K335" s="172"/>
      <c r="L335" s="198"/>
      <c r="M335" s="201"/>
      <c r="N335" s="204"/>
      <c r="O335" s="207"/>
      <c r="P335" s="210"/>
      <c r="Q335" s="168"/>
      <c r="R335" s="182"/>
      <c r="S335" s="182"/>
      <c r="T335" s="183"/>
      <c r="U335" s="172"/>
      <c r="V335" s="172"/>
      <c r="W335" s="186"/>
      <c r="X335" s="186"/>
      <c r="Y335" s="186"/>
      <c r="Z335" s="187"/>
      <c r="AA335" s="168"/>
      <c r="AB335" s="167"/>
      <c r="AC335" s="168"/>
      <c r="AD335" s="168"/>
      <c r="AE335" s="167"/>
      <c r="AF335" s="168"/>
      <c r="AG335" s="169"/>
      <c r="AH335" s="20" t="str">
        <f>CONCATENATE(J332," Control"," 4")</f>
        <v>ADMBS  Control 4</v>
      </c>
      <c r="AI335" s="22"/>
      <c r="AJ335" s="22"/>
      <c r="AK335" s="22"/>
      <c r="AL335" s="22" t="str">
        <f t="shared" si="1246"/>
        <v xml:space="preserve">  a través de </v>
      </c>
      <c r="AM335" s="20"/>
      <c r="AN335" s="20" t="str">
        <f t="shared" si="1207"/>
        <v/>
      </c>
      <c r="AO335" s="20"/>
      <c r="AP335" s="20" t="str">
        <f t="shared" si="1208"/>
        <v/>
      </c>
      <c r="AQ335" s="20"/>
      <c r="AR335" s="20"/>
      <c r="AS335" s="20"/>
      <c r="AT335" s="21" t="str">
        <f>+IF(AN335="Probabilidad",AT334-(AT334*AP335),AT334)</f>
        <v/>
      </c>
      <c r="AU335" s="20" t="str">
        <f t="shared" si="1454"/>
        <v/>
      </c>
      <c r="AV335" s="21" t="e">
        <f>+IF(AN335="Impacto",AV334-(AV334*AP335),AV334)</f>
        <v>#N/A</v>
      </c>
      <c r="AW335" s="20" t="str">
        <f t="shared" si="1455"/>
        <v/>
      </c>
      <c r="AX335" s="172"/>
      <c r="AY335" s="172"/>
      <c r="AZ335" s="175"/>
      <c r="BA335" s="20" t="str">
        <f>CONCATENATE(J332," Acción preventiva"," 4")</f>
        <v>ADMBS  Acción preventiva 4</v>
      </c>
      <c r="BB335" s="22"/>
      <c r="BC335" s="22"/>
      <c r="BD335" s="22"/>
      <c r="BE335" s="20">
        <f t="shared" si="1212"/>
        <v>0</v>
      </c>
      <c r="BF335" s="20"/>
      <c r="BG335" s="20"/>
      <c r="BH335" s="20"/>
      <c r="BI335" s="20"/>
      <c r="BJ335" s="20"/>
      <c r="BK335" s="20"/>
      <c r="BL335" s="20"/>
      <c r="BM335" s="20"/>
      <c r="BN335" s="20"/>
      <c r="BO335" s="20"/>
      <c r="BP335" s="20"/>
      <c r="BQ335" s="20"/>
      <c r="BR335" s="178"/>
      <c r="BS335" s="37"/>
      <c r="BT335" s="37"/>
      <c r="BU335" s="37"/>
      <c r="BV335" s="37"/>
      <c r="BW335" s="37"/>
      <c r="BX335" s="37"/>
      <c r="BY335" s="37"/>
      <c r="BZ335" s="37"/>
      <c r="CA335" s="37"/>
      <c r="CB335" s="37"/>
      <c r="CC335" s="37"/>
      <c r="CD335" s="37"/>
      <c r="CE335" s="37">
        <f t="shared" si="1441"/>
        <v>0</v>
      </c>
      <c r="CF335" s="38"/>
      <c r="CG335" s="23"/>
      <c r="CH335" s="24"/>
      <c r="CI335" s="181"/>
      <c r="CJ335" s="25" t="e">
        <f>1-(CH335/CI332)</f>
        <v>#DIV/0!</v>
      </c>
      <c r="CK335" s="23" t="e" cm="1">
        <f t="array" ref="CK335">+_xlfn.IFS(CJ335&lt;0.8,"Cambio",CJ335&lt;0.9,"Revisión de control",CJ335&gt;0.89,"Se mantiene")</f>
        <v>#DIV/0!</v>
      </c>
      <c r="CL335" s="148"/>
      <c r="CM335" s="148"/>
      <c r="CN335" s="148"/>
      <c r="CO335" s="148"/>
      <c r="CP335" s="25">
        <f t="shared" si="1456"/>
        <v>1</v>
      </c>
    </row>
    <row r="336" spans="1:94" ht="60" hidden="1" customHeight="1" x14ac:dyDescent="0.35">
      <c r="A336" s="151"/>
      <c r="B336" s="214" t="s">
        <v>151</v>
      </c>
      <c r="C336" s="152" t="s">
        <v>152</v>
      </c>
      <c r="D336" s="191" t="str">
        <f>VLOOKUP(B336,Datos!$B$65:$F$80,3,FALSE)</f>
        <v>Gestionar la administración y mantenimiento de bienes y servicios necesarios para la ejecución de los procesos de la entidad</v>
      </c>
      <c r="E336" s="194" t="str">
        <f>VLOOKUP(B336,Datos!$B$65:$F$80,5,FALSE)</f>
        <v>La posibilidad de incumplir con la administración y mantenimiento de bienes y servicios necesarios para la ejecución de los procesos de la entidad</v>
      </c>
      <c r="F336" s="191" t="str">
        <f>VLOOKUP(B336,Datos!$B$65:$F$80,4,FALSE)</f>
        <v>Desde la recepción de los bienes y servicios, hasta la disposición final de los bienes y el recibido a satisfacción de los servicios</v>
      </c>
      <c r="G336" s="220" t="s">
        <v>280</v>
      </c>
      <c r="H336" s="168"/>
      <c r="I336" s="167">
        <f t="shared" ref="I336" si="1457">IF(K336="",0,1)</f>
        <v>0</v>
      </c>
      <c r="J336" s="170" t="str">
        <f t="shared" ref="J336" si="1458">CONCATENATE(C336," ",K336)</f>
        <v xml:space="preserve">ADMBS </v>
      </c>
      <c r="K336" s="170"/>
      <c r="L336" s="198"/>
      <c r="M336" s="199">
        <f ca="1">+TODAY()-L336</f>
        <v>46151</v>
      </c>
      <c r="N336" s="202"/>
      <c r="O336" s="205"/>
      <c r="P336" s="208" t="e">
        <f>VLOOKUP(O336,Datos!$B$20:$D$25,2,FALSE)</f>
        <v>#N/A</v>
      </c>
      <c r="Q336" s="168"/>
      <c r="R336" s="182"/>
      <c r="S336" s="182"/>
      <c r="T336" s="183" t="str">
        <f t="shared" ref="T336" si="1459">CONCATENATE("Posibilidad de efecto dañoso sobre los"," ",Q336," ",R336," debido ",S336)</f>
        <v xml:space="preserve">Posibilidad de efecto dañoso sobre los   debido </v>
      </c>
      <c r="U336" s="170"/>
      <c r="V336" s="170"/>
      <c r="W336" s="170"/>
      <c r="X336" s="170"/>
      <c r="Y336" s="184"/>
      <c r="Z336" s="187"/>
      <c r="AA336" s="168" t="str">
        <f t="shared" ref="AA336" si="1460">IF(Z336&lt;=0,"",IF(Z336&lt;=2,"Muy Baja",IF(Z336&lt;=24,"Baja",IF(Z336&lt;=500,"Media",IF(Z336&lt;=5000,"Alta","Muy Alta")))))</f>
        <v/>
      </c>
      <c r="AB336" s="167" t="str">
        <f t="shared" ref="AB336" si="1461">IF(AA336="","",IF(AA336="Muy Baja",0.2,IF(AA336="Baja",0.4,IF(AA336="Media",0.6,IF(AA336="Alta",0.8,IF(AA336="Muy Alta",1,))))))</f>
        <v/>
      </c>
      <c r="AC336" s="168">
        <f>+O336</f>
        <v>0</v>
      </c>
      <c r="AD336" s="168" t="e" cm="1">
        <f t="array" ref="AD336">_xlfn.IFS(AC336=Datos!$C$6,"Leve",AC336=Datos!$C$7,"Menor",AC336=Datos!$C$8,"Moderado",AC336=Datos!$C$9,"Mayor",AC336=Datos!$C$10,"Catastrófico")</f>
        <v>#N/A</v>
      </c>
      <c r="AE336" s="167" t="e">
        <f t="shared" ref="AE336" si="1462">IF(AD336="","",IF(AD336="Leve",0.2,IF(AD336="Menor",0.4,IF(AD336="Moderado",0.6,IF(AD336="Mayor",0.8,IF(AD336="Catastrófico",1,))))))</f>
        <v>#N/A</v>
      </c>
      <c r="AF336" s="168" t="e">
        <f t="shared" ref="AF336" si="1463">IF(OR(AND(AA336="Muy Baja",AD336="Leve"),AND(AA336="Muy Baja",AD336="Menor"),AND(AA336="Baja",AD336="Leve")),"Bajo",IF(OR(AND(AA336="Muy baja",AD336="Moderado"),AND(AA336="Baja",AD336="Menor"),AND(AA336="Baja",AD336="Moderado"),AND(AA336="Media",AD336="Leve"),AND(AA336="Media",AD336="Menor"),AND(AA336="Media",AD336="Moderado"),AND(AA336="Alta",AD336="Leve"),AND(AA336="Alta",AD336="Menor")),"Moderado",IF(OR(AND(AA336="Muy Baja",AD336="Mayor"),AND(AA336="Baja",AD336="Mayor"),AND(AA336="Media",AD336="Mayor"),AND(AA336="Alta",AD336="Moderado"),AND(AA336="Alta",AD336="Mayor"),AND(AA336="Muy Alta",AD336="Leve"),AND(AA336="Muy Alta",AD336="Menor"),AND(AA336="Muy Alta",AD336="Moderado"),AND(AA336="Muy Alta",AD336="Mayor")),"Alto",IF(OR(AND(AA336="Muy Baja",AD336="Catastrófico"),AND(AA336="Baja",AD336="Catastrófico"),AND(AA336="Media",AD336="Catastrófico"),AND(AA336="Alta",AD336="Catastrófico"),AND(AA336="Muy Alta",AD336="Catastrófico")),"Extremo",""))))</f>
        <v>#N/A</v>
      </c>
      <c r="AG336" s="169" t="e" cm="1">
        <f t="array" ref="AG336">_xlfn.IFS(AF336="Bajo","Aceptar",AF336="Moderado","Reducir",AF336="Alto","Reducir",AF336="Extremo","Reducir")</f>
        <v>#N/A</v>
      </c>
      <c r="AH336" s="20" t="str">
        <f>CONCATENATE(J336," Control"," 1")</f>
        <v>ADMBS  Control 1</v>
      </c>
      <c r="AI336" s="124"/>
      <c r="AJ336" s="124"/>
      <c r="AK336" s="124"/>
      <c r="AL336" s="22" t="str">
        <f t="shared" si="1246"/>
        <v xml:space="preserve">  a través de </v>
      </c>
      <c r="AM336" s="20"/>
      <c r="AN336" s="20" t="str">
        <f t="shared" si="1207"/>
        <v/>
      </c>
      <c r="AO336" s="20"/>
      <c r="AP336" s="20" t="str">
        <f t="shared" si="1208"/>
        <v/>
      </c>
      <c r="AQ336" s="20"/>
      <c r="AR336" s="20"/>
      <c r="AS336" s="20"/>
      <c r="AT336" s="21" t="str">
        <f>+IF(AN336="Probabilidad",AB336-(AB336*AP336),AB336)</f>
        <v/>
      </c>
      <c r="AU336" s="20" t="str">
        <f t="shared" ref="AU336:AU339" si="1464">IFERROR(IF(AT336="","",IF(AT336&lt;=20%,"Muy Baja",IF(AT336&lt;=40%,"Baja",IF(AT336&lt;=60%,"Media",IF(AT336&lt;=80%,"Alta","Muy Alta"))))),"")</f>
        <v/>
      </c>
      <c r="AV336" s="21" t="e">
        <f>+IF(AN336="Impacto",AE336-(AE336*AP336),AE336)</f>
        <v>#N/A</v>
      </c>
      <c r="AW336" s="20" t="str">
        <f t="shared" ref="AW336:AW339" si="1465">IFERROR(IF(AV336="","",IF(AV336&lt;=0.2,"Leve",IF(AV336&lt;=0.4,"Menor",IF(AV336&lt;=0.6,"Moderado",IF(AV336&lt;=0.8,"Mayor","Catastrófico"))))),"")</f>
        <v/>
      </c>
      <c r="AX336" s="170" t="str">
        <f t="shared" ref="AX336" si="1466">IF(OR(AND(AU339="Muy Baja",AW339="Leve"),AND(AU339="Muy Baja",AW339="Menor"),AND(AU339="Baja",AW339="Leve")),"Bajo",IF(OR(AND(AU339="Muy baja",AW339="Moderado"),AND(AU339="Baja",AW339="Menor"),AND(AU339="Baja",AW339="Moderado"),AND(AU339="Media",AW339="Leve"),AND(AU339="Media",AW339="Menor"),AND(AU339="Media",AW339="Moderado"),AND(AU339="Alta",AW339="Leve"),AND(AU339="Alta",AW339="Menor")),"Moderado",IF(OR(AND(AU339="Muy Baja",AW339="Mayor"),AND(AU339="Baja",AW339="Mayor"),AND(AU339="Media",AW339="Mayor"),AND(AU339="Alta",AW339="Moderado"),AND(AU339="Alta",AW339="Mayor"),AND(AU339="Muy Alta",AW339="Leve"),AND(AU339="Muy Alta",AW339="Menor"),AND(AU339="Muy Alta",AW339="Moderado"),AND(AU339="Muy Alta",AW339="Mayor")),"Alto",IF(OR(AND(AU339="Muy Baja",AW339="Catastrófico"),AND(AU339="Baja",AW339="Catastrófico"),AND(AU339="Media",AW339="Catastrófico"),AND(AU339="Alta",AW339="Catastrófico"),AND(AU339="Muy Alta",AW339="Catastrófico")),"Extremo",""))))</f>
        <v/>
      </c>
      <c r="AY336" s="170" t="e" cm="1">
        <f t="array" ref="AY336">_xlfn.IFS(AX336="Bajo","Aceptar",AX336="Moderado","Reducir",AX336="Alto","Reducir",AX336="Extremo","Reducir")</f>
        <v>#N/A</v>
      </c>
      <c r="AZ336" s="173" t="e" cm="1">
        <f t="array" ref="AZ336">_xlfn.IFS(AY336="Aceptar","No",AY336="Reducir","Si")</f>
        <v>#N/A</v>
      </c>
      <c r="BA336" s="20" t="str">
        <f>CONCATENATE(J336," Acción preventiva"," 1")</f>
        <v>ADMBS  Acción preventiva 1</v>
      </c>
      <c r="BB336" s="124"/>
      <c r="BC336" s="124"/>
      <c r="BD336" s="124"/>
      <c r="BE336" s="20">
        <f t="shared" si="1212"/>
        <v>0</v>
      </c>
      <c r="BF336" s="125"/>
      <c r="BG336" s="125"/>
      <c r="BH336" s="125"/>
      <c r="BI336" s="125"/>
      <c r="BJ336" s="125"/>
      <c r="BK336" s="125"/>
      <c r="BL336" s="125"/>
      <c r="BM336" s="125"/>
      <c r="BN336" s="125"/>
      <c r="BO336" s="125"/>
      <c r="BP336" s="125"/>
      <c r="BQ336" s="125"/>
      <c r="BR336" s="176"/>
      <c r="BS336" s="37"/>
      <c r="BT336" s="37"/>
      <c r="BU336" s="37"/>
      <c r="BV336" s="37"/>
      <c r="BW336" s="37"/>
      <c r="BX336" s="37"/>
      <c r="BY336" s="37"/>
      <c r="BZ336" s="37"/>
      <c r="CA336" s="37"/>
      <c r="CB336" s="37"/>
      <c r="CC336" s="37"/>
      <c r="CD336" s="37"/>
      <c r="CE336" s="37">
        <f t="shared" si="1441"/>
        <v>0</v>
      </c>
      <c r="CF336" s="38"/>
      <c r="CG336" s="23"/>
      <c r="CH336" s="24"/>
      <c r="CI336" s="179">
        <f t="shared" ref="CI336" si="1467">+Z336</f>
        <v>0</v>
      </c>
      <c r="CJ336" s="25" t="e">
        <f t="shared" ref="CJ336" si="1468">1-(CH336/CI336)</f>
        <v>#DIV/0!</v>
      </c>
      <c r="CK336" s="23" t="e" cm="1">
        <f t="array" ref="CK336">+_xlfn.IFS(CJ336&lt;0.8,"Cambio",CJ336&lt;0.9,"Revisión de control",CJ336&gt;0.89,"Se mantiene")</f>
        <v>#DIV/0!</v>
      </c>
      <c r="CL336" s="148"/>
      <c r="CM336" s="148"/>
      <c r="CN336" s="148"/>
      <c r="CO336" s="148"/>
      <c r="CP336" s="25">
        <f t="shared" ref="CP336:CP339" si="1469">(_xlfn.IFS(CG336="",1,CG336="SI",0)+_xlfn.IFS(CL336="",1,CL336="SI",1,CL336="NO",0)+_xlfn.IFS(CM336="",1,CM336="SI",1,CM336="NO",0)+_xlfn.IFS(CN336="",1,CN336="SI",1,CN336="NO",0)+_xlfn.IFS(CO336="",1,CO336="SI",1,CO336="NO",0))/5</f>
        <v>1</v>
      </c>
    </row>
    <row r="337" spans="1:94" ht="60" hidden="1" customHeight="1" x14ac:dyDescent="0.35">
      <c r="A337" s="151"/>
      <c r="B337" s="215"/>
      <c r="C337" s="152" t="s">
        <v>152</v>
      </c>
      <c r="D337" s="192"/>
      <c r="E337" s="195"/>
      <c r="F337" s="192"/>
      <c r="G337" s="221"/>
      <c r="H337" s="168"/>
      <c r="I337" s="167"/>
      <c r="J337" s="171"/>
      <c r="K337" s="171"/>
      <c r="L337" s="198"/>
      <c r="M337" s="200"/>
      <c r="N337" s="203"/>
      <c r="O337" s="206"/>
      <c r="P337" s="209"/>
      <c r="Q337" s="168"/>
      <c r="R337" s="182"/>
      <c r="S337" s="182"/>
      <c r="T337" s="183"/>
      <c r="U337" s="171"/>
      <c r="V337" s="171"/>
      <c r="W337" s="171"/>
      <c r="X337" s="171"/>
      <c r="Y337" s="185"/>
      <c r="Z337" s="187"/>
      <c r="AA337" s="168"/>
      <c r="AB337" s="167"/>
      <c r="AC337" s="168"/>
      <c r="AD337" s="168"/>
      <c r="AE337" s="167"/>
      <c r="AF337" s="168"/>
      <c r="AG337" s="169"/>
      <c r="AH337" s="20" t="str">
        <f>CONCATENATE(J336," Control"," 2")</f>
        <v>ADMBS  Control 2</v>
      </c>
      <c r="AI337" s="124"/>
      <c r="AJ337" s="124"/>
      <c r="AK337" s="124"/>
      <c r="AL337" s="22" t="str">
        <f t="shared" si="1246"/>
        <v xml:space="preserve">  a través de </v>
      </c>
      <c r="AM337" s="20"/>
      <c r="AN337" s="20" t="str">
        <f t="shared" si="1207"/>
        <v/>
      </c>
      <c r="AO337" s="20"/>
      <c r="AP337" s="20" t="str">
        <f t="shared" si="1208"/>
        <v/>
      </c>
      <c r="AQ337" s="20"/>
      <c r="AR337" s="20"/>
      <c r="AS337" s="20"/>
      <c r="AT337" s="21" t="str">
        <f>+IF(AN337="Probabilidad",AT336-(AT336*AP337),AT336)</f>
        <v/>
      </c>
      <c r="AU337" s="20" t="str">
        <f t="shared" si="1464"/>
        <v/>
      </c>
      <c r="AV337" s="21" t="e">
        <f>+IF(AN337="Impacto",AV336-(AV336*AP337),AV336)</f>
        <v>#N/A</v>
      </c>
      <c r="AW337" s="20" t="str">
        <f t="shared" si="1465"/>
        <v/>
      </c>
      <c r="AX337" s="171"/>
      <c r="AY337" s="171"/>
      <c r="AZ337" s="174"/>
      <c r="BA337" s="20" t="str">
        <f>CONCATENATE(J336," Acción preventiva"," 2")</f>
        <v>ADMBS  Acción preventiva 2</v>
      </c>
      <c r="BB337" s="124"/>
      <c r="BC337" s="124"/>
      <c r="BD337" s="124"/>
      <c r="BE337" s="20">
        <f t="shared" si="1212"/>
        <v>0</v>
      </c>
      <c r="BF337" s="125"/>
      <c r="BG337" s="125"/>
      <c r="BH337" s="125"/>
      <c r="BI337" s="125"/>
      <c r="BJ337" s="125"/>
      <c r="BK337" s="125"/>
      <c r="BL337" s="125"/>
      <c r="BM337" s="125"/>
      <c r="BN337" s="125"/>
      <c r="BO337" s="125"/>
      <c r="BP337" s="125"/>
      <c r="BQ337" s="125"/>
      <c r="BR337" s="177"/>
      <c r="BS337" s="37"/>
      <c r="BT337" s="37"/>
      <c r="BU337" s="37"/>
      <c r="BV337" s="37"/>
      <c r="BW337" s="37"/>
      <c r="BX337" s="37"/>
      <c r="BY337" s="37"/>
      <c r="BZ337" s="37"/>
      <c r="CA337" s="37"/>
      <c r="CB337" s="37"/>
      <c r="CC337" s="37"/>
      <c r="CD337" s="37"/>
      <c r="CE337" s="37">
        <f t="shared" si="1441"/>
        <v>0</v>
      </c>
      <c r="CF337" s="38"/>
      <c r="CG337" s="23"/>
      <c r="CH337" s="24"/>
      <c r="CI337" s="180"/>
      <c r="CJ337" s="25" t="e">
        <f t="shared" ref="CJ337" si="1470">1-(CH337/CI336)</f>
        <v>#DIV/0!</v>
      </c>
      <c r="CK337" s="23" t="e" cm="1">
        <f t="array" ref="CK337">+_xlfn.IFS(CJ337&lt;0.8,"Cambio",CJ337&lt;0.9,"Revisión de control",CJ337&gt;0.89,"Se mantiene")</f>
        <v>#DIV/0!</v>
      </c>
      <c r="CL337" s="148"/>
      <c r="CM337" s="148"/>
      <c r="CN337" s="148"/>
      <c r="CO337" s="148"/>
      <c r="CP337" s="25">
        <f t="shared" si="1469"/>
        <v>1</v>
      </c>
    </row>
    <row r="338" spans="1:94" ht="60" hidden="1" customHeight="1" x14ac:dyDescent="0.35">
      <c r="A338" s="151"/>
      <c r="B338" s="215"/>
      <c r="C338" s="152" t="s">
        <v>152</v>
      </c>
      <c r="D338" s="192"/>
      <c r="E338" s="195"/>
      <c r="F338" s="192"/>
      <c r="G338" s="221"/>
      <c r="H338" s="168"/>
      <c r="I338" s="167"/>
      <c r="J338" s="171"/>
      <c r="K338" s="171"/>
      <c r="L338" s="198"/>
      <c r="M338" s="200"/>
      <c r="N338" s="203"/>
      <c r="O338" s="206"/>
      <c r="P338" s="209"/>
      <c r="Q338" s="168"/>
      <c r="R338" s="182"/>
      <c r="S338" s="182"/>
      <c r="T338" s="183"/>
      <c r="U338" s="171"/>
      <c r="V338" s="171"/>
      <c r="W338" s="171"/>
      <c r="X338" s="171"/>
      <c r="Y338" s="185"/>
      <c r="Z338" s="187"/>
      <c r="AA338" s="168"/>
      <c r="AB338" s="167"/>
      <c r="AC338" s="168"/>
      <c r="AD338" s="168"/>
      <c r="AE338" s="167"/>
      <c r="AF338" s="168"/>
      <c r="AG338" s="169"/>
      <c r="AH338" s="20" t="str">
        <f>CONCATENATE(J336," Control"," 3")</f>
        <v>ADMBS  Control 3</v>
      </c>
      <c r="AI338" s="124"/>
      <c r="AJ338" s="124"/>
      <c r="AK338" s="124"/>
      <c r="AL338" s="22" t="str">
        <f t="shared" si="1246"/>
        <v xml:space="preserve">  a través de </v>
      </c>
      <c r="AM338" s="20"/>
      <c r="AN338" s="20" t="str">
        <f t="shared" si="1207"/>
        <v/>
      </c>
      <c r="AO338" s="20"/>
      <c r="AP338" s="20" t="str">
        <f t="shared" si="1208"/>
        <v/>
      </c>
      <c r="AQ338" s="20"/>
      <c r="AR338" s="20"/>
      <c r="AS338" s="20"/>
      <c r="AT338" s="21" t="str">
        <f>+IF(AN338="Probabilidad",AT337-(AT337*AP338),AT337)</f>
        <v/>
      </c>
      <c r="AU338" s="20" t="str">
        <f t="shared" si="1464"/>
        <v/>
      </c>
      <c r="AV338" s="21" t="e">
        <f>+IF(AN338="Impacto",AV337-(AV337*AP338),AV337)</f>
        <v>#N/A</v>
      </c>
      <c r="AW338" s="20" t="str">
        <f t="shared" si="1465"/>
        <v/>
      </c>
      <c r="AX338" s="171"/>
      <c r="AY338" s="171"/>
      <c r="AZ338" s="174"/>
      <c r="BA338" s="20" t="str">
        <f>CONCATENATE(J336," Acción preventiva"," 3")</f>
        <v>ADMBS  Acción preventiva 3</v>
      </c>
      <c r="BB338" s="124"/>
      <c r="BC338" s="124"/>
      <c r="BD338" s="124"/>
      <c r="BE338" s="20">
        <f t="shared" si="1212"/>
        <v>0</v>
      </c>
      <c r="BF338" s="125"/>
      <c r="BG338" s="125"/>
      <c r="BH338" s="125"/>
      <c r="BI338" s="125"/>
      <c r="BJ338" s="125"/>
      <c r="BK338" s="125"/>
      <c r="BL338" s="125"/>
      <c r="BM338" s="125"/>
      <c r="BN338" s="125"/>
      <c r="BO338" s="125"/>
      <c r="BP338" s="125"/>
      <c r="BQ338" s="125"/>
      <c r="BR338" s="177"/>
      <c r="BS338" s="37"/>
      <c r="BT338" s="37"/>
      <c r="BU338" s="37"/>
      <c r="BV338" s="37"/>
      <c r="BW338" s="37"/>
      <c r="BX338" s="37"/>
      <c r="BY338" s="37"/>
      <c r="BZ338" s="37"/>
      <c r="CA338" s="37"/>
      <c r="CB338" s="37"/>
      <c r="CC338" s="37"/>
      <c r="CD338" s="37"/>
      <c r="CE338" s="37">
        <f t="shared" si="1441"/>
        <v>0</v>
      </c>
      <c r="CF338" s="38"/>
      <c r="CG338" s="23"/>
      <c r="CH338" s="24"/>
      <c r="CI338" s="180"/>
      <c r="CJ338" s="25" t="e">
        <f t="shared" ref="CJ338" si="1471">1-(CH338/CI336)</f>
        <v>#DIV/0!</v>
      </c>
      <c r="CK338" s="23" t="e" cm="1">
        <f t="array" ref="CK338">+_xlfn.IFS(CJ338&lt;0.8,"Cambio",CJ338&lt;0.9,"Revisión de control",CJ338&gt;0.89,"Se mantiene")</f>
        <v>#DIV/0!</v>
      </c>
      <c r="CL338" s="148"/>
      <c r="CM338" s="148"/>
      <c r="CN338" s="148"/>
      <c r="CO338" s="148"/>
      <c r="CP338" s="25">
        <f t="shared" si="1469"/>
        <v>1</v>
      </c>
    </row>
    <row r="339" spans="1:94" ht="60" hidden="1" customHeight="1" x14ac:dyDescent="0.35">
      <c r="A339" s="151"/>
      <c r="B339" s="216"/>
      <c r="C339" s="152" t="s">
        <v>152</v>
      </c>
      <c r="D339" s="193"/>
      <c r="E339" s="196"/>
      <c r="F339" s="193"/>
      <c r="G339" s="222"/>
      <c r="H339" s="168"/>
      <c r="I339" s="167"/>
      <c r="J339" s="172"/>
      <c r="K339" s="172"/>
      <c r="L339" s="198"/>
      <c r="M339" s="201"/>
      <c r="N339" s="204"/>
      <c r="O339" s="207"/>
      <c r="P339" s="210"/>
      <c r="Q339" s="168"/>
      <c r="R339" s="182"/>
      <c r="S339" s="182"/>
      <c r="T339" s="183"/>
      <c r="U339" s="172"/>
      <c r="V339" s="172"/>
      <c r="W339" s="172"/>
      <c r="X339" s="172"/>
      <c r="Y339" s="186"/>
      <c r="Z339" s="187"/>
      <c r="AA339" s="168"/>
      <c r="AB339" s="167"/>
      <c r="AC339" s="168"/>
      <c r="AD339" s="168"/>
      <c r="AE339" s="167"/>
      <c r="AF339" s="168"/>
      <c r="AG339" s="169"/>
      <c r="AH339" s="20" t="str">
        <f>CONCATENATE(J336," Control"," 4")</f>
        <v>ADMBS  Control 4</v>
      </c>
      <c r="AI339" s="124"/>
      <c r="AJ339" s="124"/>
      <c r="AK339" s="124"/>
      <c r="AL339" s="22" t="str">
        <f t="shared" si="1246"/>
        <v xml:space="preserve">  a través de </v>
      </c>
      <c r="AM339" s="20"/>
      <c r="AN339" s="20" t="str">
        <f t="shared" si="1207"/>
        <v/>
      </c>
      <c r="AO339" s="20"/>
      <c r="AP339" s="20" t="str">
        <f t="shared" si="1208"/>
        <v/>
      </c>
      <c r="AQ339" s="20"/>
      <c r="AR339" s="20"/>
      <c r="AS339" s="20"/>
      <c r="AT339" s="21" t="str">
        <f>+IF(AN339="Probabilidad",AT338-(AT338*AP339),AT338)</f>
        <v/>
      </c>
      <c r="AU339" s="20" t="str">
        <f t="shared" si="1464"/>
        <v/>
      </c>
      <c r="AV339" s="21" t="e">
        <f>+IF(AN339="Impacto",AV338-(AV338*AP339),AV338)</f>
        <v>#N/A</v>
      </c>
      <c r="AW339" s="20" t="str">
        <f t="shared" si="1465"/>
        <v/>
      </c>
      <c r="AX339" s="172"/>
      <c r="AY339" s="172"/>
      <c r="AZ339" s="175"/>
      <c r="BA339" s="20" t="str">
        <f>CONCATENATE(J336," Acción preventiva"," 4")</f>
        <v>ADMBS  Acción preventiva 4</v>
      </c>
      <c r="BB339" s="124"/>
      <c r="BC339" s="124"/>
      <c r="BD339" s="124"/>
      <c r="BE339" s="20">
        <f t="shared" si="1212"/>
        <v>0</v>
      </c>
      <c r="BF339" s="125"/>
      <c r="BG339" s="125"/>
      <c r="BH339" s="125"/>
      <c r="BI339" s="125"/>
      <c r="BJ339" s="125"/>
      <c r="BK339" s="125"/>
      <c r="BL339" s="125"/>
      <c r="BM339" s="125"/>
      <c r="BN339" s="125"/>
      <c r="BO339" s="125"/>
      <c r="BP339" s="125"/>
      <c r="BQ339" s="125"/>
      <c r="BR339" s="178"/>
      <c r="BS339" s="37"/>
      <c r="BT339" s="37"/>
      <c r="BU339" s="37"/>
      <c r="BV339" s="37"/>
      <c r="BW339" s="37"/>
      <c r="BX339" s="37"/>
      <c r="BY339" s="37"/>
      <c r="BZ339" s="37"/>
      <c r="CA339" s="37"/>
      <c r="CB339" s="37"/>
      <c r="CC339" s="37"/>
      <c r="CD339" s="37"/>
      <c r="CE339" s="37">
        <f t="shared" si="1441"/>
        <v>0</v>
      </c>
      <c r="CF339" s="38"/>
      <c r="CG339" s="23"/>
      <c r="CH339" s="24"/>
      <c r="CI339" s="181"/>
      <c r="CJ339" s="25" t="e">
        <f t="shared" ref="CJ339" si="1472">1-(CH339/CI336)</f>
        <v>#DIV/0!</v>
      </c>
      <c r="CK339" s="23" t="e" cm="1">
        <f t="array" ref="CK339">+_xlfn.IFS(CJ339&lt;0.8,"Cambio",CJ339&lt;0.9,"Revisión de control",CJ339&gt;0.89,"Se mantiene")</f>
        <v>#DIV/0!</v>
      </c>
      <c r="CL339" s="148"/>
      <c r="CM339" s="148"/>
      <c r="CN339" s="148"/>
      <c r="CO339" s="148"/>
      <c r="CP339" s="25">
        <f t="shared" si="1469"/>
        <v>1</v>
      </c>
    </row>
    <row r="340" spans="1:94" ht="60" hidden="1" customHeight="1" x14ac:dyDescent="0.35">
      <c r="A340" s="151"/>
      <c r="B340" s="214" t="s">
        <v>155</v>
      </c>
      <c r="C340" s="153" t="s">
        <v>156</v>
      </c>
      <c r="D340" s="191" t="str">
        <f>VLOOKUP(B340,Datos!$B$65:$F$80,3,FALSE)</f>
        <v>Asesorar y dar soporte jurídico a las diferentes dependencias ,a través de la emisión de conceptos y  demás soportes legales que sean necesarios, así como realizar todas las actuaciones tendientes a la debida defensa de los intereses de la entidad.</v>
      </c>
      <c r="E340" s="194" t="str">
        <f>VLOOKUP(B340,Datos!$B$65:$F$80,5,FALSE)</f>
        <v>La posibilidad de incumplir con la adecuada actuación de la defensa jurídica ante los intereses de la entidad y la desatención en la asesoría de soporte jurídico a las solicitudes que reciban</v>
      </c>
      <c r="F340" s="191" t="str">
        <f>VLOOKUP(B340,Datos!$B$65:$F$80,4,FALSE)</f>
        <v>Desde la asesoría jurídica al Director y demás dependencias, hasta las actuaciones judiciales tendientes a la debida defensa de los intereses de la entidad.</v>
      </c>
      <c r="G340" s="197" t="s">
        <v>474</v>
      </c>
      <c r="H340" s="168"/>
      <c r="I340" s="167">
        <f t="shared" ref="I340" si="1473">IF(K340="",0,1)</f>
        <v>0</v>
      </c>
      <c r="J340" s="170" t="str">
        <f t="shared" ref="J340" si="1474">CONCATENATE(C340," ",K340)</f>
        <v xml:space="preserve">APJUR </v>
      </c>
      <c r="K340" s="170"/>
      <c r="L340" s="198"/>
      <c r="M340" s="199">
        <f ca="1">+TODAY()-L340</f>
        <v>46151</v>
      </c>
      <c r="N340" s="202"/>
      <c r="O340" s="205"/>
      <c r="P340" s="208" t="e">
        <f>VLOOKUP(O340,Datos!$B$20:$D$25,2,FALSE)</f>
        <v>#N/A</v>
      </c>
      <c r="Q340" s="168"/>
      <c r="R340" s="182"/>
      <c r="S340" s="182"/>
      <c r="T340" s="183" t="str">
        <f t="shared" ref="T340" si="1475">CONCATENATE("Posibilidad de efecto dañoso sobre los"," ",Q340," ",R340," debido ",S340)</f>
        <v xml:space="preserve">Posibilidad de efecto dañoso sobre los   debido </v>
      </c>
      <c r="U340" s="170"/>
      <c r="V340" s="170"/>
      <c r="W340" s="184"/>
      <c r="X340" s="184"/>
      <c r="Y340" s="184"/>
      <c r="Z340" s="187"/>
      <c r="AA340" s="168" t="str">
        <f t="shared" ref="AA340" si="1476">IF(Z340&lt;=0,"",IF(Z340&lt;=2,"Muy Baja",IF(Z340&lt;=24,"Baja",IF(Z340&lt;=500,"Media",IF(Z340&lt;=5000,"Alta","Muy Alta")))))</f>
        <v/>
      </c>
      <c r="AB340" s="167" t="str">
        <f t="shared" ref="AB340" si="1477">IF(AA340="","",IF(AA340="Muy Baja",0.2,IF(AA340="Baja",0.4,IF(AA340="Media",0.6,IF(AA340="Alta",0.8,IF(AA340="Muy Alta",1,))))))</f>
        <v/>
      </c>
      <c r="AC340" s="168">
        <f>+O340</f>
        <v>0</v>
      </c>
      <c r="AD340" s="168" t="e" cm="1">
        <f t="array" ref="AD340">_xlfn.IFS(AC340=Datos!$C$6,"Leve",AC340=Datos!$C$7,"Menor",AC340=Datos!$C$8,"Moderado",AC340=Datos!$C$9,"Mayor",AC340=Datos!$C$10,"Catastrófico")</f>
        <v>#N/A</v>
      </c>
      <c r="AE340" s="167" t="e">
        <f t="shared" ref="AE340" si="1478">IF(AD340="","",IF(AD340="Leve",0.2,IF(AD340="Menor",0.4,IF(AD340="Moderado",0.6,IF(AD340="Mayor",0.8,IF(AD340="Catastrófico",1,))))))</f>
        <v>#N/A</v>
      </c>
      <c r="AF340" s="168" t="e">
        <f t="shared" ref="AF340" si="1479">IF(OR(AND(AA340="Muy Baja",AD340="Leve"),AND(AA340="Muy Baja",AD340="Menor"),AND(AA340="Baja",AD340="Leve")),"Bajo",IF(OR(AND(AA340="Muy baja",AD340="Moderado"),AND(AA340="Baja",AD340="Menor"),AND(AA340="Baja",AD340="Moderado"),AND(AA340="Media",AD340="Leve"),AND(AA340="Media",AD340="Menor"),AND(AA340="Media",AD340="Moderado"),AND(AA340="Alta",AD340="Leve"),AND(AA340="Alta",AD340="Menor")),"Moderado",IF(OR(AND(AA340="Muy Baja",AD340="Mayor"),AND(AA340="Baja",AD340="Mayor"),AND(AA340="Media",AD340="Mayor"),AND(AA340="Alta",AD340="Moderado"),AND(AA340="Alta",AD340="Mayor"),AND(AA340="Muy Alta",AD340="Leve"),AND(AA340="Muy Alta",AD340="Menor"),AND(AA340="Muy Alta",AD340="Moderado"),AND(AA340="Muy Alta",AD340="Mayor")),"Alto",IF(OR(AND(AA340="Muy Baja",AD340="Catastrófico"),AND(AA340="Baja",AD340="Catastrófico"),AND(AA340="Media",AD340="Catastrófico"),AND(AA340="Alta",AD340="Catastrófico"),AND(AA340="Muy Alta",AD340="Catastrófico")),"Extremo",""))))</f>
        <v>#N/A</v>
      </c>
      <c r="AG340" s="169" t="e" cm="1">
        <f t="array" ref="AG340">_xlfn.IFS(AF340="Bajo","Aceptar",AF340="Moderado","Reducir",AF340="Alto","Reducir",AF340="Extremo","Reducir")</f>
        <v>#N/A</v>
      </c>
      <c r="AH340" s="20" t="str">
        <f>CONCATENATE(J340," Control"," 1")</f>
        <v>APJUR  Control 1</v>
      </c>
      <c r="AI340" s="22"/>
      <c r="AJ340" s="22"/>
      <c r="AK340" s="22"/>
      <c r="AL340" s="22" t="str">
        <f>CONCATENATE(AI340," ",AJ340," a través del ",AK340)</f>
        <v xml:space="preserve">  a través del </v>
      </c>
      <c r="AM340" s="20"/>
      <c r="AN340" s="20" t="str">
        <f t="shared" ref="AN340:AN379" si="1480">IF(OR(AM340="Preventivo",AM340="Detectivo"),"Probabilidad",IF(AM340="Correctivo","Impacto",""))</f>
        <v/>
      </c>
      <c r="AO340" s="20"/>
      <c r="AP340" s="20" t="str">
        <f t="shared" ref="AP340:AP379" si="1481">IF(AND(AM340="Preventivo",AO340="Automático"),"50%",IF(AND(AM340="Preventivo",AO340="Manual"),"40%",IF(AND(AM340="Detectivo",AO340="Automático"),"40%",IF(AND(AM340="Detectivo",AO340="Manual"),"30%",IF(AND(AM340="Correctivo",AO340="Automático"),"35%",IF(AND(AM340="Correctivo",AO340="Manual"),"25%",""))))))</f>
        <v/>
      </c>
      <c r="AQ340" s="20"/>
      <c r="AR340" s="20"/>
      <c r="AS340" s="20"/>
      <c r="AT340" s="21" t="str">
        <f>+IF(AN340="Probabilidad",AB340-(AB340*AP340),AB340)</f>
        <v/>
      </c>
      <c r="AU340" s="20" t="str">
        <f t="shared" ref="AU340:AU359" si="1482">IFERROR(IF(AT340="","",IF(AT340&lt;=20%,"Muy Baja",IF(AT340&lt;=40%,"Baja",IF(AT340&lt;=60%,"Media",IF(AT340&lt;=80%,"Alta","Muy Alta"))))),"")</f>
        <v/>
      </c>
      <c r="AV340" s="21" t="e">
        <f>+IF(AN340="Impacto",AE340-(AE340*AP340),AE340)</f>
        <v>#N/A</v>
      </c>
      <c r="AW340" s="20" t="str">
        <f t="shared" ref="AW340:AW359" si="1483">IFERROR(IF(AV340="","",IF(AV340&lt;=0.2,"Leve",IF(AV340&lt;=0.4,"Menor",IF(AV340&lt;=0.6,"Moderado",IF(AV340&lt;=0.8,"Mayor","Catastrófico"))))),"")</f>
        <v/>
      </c>
      <c r="AX340" s="170" t="str">
        <f t="shared" ref="AX340" si="1484">IF(OR(AND(AU343="Muy Baja",AW343="Leve"),AND(AU343="Muy Baja",AW343="Menor"),AND(AU343="Baja",AW343="Leve")),"Bajo",IF(OR(AND(AU343="Muy baja",AW343="Moderado"),AND(AU343="Baja",AW343="Menor"),AND(AU343="Baja",AW343="Moderado"),AND(AU343="Media",AW343="Leve"),AND(AU343="Media",AW343="Menor"),AND(AU343="Media",AW343="Moderado"),AND(AU343="Alta",AW343="Leve"),AND(AU343="Alta",AW343="Menor")),"Moderado",IF(OR(AND(AU343="Muy Baja",AW343="Mayor"),AND(AU343="Baja",AW343="Mayor"),AND(AU343="Media",AW343="Mayor"),AND(AU343="Alta",AW343="Moderado"),AND(AU343="Alta",AW343="Mayor"),AND(AU343="Muy Alta",AW343="Leve"),AND(AU343="Muy Alta",AW343="Menor"),AND(AU343="Muy Alta",AW343="Moderado"),AND(AU343="Muy Alta",AW343="Mayor")),"Alto",IF(OR(AND(AU343="Muy Baja",AW343="Catastrófico"),AND(AU343="Baja",AW343="Catastrófico"),AND(AU343="Media",AW343="Catastrófico"),AND(AU343="Alta",AW343="Catastrófico"),AND(AU343="Muy Alta",AW343="Catastrófico")),"Extremo",""))))</f>
        <v/>
      </c>
      <c r="AY340" s="170" t="e" cm="1">
        <f t="array" ref="AY340">_xlfn.IFS(AX340="Bajo","Aceptar",AX340="Moderado","Reducir",AX340="Alto","Reducir",AX340="Extremo","Reducir")</f>
        <v>#N/A</v>
      </c>
      <c r="AZ340" s="173" t="e" cm="1">
        <f t="array" ref="AZ340">_xlfn.IFS(AY340="Aceptar","No",AY340="Reducir","Si")</f>
        <v>#N/A</v>
      </c>
      <c r="BA340" s="20" t="str">
        <f>CONCATENATE(J340," Acción preventiva"," 1")</f>
        <v>APJUR  Acción preventiva 1</v>
      </c>
      <c r="BB340" s="22"/>
      <c r="BC340" s="22"/>
      <c r="BD340" s="22"/>
      <c r="BE340" s="20">
        <f t="shared" ref="BE340:BE359" si="1485">+SUM(BF340:BQ340)</f>
        <v>0</v>
      </c>
      <c r="BF340" s="20"/>
      <c r="BG340" s="20"/>
      <c r="BH340" s="20"/>
      <c r="BI340" s="20"/>
      <c r="BJ340" s="20"/>
      <c r="BK340" s="20"/>
      <c r="BL340" s="20"/>
      <c r="BM340" s="20"/>
      <c r="BN340" s="20"/>
      <c r="BO340" s="20"/>
      <c r="BP340" s="20"/>
      <c r="BQ340" s="20"/>
      <c r="BR340" s="176"/>
      <c r="BS340" s="37"/>
      <c r="BT340" s="37"/>
      <c r="BU340" s="37"/>
      <c r="BV340" s="37"/>
      <c r="BW340" s="37"/>
      <c r="BX340" s="37"/>
      <c r="BY340" s="37"/>
      <c r="BZ340" s="37"/>
      <c r="CA340" s="37"/>
      <c r="CB340" s="37"/>
      <c r="CC340" s="37"/>
      <c r="CD340" s="37"/>
      <c r="CE340" s="37">
        <f t="shared" si="1441"/>
        <v>0</v>
      </c>
      <c r="CF340" s="38"/>
      <c r="CG340" s="23"/>
      <c r="CH340" s="24"/>
      <c r="CI340" s="179">
        <f t="shared" ref="CI340" si="1486">+Z340</f>
        <v>0</v>
      </c>
      <c r="CJ340" s="25" t="e">
        <f t="shared" ref="CJ340" si="1487">1-(CH340/CI340)</f>
        <v>#DIV/0!</v>
      </c>
      <c r="CK340" s="23" t="e" cm="1">
        <f t="array" ref="CK340">+_xlfn.IFS(CJ340&lt;0.8,"Cambio",CJ340&lt;0.9,"Revisión de control",CJ340&gt;0.89,"Se mantiene")</f>
        <v>#DIV/0!</v>
      </c>
      <c r="CL340" s="148"/>
      <c r="CM340" s="148"/>
      <c r="CN340" s="148"/>
      <c r="CO340" s="148"/>
      <c r="CP340" s="25">
        <f t="shared" ref="CP340:CP383" si="1488">(_xlfn.IFS(CG340="",1,CG340="SI",0)+_xlfn.IFS(CL340="",1,CL340="SI",1,CL340="NO",0)+_xlfn.IFS(CM340="",1,CM340="SI",1,CM340="NO",0)+_xlfn.IFS(CN340="",1,CN340="SI",1,CN340="NO",0)+_xlfn.IFS(CO340="",1,CO340="SI",1,CO340="NO",0))/5</f>
        <v>1</v>
      </c>
    </row>
    <row r="341" spans="1:94" ht="60" hidden="1" customHeight="1" x14ac:dyDescent="0.35">
      <c r="A341" s="151"/>
      <c r="B341" s="215"/>
      <c r="C341" s="153" t="s">
        <v>156</v>
      </c>
      <c r="D341" s="192"/>
      <c r="E341" s="195"/>
      <c r="F341" s="192"/>
      <c r="G341" s="197"/>
      <c r="H341" s="168"/>
      <c r="I341" s="167"/>
      <c r="J341" s="171"/>
      <c r="K341" s="171"/>
      <c r="L341" s="198"/>
      <c r="M341" s="200"/>
      <c r="N341" s="203"/>
      <c r="O341" s="206"/>
      <c r="P341" s="209"/>
      <c r="Q341" s="168"/>
      <c r="R341" s="182"/>
      <c r="S341" s="182"/>
      <c r="T341" s="183"/>
      <c r="U341" s="171"/>
      <c r="V341" s="171"/>
      <c r="W341" s="185"/>
      <c r="X341" s="185"/>
      <c r="Y341" s="185"/>
      <c r="Z341" s="187"/>
      <c r="AA341" s="168"/>
      <c r="AB341" s="167"/>
      <c r="AC341" s="168"/>
      <c r="AD341" s="168"/>
      <c r="AE341" s="167"/>
      <c r="AF341" s="168"/>
      <c r="AG341" s="169"/>
      <c r="AH341" s="20" t="str">
        <f>CONCATENATE(J340," Control"," 2")</f>
        <v>APJUR  Control 2</v>
      </c>
      <c r="AI341" s="22"/>
      <c r="AJ341" s="22"/>
      <c r="AK341" s="22"/>
      <c r="AL341" s="22" t="str">
        <f t="shared" ref="AL341:AL343" si="1489">CONCATENATE(AI341," ",AJ341," a través de ",AK341)</f>
        <v xml:space="preserve">  a través de </v>
      </c>
      <c r="AM341" s="20"/>
      <c r="AN341" s="20" t="str">
        <f t="shared" si="1480"/>
        <v/>
      </c>
      <c r="AO341" s="20"/>
      <c r="AP341" s="20" t="str">
        <f t="shared" si="1481"/>
        <v/>
      </c>
      <c r="AQ341" s="20"/>
      <c r="AR341" s="20"/>
      <c r="AS341" s="20"/>
      <c r="AT341" s="21" t="str">
        <f>+IF(AN341="Probabilidad",AT340-(AT340*AP341),AT340)</f>
        <v/>
      </c>
      <c r="AU341" s="20" t="str">
        <f t="shared" si="1482"/>
        <v/>
      </c>
      <c r="AV341" s="21" t="e">
        <f>+IF(AN341="Impacto",AV340-(AV340*AP341),AV340)</f>
        <v>#N/A</v>
      </c>
      <c r="AW341" s="20" t="str">
        <f t="shared" si="1483"/>
        <v/>
      </c>
      <c r="AX341" s="171"/>
      <c r="AY341" s="171"/>
      <c r="AZ341" s="174"/>
      <c r="BA341" s="20" t="str">
        <f>CONCATENATE(J340," Acción preventiva"," 2")</f>
        <v>APJUR  Acción preventiva 2</v>
      </c>
      <c r="BB341" s="22"/>
      <c r="BC341" s="22"/>
      <c r="BD341" s="22"/>
      <c r="BE341" s="20">
        <f t="shared" si="1485"/>
        <v>0</v>
      </c>
      <c r="BF341" s="20"/>
      <c r="BG341" s="20"/>
      <c r="BH341" s="20"/>
      <c r="BI341" s="20"/>
      <c r="BJ341" s="20"/>
      <c r="BK341" s="20"/>
      <c r="BL341" s="20"/>
      <c r="BM341" s="20"/>
      <c r="BN341" s="20"/>
      <c r="BO341" s="20"/>
      <c r="BP341" s="20"/>
      <c r="BQ341" s="20"/>
      <c r="BR341" s="177"/>
      <c r="BS341" s="37"/>
      <c r="BT341" s="37"/>
      <c r="BU341" s="37"/>
      <c r="BV341" s="37"/>
      <c r="BW341" s="37"/>
      <c r="BX341" s="37"/>
      <c r="BY341" s="37"/>
      <c r="BZ341" s="37"/>
      <c r="CA341" s="37"/>
      <c r="CB341" s="37"/>
      <c r="CC341" s="37"/>
      <c r="CD341" s="37"/>
      <c r="CE341" s="37">
        <f t="shared" si="1441"/>
        <v>0</v>
      </c>
      <c r="CF341" s="38"/>
      <c r="CG341" s="23"/>
      <c r="CH341" s="24"/>
      <c r="CI341" s="180"/>
      <c r="CJ341" s="25" t="e">
        <f t="shared" ref="CJ341" si="1490">1-(CH341/CI340)</f>
        <v>#DIV/0!</v>
      </c>
      <c r="CK341" s="23" t="e" cm="1">
        <f t="array" ref="CK341">+_xlfn.IFS(CJ341&lt;0.8,"Cambio",CJ341&lt;0.9,"Revisión de control",CJ341&gt;0.89,"Se mantiene")</f>
        <v>#DIV/0!</v>
      </c>
      <c r="CL341" s="148"/>
      <c r="CM341" s="148"/>
      <c r="CN341" s="148"/>
      <c r="CO341" s="148"/>
      <c r="CP341" s="25">
        <f t="shared" si="1488"/>
        <v>1</v>
      </c>
    </row>
    <row r="342" spans="1:94" ht="60" hidden="1" customHeight="1" x14ac:dyDescent="0.35">
      <c r="A342" s="151"/>
      <c r="B342" s="215"/>
      <c r="C342" s="153" t="s">
        <v>156</v>
      </c>
      <c r="D342" s="192"/>
      <c r="E342" s="195"/>
      <c r="F342" s="192"/>
      <c r="G342" s="197"/>
      <c r="H342" s="168"/>
      <c r="I342" s="167"/>
      <c r="J342" s="171"/>
      <c r="K342" s="171"/>
      <c r="L342" s="198"/>
      <c r="M342" s="200"/>
      <c r="N342" s="203"/>
      <c r="O342" s="206"/>
      <c r="P342" s="209"/>
      <c r="Q342" s="168"/>
      <c r="R342" s="182"/>
      <c r="S342" s="182"/>
      <c r="T342" s="183"/>
      <c r="U342" s="171"/>
      <c r="V342" s="171"/>
      <c r="W342" s="185"/>
      <c r="X342" s="185"/>
      <c r="Y342" s="185"/>
      <c r="Z342" s="187"/>
      <c r="AA342" s="168"/>
      <c r="AB342" s="167"/>
      <c r="AC342" s="168"/>
      <c r="AD342" s="168"/>
      <c r="AE342" s="167"/>
      <c r="AF342" s="168"/>
      <c r="AG342" s="169"/>
      <c r="AH342" s="20" t="str">
        <f>CONCATENATE(J340," Control"," 3")</f>
        <v>APJUR  Control 3</v>
      </c>
      <c r="AI342" s="22"/>
      <c r="AJ342" s="22"/>
      <c r="AK342" s="22"/>
      <c r="AL342" s="22" t="str">
        <f t="shared" si="1489"/>
        <v xml:space="preserve">  a través de </v>
      </c>
      <c r="AM342" s="20"/>
      <c r="AN342" s="20" t="str">
        <f t="shared" si="1480"/>
        <v/>
      </c>
      <c r="AO342" s="20"/>
      <c r="AP342" s="20" t="str">
        <f t="shared" si="1481"/>
        <v/>
      </c>
      <c r="AQ342" s="20"/>
      <c r="AR342" s="20"/>
      <c r="AS342" s="20"/>
      <c r="AT342" s="21" t="str">
        <f>+IF(AN342="Probabilidad",AT341-(AT341*AP342),AT341)</f>
        <v/>
      </c>
      <c r="AU342" s="20" t="str">
        <f t="shared" si="1482"/>
        <v/>
      </c>
      <c r="AV342" s="21" t="e">
        <f>+IF(AN342="Impacto",AV341-(AV341*AP342),AV341)</f>
        <v>#N/A</v>
      </c>
      <c r="AW342" s="20" t="str">
        <f t="shared" si="1483"/>
        <v/>
      </c>
      <c r="AX342" s="171"/>
      <c r="AY342" s="171"/>
      <c r="AZ342" s="174"/>
      <c r="BA342" s="20" t="str">
        <f>CONCATENATE(J340," Acción preventiva"," 3")</f>
        <v>APJUR  Acción preventiva 3</v>
      </c>
      <c r="BB342" s="22"/>
      <c r="BC342" s="22"/>
      <c r="BD342" s="22"/>
      <c r="BE342" s="20">
        <f t="shared" si="1485"/>
        <v>0</v>
      </c>
      <c r="BF342" s="20"/>
      <c r="BG342" s="20"/>
      <c r="BH342" s="20"/>
      <c r="BI342" s="20"/>
      <c r="BJ342" s="20"/>
      <c r="BK342" s="20"/>
      <c r="BL342" s="20"/>
      <c r="BM342" s="20"/>
      <c r="BN342" s="20"/>
      <c r="BO342" s="20"/>
      <c r="BP342" s="20"/>
      <c r="BQ342" s="20"/>
      <c r="BR342" s="177"/>
      <c r="BS342" s="37"/>
      <c r="BT342" s="37"/>
      <c r="BU342" s="37"/>
      <c r="BV342" s="37"/>
      <c r="BW342" s="37"/>
      <c r="BX342" s="37"/>
      <c r="BY342" s="37"/>
      <c r="BZ342" s="37"/>
      <c r="CA342" s="37"/>
      <c r="CB342" s="37"/>
      <c r="CC342" s="37"/>
      <c r="CD342" s="37"/>
      <c r="CE342" s="37">
        <f t="shared" si="1441"/>
        <v>0</v>
      </c>
      <c r="CF342" s="38"/>
      <c r="CG342" s="23"/>
      <c r="CH342" s="24"/>
      <c r="CI342" s="180"/>
      <c r="CJ342" s="25" t="e">
        <f t="shared" ref="CJ342" si="1491">1-(CH342/CI340)</f>
        <v>#DIV/0!</v>
      </c>
      <c r="CK342" s="23" t="e" cm="1">
        <f t="array" ref="CK342">+_xlfn.IFS(CJ342&lt;0.8,"Cambio",CJ342&lt;0.9,"Revisión de control",CJ342&gt;0.89,"Se mantiene")</f>
        <v>#DIV/0!</v>
      </c>
      <c r="CL342" s="148"/>
      <c r="CM342" s="148"/>
      <c r="CN342" s="148"/>
      <c r="CO342" s="148"/>
      <c r="CP342" s="25">
        <f t="shared" si="1488"/>
        <v>1</v>
      </c>
    </row>
    <row r="343" spans="1:94" ht="60" hidden="1" customHeight="1" x14ac:dyDescent="0.35">
      <c r="A343" s="151"/>
      <c r="B343" s="216"/>
      <c r="C343" s="153" t="s">
        <v>156</v>
      </c>
      <c r="D343" s="193"/>
      <c r="E343" s="196"/>
      <c r="F343" s="193"/>
      <c r="G343" s="197"/>
      <c r="H343" s="168"/>
      <c r="I343" s="167"/>
      <c r="J343" s="172"/>
      <c r="K343" s="172"/>
      <c r="L343" s="198"/>
      <c r="M343" s="201"/>
      <c r="N343" s="204"/>
      <c r="O343" s="207"/>
      <c r="P343" s="210"/>
      <c r="Q343" s="168"/>
      <c r="R343" s="182"/>
      <c r="S343" s="182"/>
      <c r="T343" s="183"/>
      <c r="U343" s="172"/>
      <c r="V343" s="172"/>
      <c r="W343" s="186"/>
      <c r="X343" s="186"/>
      <c r="Y343" s="186"/>
      <c r="Z343" s="187"/>
      <c r="AA343" s="168"/>
      <c r="AB343" s="167"/>
      <c r="AC343" s="168"/>
      <c r="AD343" s="168"/>
      <c r="AE343" s="167"/>
      <c r="AF343" s="168"/>
      <c r="AG343" s="169"/>
      <c r="AH343" s="20" t="str">
        <f>CONCATENATE(J340," Control"," 4")</f>
        <v>APJUR  Control 4</v>
      </c>
      <c r="AI343" s="22"/>
      <c r="AJ343" s="22"/>
      <c r="AK343" s="22"/>
      <c r="AL343" s="22" t="str">
        <f t="shared" si="1489"/>
        <v xml:space="preserve">  a través de </v>
      </c>
      <c r="AM343" s="20"/>
      <c r="AN343" s="20" t="str">
        <f t="shared" si="1480"/>
        <v/>
      </c>
      <c r="AO343" s="20"/>
      <c r="AP343" s="20" t="str">
        <f t="shared" si="1481"/>
        <v/>
      </c>
      <c r="AQ343" s="20"/>
      <c r="AR343" s="20"/>
      <c r="AS343" s="20"/>
      <c r="AT343" s="21" t="str">
        <f>+IF(AN343="Probabilidad",AT342-(AT342*AP343),AT342)</f>
        <v/>
      </c>
      <c r="AU343" s="20" t="str">
        <f t="shared" si="1482"/>
        <v/>
      </c>
      <c r="AV343" s="21" t="e">
        <f>+IF(AN343="Impacto",AV342-(AV342*AP343),AV342)</f>
        <v>#N/A</v>
      </c>
      <c r="AW343" s="20" t="str">
        <f t="shared" si="1483"/>
        <v/>
      </c>
      <c r="AX343" s="172"/>
      <c r="AY343" s="172"/>
      <c r="AZ343" s="175"/>
      <c r="BA343" s="20" t="str">
        <f>CONCATENATE(J340," Acción preventiva"," 4")</f>
        <v>APJUR  Acción preventiva 4</v>
      </c>
      <c r="BB343" s="22"/>
      <c r="BC343" s="22"/>
      <c r="BD343" s="22"/>
      <c r="BE343" s="20">
        <f t="shared" si="1485"/>
        <v>0</v>
      </c>
      <c r="BF343" s="20"/>
      <c r="BG343" s="20"/>
      <c r="BH343" s="20"/>
      <c r="BI343" s="20"/>
      <c r="BJ343" s="20"/>
      <c r="BK343" s="20"/>
      <c r="BL343" s="20"/>
      <c r="BM343" s="20"/>
      <c r="BN343" s="20"/>
      <c r="BO343" s="20"/>
      <c r="BP343" s="20"/>
      <c r="BQ343" s="20"/>
      <c r="BR343" s="178"/>
      <c r="BS343" s="37"/>
      <c r="BT343" s="37"/>
      <c r="BU343" s="37"/>
      <c r="BV343" s="37"/>
      <c r="BW343" s="37"/>
      <c r="BX343" s="37"/>
      <c r="BY343" s="37"/>
      <c r="BZ343" s="37"/>
      <c r="CA343" s="37"/>
      <c r="CB343" s="37"/>
      <c r="CC343" s="37"/>
      <c r="CD343" s="37"/>
      <c r="CE343" s="37">
        <f t="shared" si="1441"/>
        <v>0</v>
      </c>
      <c r="CF343" s="38"/>
      <c r="CG343" s="23"/>
      <c r="CH343" s="24"/>
      <c r="CI343" s="181"/>
      <c r="CJ343" s="25" t="e">
        <f t="shared" ref="CJ343" si="1492">1-(CH343/CI340)</f>
        <v>#DIV/0!</v>
      </c>
      <c r="CK343" s="23" t="e" cm="1">
        <f t="array" ref="CK343">+_xlfn.IFS(CJ343&lt;0.8,"Cambio",CJ343&lt;0.9,"Revisión de control",CJ343&gt;0.89,"Se mantiene")</f>
        <v>#DIV/0!</v>
      </c>
      <c r="CL343" s="148"/>
      <c r="CM343" s="148"/>
      <c r="CN343" s="148"/>
      <c r="CO343" s="148"/>
      <c r="CP343" s="25">
        <f t="shared" si="1488"/>
        <v>1</v>
      </c>
    </row>
    <row r="344" spans="1:94" ht="60" customHeight="1" x14ac:dyDescent="0.35">
      <c r="A344" s="151" t="s">
        <v>466</v>
      </c>
      <c r="B344" s="226" t="s">
        <v>155</v>
      </c>
      <c r="C344" s="153" t="s">
        <v>156</v>
      </c>
      <c r="D344" s="191" t="str">
        <f>VLOOKUP(B344,Datos!$B$65:$F$80,3,FALSE)</f>
        <v>Asesorar y dar soporte jurídico a las diferentes dependencias ,a través de la emisión de conceptos y  demás soportes legales que sean necesarios, así como realizar todas las actuaciones tendientes a la debida defensa de los intereses de la entidad.</v>
      </c>
      <c r="E344" s="194" t="str">
        <f>VLOOKUP(B344,Datos!$B$65:$F$80,5,FALSE)</f>
        <v>La posibilidad de incumplir con la adecuada actuación de la defensa jurídica ante los intereses de la entidad y la desatención en la asesoría de soporte jurídico a las solicitudes que reciban</v>
      </c>
      <c r="F344" s="191" t="str">
        <f>VLOOKUP(B344,Datos!$B$65:$F$80,4,FALSE)</f>
        <v>Desde la asesoría jurídica al Director y demás dependencias, hasta las actuaciones judiciales tendientes a la debida defensa de los intereses de la entidad.</v>
      </c>
      <c r="G344" s="197" t="s">
        <v>477</v>
      </c>
      <c r="H344" s="168" t="s">
        <v>1183</v>
      </c>
      <c r="I344" s="167">
        <f t="shared" ref="I344" si="1493">IF(K344="",0,1)</f>
        <v>1</v>
      </c>
      <c r="J344" s="170" t="str">
        <f t="shared" ref="J344" si="1494">CONCATENATE(C344," ",K344)</f>
        <v>APJUR 9</v>
      </c>
      <c r="K344" s="170">
        <v>9</v>
      </c>
      <c r="L344" s="198">
        <v>46147</v>
      </c>
      <c r="M344" s="199">
        <f ca="1">+TODAY()-L344</f>
        <v>4</v>
      </c>
      <c r="N344" s="202" t="s">
        <v>1184</v>
      </c>
      <c r="O344" s="205" t="s">
        <v>23</v>
      </c>
      <c r="P344" s="208">
        <f>VLOOKUP(O344,Datos!$B$20:$D$25,2,FALSE)</f>
        <v>0.6</v>
      </c>
      <c r="Q344" s="168" t="s">
        <v>1131</v>
      </c>
      <c r="R344" s="182" t="s">
        <v>1104</v>
      </c>
      <c r="S344" s="182" t="s">
        <v>1185</v>
      </c>
      <c r="T344" s="183" t="str">
        <f t="shared" ref="T344" si="1495">CONCATENATE("Posibilidad de efecto dañoso sobre los"," ",Q344," ",R344," debido ",S344)</f>
        <v>Posibilidad de efecto dañoso sobre los recursos públicos en intereses moratorios por pago tardío de sentencias y conciliaciones debido a retrasos o deficiencias en la gestión, trámite y ordenación oportuna del gasto por parte de la Oficina Jurídica frente a obligaciones derivadas de sentencias judiciales y conciliaciones</v>
      </c>
      <c r="U344" s="170" t="s">
        <v>201</v>
      </c>
      <c r="V344" s="170" t="s">
        <v>204</v>
      </c>
      <c r="W344" s="184" t="s">
        <v>247</v>
      </c>
      <c r="X344" s="184" t="s">
        <v>1136</v>
      </c>
      <c r="Y344" s="184" t="s">
        <v>1186</v>
      </c>
      <c r="Z344" s="187">
        <v>1</v>
      </c>
      <c r="AA344" s="168" t="str">
        <f t="shared" ref="AA344" si="1496">IF(Z344&lt;=0,"",IF(Z344&lt;=2,"Muy Baja",IF(Z344&lt;=24,"Baja",IF(Z344&lt;=500,"Media",IF(Z344&lt;=5000,"Alta","Muy Alta")))))</f>
        <v>Muy Baja</v>
      </c>
      <c r="AB344" s="167">
        <f t="shared" ref="AB344" si="1497">IF(AA344="","",IF(AA344="Muy Baja",0.2,IF(AA344="Baja",0.4,IF(AA344="Media",0.6,IF(AA344="Alta",0.8,IF(AA344="Muy Alta",1,))))))</f>
        <v>0.2</v>
      </c>
      <c r="AC344" s="168" t="str">
        <f>+O344</f>
        <v>Entre 50 y menor a 100 SMLMV</v>
      </c>
      <c r="AD344" s="168" t="str" cm="1">
        <f t="array" ref="AD344">_xlfn.IFS(AC344=Datos!$C$6,"Leve",AC344=Datos!$C$7,"Menor",AC344=Datos!$C$8,"Moderado",AC344=Datos!$C$9,"Mayor",AC344=Datos!$C$10,"Catastrófico")</f>
        <v>Moderado</v>
      </c>
      <c r="AE344" s="167">
        <f t="shared" ref="AE344" si="1498">IF(AD344="","",IF(AD344="Leve",0.2,IF(AD344="Menor",0.4,IF(AD344="Moderado",0.6,IF(AD344="Mayor",0.8,IF(AD344="Catastrófico",1,))))))</f>
        <v>0.6</v>
      </c>
      <c r="AF344" s="168" t="str">
        <f t="shared" ref="AF344" si="1499">IF(OR(AND(AA344="Muy Baja",AD344="Leve"),AND(AA344="Muy Baja",AD344="Menor"),AND(AA344="Baja",AD344="Leve")),"Bajo",IF(OR(AND(AA344="Muy baja",AD344="Moderado"),AND(AA344="Baja",AD344="Menor"),AND(AA344="Baja",AD344="Moderado"),AND(AA344="Media",AD344="Leve"),AND(AA344="Media",AD344="Menor"),AND(AA344="Media",AD344="Moderado"),AND(AA344="Alta",AD344="Leve"),AND(AA344="Alta",AD344="Menor")),"Moderado",IF(OR(AND(AA344="Muy Baja",AD344="Mayor"),AND(AA344="Baja",AD344="Mayor"),AND(AA344="Media",AD344="Mayor"),AND(AA344="Alta",AD344="Moderado"),AND(AA344="Alta",AD344="Mayor"),AND(AA344="Muy Alta",AD344="Leve"),AND(AA344="Muy Alta",AD344="Menor"),AND(AA344="Muy Alta",AD344="Moderado"),AND(AA344="Muy Alta",AD344="Mayor")),"Alto",IF(OR(AND(AA344="Muy Baja",AD344="Catastrófico"),AND(AA344="Baja",AD344="Catastrófico"),AND(AA344="Media",AD344="Catastrófico"),AND(AA344="Alta",AD344="Catastrófico"),AND(AA344="Muy Alta",AD344="Catastrófico")),"Extremo",""))))</f>
        <v>Moderado</v>
      </c>
      <c r="AG344" s="169" t="str" cm="1">
        <f t="array" ref="AG344">_xlfn.IFS(AF344="Bajo","Aceptar",AF344="Moderado","Reducir",AF344="Alto","Reducir",AF344="Extremo","Reducir")</f>
        <v>Reducir</v>
      </c>
      <c r="AH344" s="20" t="str">
        <f>CONCATENATE(J344," Control"," 1")</f>
        <v>APJUR 9 Control 1</v>
      </c>
      <c r="AI344" s="22" t="s">
        <v>1187</v>
      </c>
      <c r="AJ344" s="22" t="s">
        <v>1192</v>
      </c>
      <c r="AK344" s="22" t="s">
        <v>1188</v>
      </c>
      <c r="AL344" s="22" t="str">
        <f>CONCATENATE(AI344," ",AJ344," a través del ",AK344)</f>
        <v>La OFiCINA JURIDICA establece y formaliza el procedimiento para la gestión, trámite y ordenación del pago de sentencias judiciales y conciliaciones en el Sistema Integrado de Gestión a través del su documentación, aprobación e implementación en el Sistema Integrado de Gestión (SIG)</v>
      </c>
      <c r="AM344" s="20" t="s">
        <v>46</v>
      </c>
      <c r="AN344" s="20" t="str">
        <f t="shared" si="1480"/>
        <v>Probabilidad</v>
      </c>
      <c r="AO344" s="20" t="s">
        <v>49</v>
      </c>
      <c r="AP344" s="20" t="str">
        <f t="shared" si="1481"/>
        <v>40%</v>
      </c>
      <c r="AQ344" s="20" t="s">
        <v>4</v>
      </c>
      <c r="AR344" s="20" t="s">
        <v>2</v>
      </c>
      <c r="AS344" s="20" t="s">
        <v>3</v>
      </c>
      <c r="AT344" s="21">
        <f>+IF(AN344="Probabilidad",AB344-(AB344*AP344),AB344)</f>
        <v>0.12</v>
      </c>
      <c r="AU344" s="20" t="str">
        <f t="shared" si="1482"/>
        <v>Muy Baja</v>
      </c>
      <c r="AV344" s="21">
        <f>+IF(AN344="Impacto",AE344-(AE344*AP344),AE344)</f>
        <v>0.6</v>
      </c>
      <c r="AW344" s="20" t="str">
        <f t="shared" si="1483"/>
        <v>Moderado</v>
      </c>
      <c r="AX344" s="170" t="str">
        <f t="shared" ref="AX344" si="1500">IF(OR(AND(AU347="Muy Baja",AW347="Leve"),AND(AU347="Muy Baja",AW347="Menor"),AND(AU347="Baja",AW347="Leve")),"Bajo",IF(OR(AND(AU347="Muy baja",AW347="Moderado"),AND(AU347="Baja",AW347="Menor"),AND(AU347="Baja",AW347="Moderado"),AND(AU347="Media",AW347="Leve"),AND(AU347="Media",AW347="Menor"),AND(AU347="Media",AW347="Moderado"),AND(AU347="Alta",AW347="Leve"),AND(AU347="Alta",AW347="Menor")),"Moderado",IF(OR(AND(AU347="Muy Baja",AW347="Mayor"),AND(AU347="Baja",AW347="Mayor"),AND(AU347="Media",AW347="Mayor"),AND(AU347="Alta",AW347="Moderado"),AND(AU347="Alta",AW347="Mayor"),AND(AU347="Muy Alta",AW347="Leve"),AND(AU347="Muy Alta",AW347="Menor"),AND(AU347="Muy Alta",AW347="Moderado"),AND(AU347="Muy Alta",AW347="Mayor")),"Alto",IF(OR(AND(AU347="Muy Baja",AW347="Catastrófico"),AND(AU347="Baja",AW347="Catastrófico"),AND(AU347="Media",AW347="Catastrófico"),AND(AU347="Alta",AW347="Catastrófico"),AND(AU347="Muy Alta",AW347="Catastrófico")),"Extremo",""))))</f>
        <v>Moderado</v>
      </c>
      <c r="AY344" s="170" t="str" cm="1">
        <f t="array" ref="AY344">_xlfn.IFS(AX344="Bajo","Aceptar",AX344="Moderado","Reducir",AX344="Alto","Reducir",AX344="Extremo","Reducir")</f>
        <v>Reducir</v>
      </c>
      <c r="AZ344" s="173" t="str" cm="1">
        <f t="array" ref="AZ344">_xlfn.IFS(AY344="Aceptar","No",AY344="Reducir","Si")</f>
        <v>Si</v>
      </c>
      <c r="BA344" s="20" t="str">
        <f>CONCATENATE(J344," Acción preventiva"," 1")</f>
        <v>APJUR 9 Acción preventiva 1</v>
      </c>
      <c r="BB344" s="22" t="s">
        <v>1194</v>
      </c>
      <c r="BC344" s="22" t="s">
        <v>1195</v>
      </c>
      <c r="BD344" s="22" t="s">
        <v>1196</v>
      </c>
      <c r="BE344" s="20">
        <f t="shared" si="1485"/>
        <v>6</v>
      </c>
      <c r="BF344" s="20"/>
      <c r="BG344" s="20"/>
      <c r="BH344" s="20"/>
      <c r="BI344" s="20"/>
      <c r="BJ344" s="20"/>
      <c r="BK344" s="20"/>
      <c r="BL344" s="20">
        <v>1</v>
      </c>
      <c r="BM344" s="20">
        <v>1</v>
      </c>
      <c r="BN344" s="20">
        <v>1</v>
      </c>
      <c r="BO344" s="20">
        <v>1</v>
      </c>
      <c r="BP344" s="20">
        <v>1</v>
      </c>
      <c r="BQ344" s="20">
        <v>1</v>
      </c>
      <c r="BR344" s="176">
        <f t="shared" ref="BR344" si="1501">+AVERAGE(CE344:CE347)/AVERAGE(BE344:BE347)</f>
        <v>0</v>
      </c>
      <c r="BS344" s="37"/>
      <c r="BT344" s="37"/>
      <c r="BU344" s="37"/>
      <c r="BV344" s="37"/>
      <c r="BW344" s="37"/>
      <c r="BX344" s="37"/>
      <c r="BY344" s="37"/>
      <c r="BZ344" s="37"/>
      <c r="CA344" s="37"/>
      <c r="CB344" s="37"/>
      <c r="CC344" s="37"/>
      <c r="CD344" s="37"/>
      <c r="CE344" s="37">
        <f t="shared" si="1441"/>
        <v>0</v>
      </c>
      <c r="CF344" s="38"/>
      <c r="CG344" s="23"/>
      <c r="CH344" s="24"/>
      <c r="CI344" s="179">
        <f t="shared" ref="CI344" si="1502">+Z344</f>
        <v>1</v>
      </c>
      <c r="CJ344" s="25">
        <f t="shared" ref="CJ344" si="1503">1-(CH344/CI344)</f>
        <v>1</v>
      </c>
      <c r="CK344" s="23" t="str" cm="1">
        <f t="array" ref="CK344">+_xlfn.IFS(CJ344&lt;0.8,"Cambio",CJ344&lt;0.9,"Revisión de control",CJ344&gt;0.89,"Se mantiene")</f>
        <v>Se mantiene</v>
      </c>
      <c r="CL344" s="148"/>
      <c r="CM344" s="148"/>
      <c r="CN344" s="148"/>
      <c r="CO344" s="148"/>
      <c r="CP344" s="25">
        <f t="shared" si="1488"/>
        <v>1</v>
      </c>
    </row>
    <row r="345" spans="1:94" ht="60" customHeight="1" x14ac:dyDescent="0.35">
      <c r="A345" s="151" t="s">
        <v>466</v>
      </c>
      <c r="B345" s="227"/>
      <c r="C345" s="153" t="s">
        <v>156</v>
      </c>
      <c r="D345" s="192"/>
      <c r="E345" s="195"/>
      <c r="F345" s="192"/>
      <c r="G345" s="197"/>
      <c r="H345" s="168"/>
      <c r="I345" s="167"/>
      <c r="J345" s="171"/>
      <c r="K345" s="171"/>
      <c r="L345" s="198"/>
      <c r="M345" s="200"/>
      <c r="N345" s="203"/>
      <c r="O345" s="206"/>
      <c r="P345" s="209"/>
      <c r="Q345" s="168"/>
      <c r="R345" s="182"/>
      <c r="S345" s="182"/>
      <c r="T345" s="183"/>
      <c r="U345" s="171"/>
      <c r="V345" s="171"/>
      <c r="W345" s="185"/>
      <c r="X345" s="185"/>
      <c r="Y345" s="185"/>
      <c r="Z345" s="187"/>
      <c r="AA345" s="168"/>
      <c r="AB345" s="167"/>
      <c r="AC345" s="168"/>
      <c r="AD345" s="168"/>
      <c r="AE345" s="167"/>
      <c r="AF345" s="168"/>
      <c r="AG345" s="169"/>
      <c r="AH345" s="20" t="str">
        <f>CONCATENATE(J344," Control"," 2")</f>
        <v>APJUR 9 Control 2</v>
      </c>
      <c r="AI345" s="22" t="s">
        <v>1187</v>
      </c>
      <c r="AJ345" s="22" t="s">
        <v>1193</v>
      </c>
      <c r="AK345" s="22" t="s">
        <v>1189</v>
      </c>
      <c r="AL345" s="22" t="str">
        <f t="shared" ref="AL345:AL359" si="1504">CONCATENATE(AI345," ",AJ345," a través de ",AK345)</f>
        <v>La OFiCINA JURIDICA realiza seguimiento y control a la gestión, trámite y ordenación oportuna del gasto de las obligaciones derivadas de sentencias judiciales y conciliaciones a través de verificación mensual del estado de cada obligación y de los tiempos de trámite asociados, identificando retrasos o desviaciones que puedan generar intereses moratorios</v>
      </c>
      <c r="AM345" s="20" t="s">
        <v>47</v>
      </c>
      <c r="AN345" s="20" t="str">
        <f t="shared" si="1480"/>
        <v>Probabilidad</v>
      </c>
      <c r="AO345" s="20" t="s">
        <v>49</v>
      </c>
      <c r="AP345" s="20" t="str">
        <f t="shared" si="1481"/>
        <v>30%</v>
      </c>
      <c r="AQ345" s="20" t="s">
        <v>4</v>
      </c>
      <c r="AR345" s="20" t="s">
        <v>2</v>
      </c>
      <c r="AS345" s="20" t="s">
        <v>3</v>
      </c>
      <c r="AT345" s="21">
        <f>+IF(AN345="Probabilidad",AT344-(AT344*AP345),AT344)</f>
        <v>8.3999999999999991E-2</v>
      </c>
      <c r="AU345" s="20" t="str">
        <f t="shared" si="1482"/>
        <v>Muy Baja</v>
      </c>
      <c r="AV345" s="21">
        <f>+IF(AN345="Impacto",AV344-(AV344*AP345),AV344)</f>
        <v>0.6</v>
      </c>
      <c r="AW345" s="20" t="str">
        <f t="shared" si="1483"/>
        <v>Moderado</v>
      </c>
      <c r="AX345" s="171"/>
      <c r="AY345" s="171"/>
      <c r="AZ345" s="174"/>
      <c r="BA345" s="20" t="str">
        <f>CONCATENATE(J344," Acción preventiva"," 2")</f>
        <v>APJUR 9 Acción preventiva 2</v>
      </c>
      <c r="BB345" s="22"/>
      <c r="BC345" s="22"/>
      <c r="BD345" s="22"/>
      <c r="BE345" s="20">
        <f t="shared" si="1485"/>
        <v>0</v>
      </c>
      <c r="BF345" s="20"/>
      <c r="BG345" s="20"/>
      <c r="BH345" s="20"/>
      <c r="BI345" s="20"/>
      <c r="BJ345" s="20"/>
      <c r="BK345" s="20"/>
      <c r="BL345" s="20"/>
      <c r="BM345" s="20"/>
      <c r="BN345" s="20"/>
      <c r="BO345" s="20"/>
      <c r="BP345" s="20"/>
      <c r="BQ345" s="20"/>
      <c r="BR345" s="177"/>
      <c r="BS345" s="37"/>
      <c r="BT345" s="37"/>
      <c r="BU345" s="37"/>
      <c r="BV345" s="37"/>
      <c r="BW345" s="37"/>
      <c r="BX345" s="37"/>
      <c r="BY345" s="37"/>
      <c r="BZ345" s="37"/>
      <c r="CA345" s="37"/>
      <c r="CB345" s="37"/>
      <c r="CC345" s="37"/>
      <c r="CD345" s="37"/>
      <c r="CE345" s="37">
        <f t="shared" si="1441"/>
        <v>0</v>
      </c>
      <c r="CF345" s="38"/>
      <c r="CG345" s="23"/>
      <c r="CH345" s="24"/>
      <c r="CI345" s="180"/>
      <c r="CJ345" s="25">
        <f t="shared" ref="CJ345" si="1505">1-(CH345/CI344)</f>
        <v>1</v>
      </c>
      <c r="CK345" s="23" t="str" cm="1">
        <f t="array" ref="CK345">+_xlfn.IFS(CJ345&lt;0.8,"Cambio",CJ345&lt;0.9,"Revisión de control",CJ345&gt;0.89,"Se mantiene")</f>
        <v>Se mantiene</v>
      </c>
      <c r="CL345" s="148"/>
      <c r="CM345" s="148"/>
      <c r="CN345" s="148"/>
      <c r="CO345" s="148"/>
      <c r="CP345" s="25">
        <f t="shared" si="1488"/>
        <v>1</v>
      </c>
    </row>
    <row r="346" spans="1:94" ht="60" customHeight="1" x14ac:dyDescent="0.35">
      <c r="A346" s="151" t="s">
        <v>466</v>
      </c>
      <c r="B346" s="227"/>
      <c r="C346" s="153" t="s">
        <v>156</v>
      </c>
      <c r="D346" s="192"/>
      <c r="E346" s="195"/>
      <c r="F346" s="192"/>
      <c r="G346" s="197"/>
      <c r="H346" s="168"/>
      <c r="I346" s="167"/>
      <c r="J346" s="171"/>
      <c r="K346" s="171"/>
      <c r="L346" s="198"/>
      <c r="M346" s="200"/>
      <c r="N346" s="203"/>
      <c r="O346" s="206"/>
      <c r="P346" s="209"/>
      <c r="Q346" s="168"/>
      <c r="R346" s="182"/>
      <c r="S346" s="182"/>
      <c r="T346" s="183"/>
      <c r="U346" s="171"/>
      <c r="V346" s="171"/>
      <c r="W346" s="185"/>
      <c r="X346" s="185"/>
      <c r="Y346" s="185"/>
      <c r="Z346" s="187"/>
      <c r="AA346" s="168"/>
      <c r="AB346" s="167"/>
      <c r="AC346" s="168"/>
      <c r="AD346" s="168"/>
      <c r="AE346" s="167"/>
      <c r="AF346" s="168"/>
      <c r="AG346" s="169"/>
      <c r="AH346" s="20" t="str">
        <f>CONCATENATE(J344," Control"," 3")</f>
        <v>APJUR 9 Control 3</v>
      </c>
      <c r="AI346" s="22" t="s">
        <v>1187</v>
      </c>
      <c r="AJ346" s="22" t="s">
        <v>1190</v>
      </c>
      <c r="AK346" s="22" t="s">
        <v>1191</v>
      </c>
      <c r="AL346" s="22" t="str">
        <f t="shared" si="1504"/>
        <v>La OFiCINA JURIDICA emite la ordenación del gasto inmedita a través de un memorando por ORFEO dirigido a Secretaría General y Subdirección Admisnitrativa y Financiera solicitando el pago inmediato de la sentencia o  concilicación incluyendo los interes moratorios al corte del pago</v>
      </c>
      <c r="AM346" s="20" t="s">
        <v>48</v>
      </c>
      <c r="AN346" s="20" t="str">
        <f t="shared" si="1480"/>
        <v>Impacto</v>
      </c>
      <c r="AO346" s="20" t="s">
        <v>49</v>
      </c>
      <c r="AP346" s="20" t="str">
        <f t="shared" si="1481"/>
        <v>25%</v>
      </c>
      <c r="AQ346" s="20" t="s">
        <v>4</v>
      </c>
      <c r="AR346" s="20" t="s">
        <v>2</v>
      </c>
      <c r="AS346" s="20" t="s">
        <v>3</v>
      </c>
      <c r="AT346" s="21">
        <f>+IF(AN346="Probabilidad",AT345-(AT345*AP346),AT345)</f>
        <v>8.3999999999999991E-2</v>
      </c>
      <c r="AU346" s="20" t="str">
        <f t="shared" si="1482"/>
        <v>Muy Baja</v>
      </c>
      <c r="AV346" s="21">
        <f>+IF(AN346="Impacto",AV345-(AV345*AP346),AV345)</f>
        <v>0.44999999999999996</v>
      </c>
      <c r="AW346" s="20" t="str">
        <f t="shared" si="1483"/>
        <v>Moderado</v>
      </c>
      <c r="AX346" s="171"/>
      <c r="AY346" s="171"/>
      <c r="AZ346" s="174"/>
      <c r="BA346" s="20" t="str">
        <f>CONCATENATE(J344," Acción preventiva"," 3")</f>
        <v>APJUR 9 Acción preventiva 3</v>
      </c>
      <c r="BB346" s="22"/>
      <c r="BC346" s="22"/>
      <c r="BD346" s="22"/>
      <c r="BE346" s="20">
        <f t="shared" si="1485"/>
        <v>0</v>
      </c>
      <c r="BF346" s="20"/>
      <c r="BG346" s="20"/>
      <c r="BH346" s="20"/>
      <c r="BI346" s="20"/>
      <c r="BJ346" s="20"/>
      <c r="BK346" s="20"/>
      <c r="BL346" s="20"/>
      <c r="BM346" s="20"/>
      <c r="BN346" s="20"/>
      <c r="BO346" s="20"/>
      <c r="BP346" s="20"/>
      <c r="BQ346" s="20"/>
      <c r="BR346" s="177"/>
      <c r="BS346" s="37"/>
      <c r="BT346" s="37"/>
      <c r="BU346" s="37"/>
      <c r="BV346" s="37"/>
      <c r="BW346" s="37"/>
      <c r="BX346" s="37"/>
      <c r="BY346" s="37"/>
      <c r="BZ346" s="37"/>
      <c r="CA346" s="37"/>
      <c r="CB346" s="37"/>
      <c r="CC346" s="37"/>
      <c r="CD346" s="37"/>
      <c r="CE346" s="37">
        <f t="shared" si="1441"/>
        <v>0</v>
      </c>
      <c r="CF346" s="38"/>
      <c r="CG346" s="23"/>
      <c r="CH346" s="24"/>
      <c r="CI346" s="180"/>
      <c r="CJ346" s="25">
        <f t="shared" ref="CJ346" si="1506">1-(CH346/CI344)</f>
        <v>1</v>
      </c>
      <c r="CK346" s="23" t="str" cm="1">
        <f t="array" ref="CK346">+_xlfn.IFS(CJ346&lt;0.8,"Cambio",CJ346&lt;0.9,"Revisión de control",CJ346&gt;0.89,"Se mantiene")</f>
        <v>Se mantiene</v>
      </c>
      <c r="CL346" s="148"/>
      <c r="CM346" s="148"/>
      <c r="CN346" s="148"/>
      <c r="CO346" s="148"/>
      <c r="CP346" s="25">
        <f t="shared" si="1488"/>
        <v>1</v>
      </c>
    </row>
    <row r="347" spans="1:94" ht="60" customHeight="1" x14ac:dyDescent="0.35">
      <c r="A347" s="151" t="s">
        <v>466</v>
      </c>
      <c r="B347" s="228"/>
      <c r="C347" s="153" t="s">
        <v>156</v>
      </c>
      <c r="D347" s="193"/>
      <c r="E347" s="196"/>
      <c r="F347" s="193"/>
      <c r="G347" s="197"/>
      <c r="H347" s="168"/>
      <c r="I347" s="167"/>
      <c r="J347" s="172"/>
      <c r="K347" s="172"/>
      <c r="L347" s="198"/>
      <c r="M347" s="201"/>
      <c r="N347" s="204"/>
      <c r="O347" s="207"/>
      <c r="P347" s="210"/>
      <c r="Q347" s="168"/>
      <c r="R347" s="182"/>
      <c r="S347" s="182"/>
      <c r="T347" s="183"/>
      <c r="U347" s="172"/>
      <c r="V347" s="172"/>
      <c r="W347" s="186"/>
      <c r="X347" s="186"/>
      <c r="Y347" s="186"/>
      <c r="Z347" s="187"/>
      <c r="AA347" s="168"/>
      <c r="AB347" s="167"/>
      <c r="AC347" s="168"/>
      <c r="AD347" s="168"/>
      <c r="AE347" s="167"/>
      <c r="AF347" s="168"/>
      <c r="AG347" s="169"/>
      <c r="AH347" s="20" t="str">
        <f>CONCATENATE(J344," Control"," 4")</f>
        <v>APJUR 9 Control 4</v>
      </c>
      <c r="AI347" s="22"/>
      <c r="AJ347" s="22"/>
      <c r="AK347" s="22"/>
      <c r="AL347" s="22" t="str">
        <f t="shared" si="1504"/>
        <v xml:space="preserve">  a través de </v>
      </c>
      <c r="AM347" s="20"/>
      <c r="AN347" s="20" t="str">
        <f t="shared" si="1480"/>
        <v/>
      </c>
      <c r="AO347" s="20"/>
      <c r="AP347" s="20" t="str">
        <f t="shared" si="1481"/>
        <v/>
      </c>
      <c r="AQ347" s="20"/>
      <c r="AR347" s="20"/>
      <c r="AS347" s="20"/>
      <c r="AT347" s="21">
        <f>+IF(AN347="Probabilidad",AT346-(AT346*AP347),AT346)</f>
        <v>8.3999999999999991E-2</v>
      </c>
      <c r="AU347" s="20" t="str">
        <f t="shared" si="1482"/>
        <v>Muy Baja</v>
      </c>
      <c r="AV347" s="21">
        <f>+IF(AN347="Impacto",AV346-(AV346*AP347),AV346)</f>
        <v>0.44999999999999996</v>
      </c>
      <c r="AW347" s="20" t="str">
        <f t="shared" si="1483"/>
        <v>Moderado</v>
      </c>
      <c r="AX347" s="172"/>
      <c r="AY347" s="172"/>
      <c r="AZ347" s="175"/>
      <c r="BA347" s="20" t="str">
        <f>CONCATENATE(J344," Acción preventiva"," 4")</f>
        <v>APJUR 9 Acción preventiva 4</v>
      </c>
      <c r="BB347" s="22"/>
      <c r="BC347" s="22"/>
      <c r="BD347" s="22"/>
      <c r="BE347" s="20">
        <f t="shared" si="1485"/>
        <v>0</v>
      </c>
      <c r="BF347" s="20"/>
      <c r="BG347" s="20"/>
      <c r="BH347" s="20"/>
      <c r="BI347" s="20"/>
      <c r="BJ347" s="20"/>
      <c r="BK347" s="20"/>
      <c r="BL347" s="20"/>
      <c r="BM347" s="20"/>
      <c r="BN347" s="20"/>
      <c r="BO347" s="20"/>
      <c r="BP347" s="20"/>
      <c r="BQ347" s="20"/>
      <c r="BR347" s="178"/>
      <c r="BS347" s="37"/>
      <c r="BT347" s="37"/>
      <c r="BU347" s="37"/>
      <c r="BV347" s="37"/>
      <c r="BW347" s="37"/>
      <c r="BX347" s="37"/>
      <c r="BY347" s="37"/>
      <c r="BZ347" s="37"/>
      <c r="CA347" s="37"/>
      <c r="CB347" s="37"/>
      <c r="CC347" s="37"/>
      <c r="CD347" s="37"/>
      <c r="CE347" s="37">
        <f t="shared" si="1441"/>
        <v>0</v>
      </c>
      <c r="CF347" s="38"/>
      <c r="CG347" s="23"/>
      <c r="CH347" s="24"/>
      <c r="CI347" s="181"/>
      <c r="CJ347" s="25">
        <f t="shared" ref="CJ347" si="1507">1-(CH347/CI344)</f>
        <v>1</v>
      </c>
      <c r="CK347" s="23" t="str" cm="1">
        <f t="array" ref="CK347">+_xlfn.IFS(CJ347&lt;0.8,"Cambio",CJ347&lt;0.9,"Revisión de control",CJ347&gt;0.89,"Se mantiene")</f>
        <v>Se mantiene</v>
      </c>
      <c r="CL347" s="148"/>
      <c r="CM347" s="148"/>
      <c r="CN347" s="148"/>
      <c r="CO347" s="148"/>
      <c r="CP347" s="25">
        <f t="shared" si="1488"/>
        <v>1</v>
      </c>
    </row>
    <row r="348" spans="1:94" ht="60" hidden="1" customHeight="1" x14ac:dyDescent="0.35">
      <c r="A348" s="151"/>
      <c r="B348" s="214" t="s">
        <v>155</v>
      </c>
      <c r="C348" s="153" t="s">
        <v>156</v>
      </c>
      <c r="D348" s="191" t="str">
        <f>VLOOKUP(B348,Datos!$B$65:$F$80,3,FALSE)</f>
        <v>Asesorar y dar soporte jurídico a las diferentes dependencias ,a través de la emisión de conceptos y  demás soportes legales que sean necesarios, así como realizar todas las actuaciones tendientes a la debida defensa de los intereses de la entidad.</v>
      </c>
      <c r="E348" s="194" t="str">
        <f>VLOOKUP(B348,Datos!$B$65:$F$80,5,FALSE)</f>
        <v>La posibilidad de incumplir con la adecuada actuación de la defensa jurídica ante los intereses de la entidad y la desatención en la asesoría de soporte jurídico a las solicitudes que reciban</v>
      </c>
      <c r="F348" s="191" t="str">
        <f>VLOOKUP(B348,Datos!$B$65:$F$80,4,FALSE)</f>
        <v>Desde la asesoría jurídica al Director y demás dependencias, hasta las actuaciones judiciales tendientes a la debida defensa de los intereses de la entidad.</v>
      </c>
      <c r="G348" s="197" t="s">
        <v>658</v>
      </c>
      <c r="H348" s="168"/>
      <c r="I348" s="167">
        <f t="shared" ref="I348" si="1508">IF(K348="",0,1)</f>
        <v>0</v>
      </c>
      <c r="J348" s="170" t="str">
        <f t="shared" ref="J348" si="1509">CONCATENATE(C348," ",K348)</f>
        <v xml:space="preserve">APJUR </v>
      </c>
      <c r="K348" s="170"/>
      <c r="L348" s="198"/>
      <c r="M348" s="199">
        <f ca="1">+TODAY()-L348</f>
        <v>46151</v>
      </c>
      <c r="N348" s="202"/>
      <c r="O348" s="205"/>
      <c r="P348" s="208" t="e">
        <f>VLOOKUP(O348,Datos!$B$20:$D$25,2,FALSE)</f>
        <v>#N/A</v>
      </c>
      <c r="Q348" s="168"/>
      <c r="R348" s="182"/>
      <c r="S348" s="182"/>
      <c r="T348" s="183" t="str">
        <f t="shared" ref="T348" si="1510">CONCATENATE("Posibilidad de efecto dañoso sobre los"," ",Q348," ",R348," debido ",S348)</f>
        <v xml:space="preserve">Posibilidad de efecto dañoso sobre los   debido </v>
      </c>
      <c r="U348" s="170"/>
      <c r="V348" s="170"/>
      <c r="W348" s="184"/>
      <c r="X348" s="184"/>
      <c r="Y348" s="184"/>
      <c r="Z348" s="187"/>
      <c r="AA348" s="168" t="str">
        <f t="shared" ref="AA348" si="1511">IF(Z348&lt;=0,"",IF(Z348&lt;=2,"Muy Baja",IF(Z348&lt;=24,"Baja",IF(Z348&lt;=500,"Media",IF(Z348&lt;=5000,"Alta","Muy Alta")))))</f>
        <v/>
      </c>
      <c r="AB348" s="167" t="str">
        <f t="shared" ref="AB348" si="1512">IF(AA348="","",IF(AA348="Muy Baja",0.2,IF(AA348="Baja",0.4,IF(AA348="Media",0.6,IF(AA348="Alta",0.8,IF(AA348="Muy Alta",1,))))))</f>
        <v/>
      </c>
      <c r="AC348" s="168">
        <f>+O348</f>
        <v>0</v>
      </c>
      <c r="AD348" s="168" t="e" cm="1">
        <f t="array" ref="AD348">_xlfn.IFS(AC348=Datos!$C$6,"Leve",AC348=Datos!$C$7,"Menor",AC348=Datos!$C$8,"Moderado",AC348=Datos!$C$9,"Mayor",AC348=Datos!$C$10,"Catastrófico")</f>
        <v>#N/A</v>
      </c>
      <c r="AE348" s="167" t="e">
        <f t="shared" ref="AE348" si="1513">IF(AD348="","",IF(AD348="Leve",0.2,IF(AD348="Menor",0.4,IF(AD348="Moderado",0.6,IF(AD348="Mayor",0.8,IF(AD348="Catastrófico",1,))))))</f>
        <v>#N/A</v>
      </c>
      <c r="AF348" s="168" t="e">
        <f t="shared" ref="AF348" si="1514">IF(OR(AND(AA348="Muy Baja",AD348="Leve"),AND(AA348="Muy Baja",AD348="Menor"),AND(AA348="Baja",AD348="Leve")),"Bajo",IF(OR(AND(AA348="Muy baja",AD348="Moderado"),AND(AA348="Baja",AD348="Menor"),AND(AA348="Baja",AD348="Moderado"),AND(AA348="Media",AD348="Leve"),AND(AA348="Media",AD348="Menor"),AND(AA348="Media",AD348="Moderado"),AND(AA348="Alta",AD348="Leve"),AND(AA348="Alta",AD348="Menor")),"Moderado",IF(OR(AND(AA348="Muy Baja",AD348="Mayor"),AND(AA348="Baja",AD348="Mayor"),AND(AA348="Media",AD348="Mayor"),AND(AA348="Alta",AD348="Moderado"),AND(AA348="Alta",AD348="Mayor"),AND(AA348="Muy Alta",AD348="Leve"),AND(AA348="Muy Alta",AD348="Menor"),AND(AA348="Muy Alta",AD348="Moderado"),AND(AA348="Muy Alta",AD348="Mayor")),"Alto",IF(OR(AND(AA348="Muy Baja",AD348="Catastrófico"),AND(AA348="Baja",AD348="Catastrófico"),AND(AA348="Media",AD348="Catastrófico"),AND(AA348="Alta",AD348="Catastrófico"),AND(AA348="Muy Alta",AD348="Catastrófico")),"Extremo",""))))</f>
        <v>#N/A</v>
      </c>
      <c r="AG348" s="169" t="e" cm="1">
        <f t="array" ref="AG348">_xlfn.IFS(AF348="Bajo","Aceptar",AF348="Moderado","Reducir",AF348="Alto","Reducir",AF348="Extremo","Reducir")</f>
        <v>#N/A</v>
      </c>
      <c r="AH348" s="20" t="str">
        <f>CONCATENATE(J348," Control"," 1")</f>
        <v>APJUR  Control 1</v>
      </c>
      <c r="AI348" s="22"/>
      <c r="AJ348" s="22"/>
      <c r="AK348" s="22"/>
      <c r="AL348" s="22" t="str">
        <f>CONCATENATE(AI348," ",AJ348," a través de ",AK348)</f>
        <v xml:space="preserve">  a través de </v>
      </c>
      <c r="AM348" s="20"/>
      <c r="AN348" s="20" t="str">
        <f t="shared" ref="AN348:AN355" si="1515">IF(OR(AM348="Preventivo",AM348="Detectivo"),"Probabilidad",IF(AM348="Correctivo","Impacto",""))</f>
        <v/>
      </c>
      <c r="AO348" s="20"/>
      <c r="AP348" s="20" t="str">
        <f t="shared" ref="AP348:AP355" si="1516">IF(AND(AM348="Preventivo",AO348="Automático"),"50%",IF(AND(AM348="Preventivo",AO348="Manual"),"40%",IF(AND(AM348="Detectivo",AO348="Automático"),"40%",IF(AND(AM348="Detectivo",AO348="Manual"),"30%",IF(AND(AM348="Correctivo",AO348="Automático"),"35%",IF(AND(AM348="Correctivo",AO348="Manual"),"25%",""))))))</f>
        <v/>
      </c>
      <c r="AQ348" s="20"/>
      <c r="AR348" s="20"/>
      <c r="AS348" s="20"/>
      <c r="AT348" s="21" t="str">
        <f t="shared" ref="AT348" si="1517">+IF(AN348="Probabilidad",AB348-(AB348*AP348),AB348)</f>
        <v/>
      </c>
      <c r="AU348" s="20" t="str">
        <f t="shared" ref="AU348:AU355" si="1518">IFERROR(IF(AT348="","",IF(AT348&lt;=20%,"Muy Baja",IF(AT348&lt;=40%,"Baja",IF(AT348&lt;=60%,"Media",IF(AT348&lt;=80%,"Alta","Muy Alta"))))),"")</f>
        <v/>
      </c>
      <c r="AV348" s="21" t="e">
        <f t="shared" ref="AV348" si="1519">+IF(AN348="Impacto",AE348-(AE348*AP348),AE348)</f>
        <v>#N/A</v>
      </c>
      <c r="AW348" s="20" t="str">
        <f t="shared" ref="AW348:AW355" si="1520">IFERROR(IF(AV348="","",IF(AV348&lt;=0.2,"Leve",IF(AV348&lt;=0.4,"Menor",IF(AV348&lt;=0.6,"Moderado",IF(AV348&lt;=0.8,"Mayor","Catastrófico"))))),"")</f>
        <v/>
      </c>
      <c r="AX348" s="170" t="str">
        <f t="shared" ref="AX348" si="1521">IF(OR(AND(AU351="Muy Baja",AW351="Leve"),AND(AU351="Muy Baja",AW351="Menor"),AND(AU351="Baja",AW351="Leve")),"Bajo",IF(OR(AND(AU351="Muy baja",AW351="Moderado"),AND(AU351="Baja",AW351="Menor"),AND(AU351="Baja",AW351="Moderado"),AND(AU351="Media",AW351="Leve"),AND(AU351="Media",AW351="Menor"),AND(AU351="Media",AW351="Moderado"),AND(AU351="Alta",AW351="Leve"),AND(AU351="Alta",AW351="Menor")),"Moderado",IF(OR(AND(AU351="Muy Baja",AW351="Mayor"),AND(AU351="Baja",AW351="Mayor"),AND(AU351="Media",AW351="Mayor"),AND(AU351="Alta",AW351="Moderado"),AND(AU351="Alta",AW351="Mayor"),AND(AU351="Muy Alta",AW351="Leve"),AND(AU351="Muy Alta",AW351="Menor"),AND(AU351="Muy Alta",AW351="Moderado"),AND(AU351="Muy Alta",AW351="Mayor")),"Alto",IF(OR(AND(AU351="Muy Baja",AW351="Catastrófico"),AND(AU351="Baja",AW351="Catastrófico"),AND(AU351="Media",AW351="Catastrófico"),AND(AU351="Alta",AW351="Catastrófico"),AND(AU351="Muy Alta",AW351="Catastrófico")),"Extremo",""))))</f>
        <v/>
      </c>
      <c r="AY348" s="170" t="e" cm="1">
        <f t="array" ref="AY348">_xlfn.IFS(AX348="Bajo","Aceptar",AX348="Moderado","Reducir",AX348="Alto","Reducir",AX348="Extremo","Reducir")</f>
        <v>#N/A</v>
      </c>
      <c r="AZ348" s="173" t="e" cm="1">
        <f t="array" ref="AZ348">_xlfn.IFS(AY348="Aceptar","No",AY348="Reducir","Si")</f>
        <v>#N/A</v>
      </c>
      <c r="BA348" s="20" t="str">
        <f>CONCATENATE(J348," Acción preventiva"," 1")</f>
        <v>APJUR  Acción preventiva 1</v>
      </c>
      <c r="BB348" s="22"/>
      <c r="BC348" s="22"/>
      <c r="BD348" s="22"/>
      <c r="BE348" s="20">
        <f t="shared" ref="BE348:BE355" si="1522">+SUM(BF348:BQ348)</f>
        <v>0</v>
      </c>
      <c r="BF348" s="20"/>
      <c r="BG348" s="20"/>
      <c r="BH348" s="20"/>
      <c r="BI348" s="20"/>
      <c r="BJ348" s="20"/>
      <c r="BK348" s="20"/>
      <c r="BL348" s="20"/>
      <c r="BM348" s="20"/>
      <c r="BN348" s="20"/>
      <c r="BO348" s="20"/>
      <c r="BP348" s="20"/>
      <c r="BQ348" s="20"/>
      <c r="BR348" s="176"/>
      <c r="BS348" s="37"/>
      <c r="BT348" s="37"/>
      <c r="BU348" s="37"/>
      <c r="BV348" s="37"/>
      <c r="BW348" s="37"/>
      <c r="BX348" s="37"/>
      <c r="BY348" s="37"/>
      <c r="BZ348" s="37"/>
      <c r="CA348" s="37"/>
      <c r="CB348" s="37"/>
      <c r="CC348" s="37"/>
      <c r="CD348" s="37"/>
      <c r="CE348" s="37">
        <f t="shared" si="1441"/>
        <v>0</v>
      </c>
      <c r="CF348" s="38"/>
      <c r="CG348" s="23"/>
      <c r="CH348" s="24"/>
      <c r="CI348" s="179">
        <f t="shared" ref="CI348" si="1523">+Z348</f>
        <v>0</v>
      </c>
      <c r="CJ348" s="25" t="e">
        <f t="shared" ref="CJ348" si="1524">1-(CH348/CI348)</f>
        <v>#DIV/0!</v>
      </c>
      <c r="CK348" s="23" t="e" cm="1">
        <f t="array" ref="CK348">+_xlfn.IFS(CJ348&lt;0.8,"Cambio",CJ348&lt;0.9,"Revisión de control",CJ348&gt;0.89,"Se mantiene")</f>
        <v>#DIV/0!</v>
      </c>
      <c r="CL348" s="148"/>
      <c r="CM348" s="148"/>
      <c r="CN348" s="148"/>
      <c r="CO348" s="148"/>
      <c r="CP348" s="25">
        <f>(_xlfn.IFS(CG348="",1,CG348="SI",0)+_xlfn.IFS(CL348="",1,CL348="SI",1,CL348="NO",0)+_xlfn.IFS(CM348="",1,CM348="SI",1,CM348="NO",0)+_xlfn.IFS(CN348="",1,CN348="SI",1,CN348="NO",0)+_xlfn.IFS(CO348="",1,CO348="SI",1,CO348="NO",0))/5</f>
        <v>1</v>
      </c>
    </row>
    <row r="349" spans="1:94" ht="60" hidden="1" customHeight="1" x14ac:dyDescent="0.35">
      <c r="A349" s="151"/>
      <c r="B349" s="215"/>
      <c r="C349" s="153" t="s">
        <v>156</v>
      </c>
      <c r="D349" s="192"/>
      <c r="E349" s="195"/>
      <c r="F349" s="192"/>
      <c r="G349" s="197"/>
      <c r="H349" s="168"/>
      <c r="I349" s="167"/>
      <c r="J349" s="171"/>
      <c r="K349" s="171"/>
      <c r="L349" s="198"/>
      <c r="M349" s="200"/>
      <c r="N349" s="203"/>
      <c r="O349" s="206"/>
      <c r="P349" s="209"/>
      <c r="Q349" s="168"/>
      <c r="R349" s="182"/>
      <c r="S349" s="182"/>
      <c r="T349" s="183"/>
      <c r="U349" s="171"/>
      <c r="V349" s="171"/>
      <c r="W349" s="185"/>
      <c r="X349" s="185"/>
      <c r="Y349" s="185"/>
      <c r="Z349" s="187"/>
      <c r="AA349" s="168"/>
      <c r="AB349" s="167"/>
      <c r="AC349" s="168"/>
      <c r="AD349" s="168"/>
      <c r="AE349" s="167"/>
      <c r="AF349" s="168"/>
      <c r="AG349" s="169"/>
      <c r="AH349" s="20" t="str">
        <f>CONCATENATE(J348," Control"," 2")</f>
        <v>APJUR  Control 2</v>
      </c>
      <c r="AI349" s="22"/>
      <c r="AJ349" s="22"/>
      <c r="AK349" s="22"/>
      <c r="AL349" s="22" t="str">
        <f>CONCATENATE(AI349," ",AJ349," a través de ",AK349)</f>
        <v xml:space="preserve">  a través de </v>
      </c>
      <c r="AM349" s="20"/>
      <c r="AN349" s="20" t="str">
        <f t="shared" si="1515"/>
        <v/>
      </c>
      <c r="AO349" s="20"/>
      <c r="AP349" s="20" t="str">
        <f t="shared" si="1516"/>
        <v/>
      </c>
      <c r="AQ349" s="20"/>
      <c r="AR349" s="20"/>
      <c r="AS349" s="20"/>
      <c r="AT349" s="21" t="str">
        <f t="shared" ref="AT349:AT351" si="1525">+IF(AN349="Probabilidad",AT348-(AT348*AP349),AT348)</f>
        <v/>
      </c>
      <c r="AU349" s="20" t="str">
        <f t="shared" si="1518"/>
        <v/>
      </c>
      <c r="AV349" s="21" t="e">
        <f t="shared" ref="AV349:AV351" si="1526">+IF(AN349="Impacto",AV348-(AV348*AP349),AV348)</f>
        <v>#N/A</v>
      </c>
      <c r="AW349" s="20" t="str">
        <f t="shared" si="1520"/>
        <v/>
      </c>
      <c r="AX349" s="171"/>
      <c r="AY349" s="171"/>
      <c r="AZ349" s="174"/>
      <c r="BA349" s="20" t="str">
        <f>CONCATENATE(J348," Acción preventiva"," 2")</f>
        <v>APJUR  Acción preventiva 2</v>
      </c>
      <c r="BB349" s="22"/>
      <c r="BC349" s="22"/>
      <c r="BD349" s="22"/>
      <c r="BE349" s="20">
        <f t="shared" si="1522"/>
        <v>0</v>
      </c>
      <c r="BF349" s="20"/>
      <c r="BG349" s="20"/>
      <c r="BH349" s="20"/>
      <c r="BI349" s="20"/>
      <c r="BJ349" s="20"/>
      <c r="BK349" s="20"/>
      <c r="BL349" s="20"/>
      <c r="BM349" s="20"/>
      <c r="BN349" s="20"/>
      <c r="BO349" s="20"/>
      <c r="BP349" s="20"/>
      <c r="BQ349" s="20"/>
      <c r="BR349" s="177"/>
      <c r="BS349" s="37"/>
      <c r="BT349" s="37"/>
      <c r="BU349" s="37"/>
      <c r="BV349" s="37"/>
      <c r="BW349" s="37"/>
      <c r="BX349" s="37"/>
      <c r="BY349" s="37"/>
      <c r="BZ349" s="37"/>
      <c r="CA349" s="37"/>
      <c r="CB349" s="37"/>
      <c r="CC349" s="37"/>
      <c r="CD349" s="37"/>
      <c r="CE349" s="37">
        <f t="shared" si="1441"/>
        <v>0</v>
      </c>
      <c r="CF349" s="38"/>
      <c r="CG349" s="23"/>
      <c r="CH349" s="24"/>
      <c r="CI349" s="180"/>
      <c r="CJ349" s="25" t="e">
        <f t="shared" ref="CJ349" si="1527">1-(CH349/CI348)</f>
        <v>#DIV/0!</v>
      </c>
      <c r="CK349" s="23" t="e" cm="1">
        <f t="array" ref="CK349">+_xlfn.IFS(CJ349&lt;0.8,"Cambio",CJ349&lt;0.9,"Revisión de control",CJ349&gt;0.89,"Se mantiene")</f>
        <v>#DIV/0!</v>
      </c>
      <c r="CL349" s="148"/>
      <c r="CM349" s="148"/>
      <c r="CN349" s="148"/>
      <c r="CO349" s="148"/>
      <c r="CP349" s="25">
        <f>(_xlfn.IFS(CG349="",1,CG349="SI",0)+_xlfn.IFS(CL349="",1,CL349="SI",1,CL349="NO",0)+_xlfn.IFS(CM349="",1,CM349="SI",1,CM349="NO",0)+_xlfn.IFS(CN349="",1,CN349="SI",1,CN349="NO",0)+_xlfn.IFS(CO349="",1,CO349="SI",1,CO349="NO",0))/5</f>
        <v>1</v>
      </c>
    </row>
    <row r="350" spans="1:94" ht="60" hidden="1" customHeight="1" x14ac:dyDescent="0.35">
      <c r="A350" s="151"/>
      <c r="B350" s="215"/>
      <c r="C350" s="153" t="s">
        <v>156</v>
      </c>
      <c r="D350" s="192"/>
      <c r="E350" s="195"/>
      <c r="F350" s="192"/>
      <c r="G350" s="197"/>
      <c r="H350" s="168"/>
      <c r="I350" s="167"/>
      <c r="J350" s="171"/>
      <c r="K350" s="171"/>
      <c r="L350" s="198"/>
      <c r="M350" s="200"/>
      <c r="N350" s="203"/>
      <c r="O350" s="206"/>
      <c r="P350" s="209"/>
      <c r="Q350" s="168"/>
      <c r="R350" s="182"/>
      <c r="S350" s="182"/>
      <c r="T350" s="183"/>
      <c r="U350" s="171"/>
      <c r="V350" s="171"/>
      <c r="W350" s="185"/>
      <c r="X350" s="185"/>
      <c r="Y350" s="185"/>
      <c r="Z350" s="187"/>
      <c r="AA350" s="168"/>
      <c r="AB350" s="167"/>
      <c r="AC350" s="168"/>
      <c r="AD350" s="168"/>
      <c r="AE350" s="167"/>
      <c r="AF350" s="168"/>
      <c r="AG350" s="169"/>
      <c r="AH350" s="20" t="str">
        <f>CONCATENATE(J348," Control"," 3")</f>
        <v>APJUR  Control 3</v>
      </c>
      <c r="AI350" s="22"/>
      <c r="AJ350" s="22"/>
      <c r="AK350" s="22"/>
      <c r="AL350" s="22" t="str">
        <f>CONCATENATE(AI350," ",AJ350," a través de ",AK350)</f>
        <v xml:space="preserve">  a través de </v>
      </c>
      <c r="AM350" s="20"/>
      <c r="AN350" s="20" t="str">
        <f t="shared" si="1515"/>
        <v/>
      </c>
      <c r="AO350" s="20"/>
      <c r="AP350" s="20" t="str">
        <f t="shared" si="1516"/>
        <v/>
      </c>
      <c r="AQ350" s="20"/>
      <c r="AR350" s="20"/>
      <c r="AS350" s="20"/>
      <c r="AT350" s="21" t="str">
        <f t="shared" si="1525"/>
        <v/>
      </c>
      <c r="AU350" s="20" t="str">
        <f t="shared" si="1518"/>
        <v/>
      </c>
      <c r="AV350" s="21" t="e">
        <f t="shared" si="1526"/>
        <v>#N/A</v>
      </c>
      <c r="AW350" s="20" t="str">
        <f t="shared" si="1520"/>
        <v/>
      </c>
      <c r="AX350" s="171"/>
      <c r="AY350" s="171"/>
      <c r="AZ350" s="174"/>
      <c r="BA350" s="20" t="str">
        <f>CONCATENATE(J348," Acción preventiva"," 3")</f>
        <v>APJUR  Acción preventiva 3</v>
      </c>
      <c r="BB350" s="22"/>
      <c r="BC350" s="22"/>
      <c r="BD350" s="22"/>
      <c r="BE350" s="20">
        <f t="shared" si="1522"/>
        <v>0</v>
      </c>
      <c r="BF350" s="20"/>
      <c r="BG350" s="20"/>
      <c r="BH350" s="20"/>
      <c r="BI350" s="20"/>
      <c r="BJ350" s="20"/>
      <c r="BK350" s="20"/>
      <c r="BL350" s="20"/>
      <c r="BM350" s="20"/>
      <c r="BN350" s="20"/>
      <c r="BO350" s="20"/>
      <c r="BP350" s="20"/>
      <c r="BQ350" s="20"/>
      <c r="BR350" s="177"/>
      <c r="BS350" s="37"/>
      <c r="BT350" s="37"/>
      <c r="BU350" s="37"/>
      <c r="BV350" s="37"/>
      <c r="BW350" s="37"/>
      <c r="BX350" s="37"/>
      <c r="BY350" s="37"/>
      <c r="BZ350" s="37"/>
      <c r="CA350" s="37"/>
      <c r="CB350" s="37"/>
      <c r="CC350" s="37"/>
      <c r="CD350" s="37"/>
      <c r="CE350" s="37">
        <f t="shared" si="1441"/>
        <v>0</v>
      </c>
      <c r="CF350" s="38"/>
      <c r="CG350" s="23"/>
      <c r="CH350" s="24"/>
      <c r="CI350" s="180"/>
      <c r="CJ350" s="25" t="e">
        <f t="shared" ref="CJ350" si="1528">1-(CH350/CI348)</f>
        <v>#DIV/0!</v>
      </c>
      <c r="CK350" s="23" t="e" cm="1">
        <f t="array" ref="CK350">+_xlfn.IFS(CJ350&lt;0.8,"Cambio",CJ350&lt;0.9,"Revisión de control",CJ350&gt;0.89,"Se mantiene")</f>
        <v>#DIV/0!</v>
      </c>
      <c r="CL350" s="148"/>
      <c r="CM350" s="148"/>
      <c r="CN350" s="148"/>
      <c r="CO350" s="148"/>
      <c r="CP350" s="25">
        <f>(_xlfn.IFS(CG350="",1,CG350="SI",0)+_xlfn.IFS(CL350="",1,CL350="SI",1,CL350="NO",0)+_xlfn.IFS(CM350="",1,CM350="SI",1,CM350="NO",0)+_xlfn.IFS(CN350="",1,CN350="SI",1,CN350="NO",0)+_xlfn.IFS(CO350="",1,CO350="SI",1,CO350="NO",0))/5</f>
        <v>1</v>
      </c>
    </row>
    <row r="351" spans="1:94" ht="60" hidden="1" customHeight="1" x14ac:dyDescent="0.35">
      <c r="A351" s="151"/>
      <c r="B351" s="216"/>
      <c r="C351" s="153" t="s">
        <v>156</v>
      </c>
      <c r="D351" s="193"/>
      <c r="E351" s="196"/>
      <c r="F351" s="193"/>
      <c r="G351" s="197"/>
      <c r="H351" s="168"/>
      <c r="I351" s="167"/>
      <c r="J351" s="172"/>
      <c r="K351" s="172"/>
      <c r="L351" s="198"/>
      <c r="M351" s="201"/>
      <c r="N351" s="204"/>
      <c r="O351" s="207"/>
      <c r="P351" s="210"/>
      <c r="Q351" s="168"/>
      <c r="R351" s="182"/>
      <c r="S351" s="182"/>
      <c r="T351" s="183"/>
      <c r="U351" s="172"/>
      <c r="V351" s="172"/>
      <c r="W351" s="186"/>
      <c r="X351" s="186"/>
      <c r="Y351" s="186"/>
      <c r="Z351" s="187"/>
      <c r="AA351" s="168"/>
      <c r="AB351" s="167"/>
      <c r="AC351" s="168"/>
      <c r="AD351" s="168"/>
      <c r="AE351" s="167"/>
      <c r="AF351" s="168"/>
      <c r="AG351" s="169"/>
      <c r="AH351" s="20" t="str">
        <f>CONCATENATE(J348," Control"," 4")</f>
        <v>APJUR  Control 4</v>
      </c>
      <c r="AI351" s="22"/>
      <c r="AJ351" s="22"/>
      <c r="AK351" s="22"/>
      <c r="AL351" s="22" t="str">
        <f>CONCATENATE(AI351," ",AJ351," a través de ",AK351)</f>
        <v xml:space="preserve">  a través de </v>
      </c>
      <c r="AM351" s="20"/>
      <c r="AN351" s="20" t="str">
        <f t="shared" si="1515"/>
        <v/>
      </c>
      <c r="AO351" s="20"/>
      <c r="AP351" s="20" t="str">
        <f t="shared" si="1516"/>
        <v/>
      </c>
      <c r="AQ351" s="20"/>
      <c r="AR351" s="20"/>
      <c r="AS351" s="20"/>
      <c r="AT351" s="21" t="str">
        <f t="shared" si="1525"/>
        <v/>
      </c>
      <c r="AU351" s="20" t="str">
        <f t="shared" si="1518"/>
        <v/>
      </c>
      <c r="AV351" s="21" t="e">
        <f t="shared" si="1526"/>
        <v>#N/A</v>
      </c>
      <c r="AW351" s="20" t="str">
        <f t="shared" si="1520"/>
        <v/>
      </c>
      <c r="AX351" s="172"/>
      <c r="AY351" s="172"/>
      <c r="AZ351" s="175"/>
      <c r="BA351" s="20" t="str">
        <f>CONCATENATE(J348," Acción preventiva"," 4")</f>
        <v>APJUR  Acción preventiva 4</v>
      </c>
      <c r="BB351" s="22"/>
      <c r="BC351" s="22"/>
      <c r="BD351" s="22"/>
      <c r="BE351" s="20">
        <f t="shared" si="1522"/>
        <v>0</v>
      </c>
      <c r="BF351" s="20"/>
      <c r="BG351" s="20"/>
      <c r="BH351" s="20"/>
      <c r="BI351" s="20"/>
      <c r="BJ351" s="20"/>
      <c r="BK351" s="20"/>
      <c r="BL351" s="20"/>
      <c r="BM351" s="20"/>
      <c r="BN351" s="20"/>
      <c r="BO351" s="20"/>
      <c r="BP351" s="20"/>
      <c r="BQ351" s="20"/>
      <c r="BR351" s="178"/>
      <c r="BS351" s="37"/>
      <c r="BT351" s="37"/>
      <c r="BU351" s="37"/>
      <c r="BV351" s="37"/>
      <c r="BW351" s="37"/>
      <c r="BX351" s="37"/>
      <c r="BY351" s="37"/>
      <c r="BZ351" s="37"/>
      <c r="CA351" s="37"/>
      <c r="CB351" s="37"/>
      <c r="CC351" s="37"/>
      <c r="CD351" s="37"/>
      <c r="CE351" s="37">
        <f t="shared" si="1441"/>
        <v>0</v>
      </c>
      <c r="CF351" s="38"/>
      <c r="CG351" s="23"/>
      <c r="CH351" s="24"/>
      <c r="CI351" s="181"/>
      <c r="CJ351" s="25" t="e">
        <f t="shared" ref="CJ351" si="1529">1-(CH351/CI348)</f>
        <v>#DIV/0!</v>
      </c>
      <c r="CK351" s="23" t="e" cm="1">
        <f t="array" ref="CK351">+_xlfn.IFS(CJ351&lt;0.8,"Cambio",CJ351&lt;0.9,"Revisión de control",CJ351&gt;0.89,"Se mantiene")</f>
        <v>#DIV/0!</v>
      </c>
      <c r="CL351" s="148"/>
      <c r="CM351" s="148"/>
      <c r="CN351" s="148"/>
      <c r="CO351" s="148"/>
      <c r="CP351" s="25">
        <f>(_xlfn.IFS(CG351="",1,CG351="SI",0)+_xlfn.IFS(CL351="",1,CL351="SI",1,CL351="NO",0)+_xlfn.IFS(CM351="",1,CM351="SI",1,CM351="NO",0)+_xlfn.IFS(CN351="",1,CN351="SI",1,CN351="NO",0)+_xlfn.IFS(CO351="",1,CO351="SI",1,CO351="NO",0))/5</f>
        <v>1</v>
      </c>
    </row>
    <row r="352" spans="1:94" ht="60" hidden="1" customHeight="1" x14ac:dyDescent="0.35">
      <c r="A352" s="151"/>
      <c r="B352" s="214" t="s">
        <v>155</v>
      </c>
      <c r="C352" s="153" t="s">
        <v>156</v>
      </c>
      <c r="D352" s="191" t="str">
        <f>VLOOKUP(B352,Datos!$B$65:$F$80,3,FALSE)</f>
        <v>Asesorar y dar soporte jurídico a las diferentes dependencias ,a través de la emisión de conceptos y  demás soportes legales que sean necesarios, así como realizar todas las actuaciones tendientes a la debida defensa de los intereses de la entidad.</v>
      </c>
      <c r="E352" s="194" t="str">
        <f>VLOOKUP(B352,Datos!$B$65:$F$80,5,FALSE)</f>
        <v>La posibilidad de incumplir con la adecuada actuación de la defensa jurídica ante los intereses de la entidad y la desatención en la asesoría de soporte jurídico a las solicitudes que reciban</v>
      </c>
      <c r="F352" s="191" t="str">
        <f>VLOOKUP(B352,Datos!$B$65:$F$80,4,FALSE)</f>
        <v>Desde la asesoría jurídica al Director y demás dependencias, hasta las actuaciones judiciales tendientes a la debida defensa de los intereses de la entidad.</v>
      </c>
      <c r="G352" s="197" t="s">
        <v>659</v>
      </c>
      <c r="H352" s="168"/>
      <c r="I352" s="167">
        <f t="shared" ref="I352" si="1530">IF(K352="",0,1)</f>
        <v>0</v>
      </c>
      <c r="J352" s="170" t="str">
        <f t="shared" ref="J352" si="1531">CONCATENATE(C352," ",K352)</f>
        <v xml:space="preserve">APJUR </v>
      </c>
      <c r="K352" s="170"/>
      <c r="L352" s="198"/>
      <c r="M352" s="199">
        <f ca="1">+TODAY()-L352</f>
        <v>46151</v>
      </c>
      <c r="N352" s="202"/>
      <c r="O352" s="205"/>
      <c r="P352" s="208" t="e">
        <f>VLOOKUP(O352,Datos!$B$20:$D$25,2,FALSE)</f>
        <v>#N/A</v>
      </c>
      <c r="Q352" s="168"/>
      <c r="R352" s="182"/>
      <c r="S352" s="182"/>
      <c r="T352" s="183" t="str">
        <f t="shared" ref="T352" si="1532">CONCATENATE("Posibilidad de efecto dañoso sobre los"," ",Q352," ",R352," debido ",S352)</f>
        <v xml:space="preserve">Posibilidad de efecto dañoso sobre los   debido </v>
      </c>
      <c r="U352" s="170"/>
      <c r="V352" s="170"/>
      <c r="W352" s="184"/>
      <c r="X352" s="184"/>
      <c r="Y352" s="184"/>
      <c r="Z352" s="187"/>
      <c r="AA352" s="168" t="str">
        <f t="shared" ref="AA352" si="1533">IF(Z352&lt;=0,"",IF(Z352&lt;=2,"Muy Baja",IF(Z352&lt;=24,"Baja",IF(Z352&lt;=500,"Media",IF(Z352&lt;=5000,"Alta","Muy Alta")))))</f>
        <v/>
      </c>
      <c r="AB352" s="167" t="str">
        <f t="shared" ref="AB352" si="1534">IF(AA352="","",IF(AA352="Muy Baja",0.2,IF(AA352="Baja",0.4,IF(AA352="Media",0.6,IF(AA352="Alta",0.8,IF(AA352="Muy Alta",1,))))))</f>
        <v/>
      </c>
      <c r="AC352" s="168">
        <f>+O352</f>
        <v>0</v>
      </c>
      <c r="AD352" s="168" t="e" cm="1">
        <f t="array" ref="AD352">_xlfn.IFS(AC352=Datos!$C$6,"Leve",AC352=Datos!$C$7,"Menor",AC352=Datos!$C$8,"Moderado",AC352=Datos!$C$9,"Mayor",AC352=Datos!$C$10,"Catastrófico")</f>
        <v>#N/A</v>
      </c>
      <c r="AE352" s="167" t="e">
        <f t="shared" ref="AE352" si="1535">IF(AD352="","",IF(AD352="Leve",0.2,IF(AD352="Menor",0.4,IF(AD352="Moderado",0.6,IF(AD352="Mayor",0.8,IF(AD352="Catastrófico",1,))))))</f>
        <v>#N/A</v>
      </c>
      <c r="AF352" s="168" t="e">
        <f t="shared" ref="AF352" si="1536">IF(OR(AND(AA352="Muy Baja",AD352="Leve"),AND(AA352="Muy Baja",AD352="Menor"),AND(AA352="Baja",AD352="Leve")),"Bajo",IF(OR(AND(AA352="Muy baja",AD352="Moderado"),AND(AA352="Baja",AD352="Menor"),AND(AA352="Baja",AD352="Moderado"),AND(AA352="Media",AD352="Leve"),AND(AA352="Media",AD352="Menor"),AND(AA352="Media",AD352="Moderado"),AND(AA352="Alta",AD352="Leve"),AND(AA352="Alta",AD352="Menor")),"Moderado",IF(OR(AND(AA352="Muy Baja",AD352="Mayor"),AND(AA352="Baja",AD352="Mayor"),AND(AA352="Media",AD352="Mayor"),AND(AA352="Alta",AD352="Moderado"),AND(AA352="Alta",AD352="Mayor"),AND(AA352="Muy Alta",AD352="Leve"),AND(AA352="Muy Alta",AD352="Menor"),AND(AA352="Muy Alta",AD352="Moderado"),AND(AA352="Muy Alta",AD352="Mayor")),"Alto",IF(OR(AND(AA352="Muy Baja",AD352="Catastrófico"),AND(AA352="Baja",AD352="Catastrófico"),AND(AA352="Media",AD352="Catastrófico"),AND(AA352="Alta",AD352="Catastrófico"),AND(AA352="Muy Alta",AD352="Catastrófico")),"Extremo",""))))</f>
        <v>#N/A</v>
      </c>
      <c r="AG352" s="169" t="e" cm="1">
        <f t="array" ref="AG352">_xlfn.IFS(AF352="Bajo","Aceptar",AF352="Moderado","Reducir",AF352="Alto","Reducir",AF352="Extremo","Reducir")</f>
        <v>#N/A</v>
      </c>
      <c r="AH352" s="20" t="str">
        <f>CONCATENATE(J352," Control"," 1")</f>
        <v>APJUR  Control 1</v>
      </c>
      <c r="AI352" s="22"/>
      <c r="AJ352" s="22"/>
      <c r="AK352" s="22"/>
      <c r="AL352" s="22" t="str">
        <f t="shared" ref="AL352:AL355" si="1537">CONCATENATE(AI352," ",AJ352," a través de ",AK352)</f>
        <v xml:space="preserve">  a través de </v>
      </c>
      <c r="AM352" s="20"/>
      <c r="AN352" s="20" t="str">
        <f t="shared" si="1515"/>
        <v/>
      </c>
      <c r="AO352" s="20"/>
      <c r="AP352" s="20" t="str">
        <f t="shared" si="1516"/>
        <v/>
      </c>
      <c r="AQ352" s="20"/>
      <c r="AR352" s="20"/>
      <c r="AS352" s="20"/>
      <c r="AT352" s="21" t="str">
        <f t="shared" ref="AT352" si="1538">+IF(AN352="Probabilidad",AB352-(AB352*AP352),AB352)</f>
        <v/>
      </c>
      <c r="AU352" s="20" t="str">
        <f t="shared" si="1518"/>
        <v/>
      </c>
      <c r="AV352" s="21" t="e">
        <f t="shared" ref="AV352" si="1539">+IF(AN352="Impacto",AE352-(AE352*AP352),AE352)</f>
        <v>#N/A</v>
      </c>
      <c r="AW352" s="20" t="str">
        <f t="shared" si="1520"/>
        <v/>
      </c>
      <c r="AX352" s="170" t="str">
        <f t="shared" ref="AX352" si="1540">IF(OR(AND(AU355="Muy Baja",AW355="Leve"),AND(AU355="Muy Baja",AW355="Menor"),AND(AU355="Baja",AW355="Leve")),"Bajo",IF(OR(AND(AU355="Muy baja",AW355="Moderado"),AND(AU355="Baja",AW355="Menor"),AND(AU355="Baja",AW355="Moderado"),AND(AU355="Media",AW355="Leve"),AND(AU355="Media",AW355="Menor"),AND(AU355="Media",AW355="Moderado"),AND(AU355="Alta",AW355="Leve"),AND(AU355="Alta",AW355="Menor")),"Moderado",IF(OR(AND(AU355="Muy Baja",AW355="Mayor"),AND(AU355="Baja",AW355="Mayor"),AND(AU355="Media",AW355="Mayor"),AND(AU355="Alta",AW355="Moderado"),AND(AU355="Alta",AW355="Mayor"),AND(AU355="Muy Alta",AW355="Leve"),AND(AU355="Muy Alta",AW355="Menor"),AND(AU355="Muy Alta",AW355="Moderado"),AND(AU355="Muy Alta",AW355="Mayor")),"Alto",IF(OR(AND(AU355="Muy Baja",AW355="Catastrófico"),AND(AU355="Baja",AW355="Catastrófico"),AND(AU355="Media",AW355="Catastrófico"),AND(AU355="Alta",AW355="Catastrófico"),AND(AU355="Muy Alta",AW355="Catastrófico")),"Extremo",""))))</f>
        <v/>
      </c>
      <c r="AY352" s="170" t="e" cm="1">
        <f t="array" ref="AY352">_xlfn.IFS(AX352="Bajo","Aceptar",AX352="Moderado","Reducir",AX352="Alto","Reducir",AX352="Extremo","Reducir")</f>
        <v>#N/A</v>
      </c>
      <c r="AZ352" s="173" t="e" cm="1">
        <f t="array" ref="AZ352">_xlfn.IFS(AY352="Aceptar","No",AY352="Reducir","Si")</f>
        <v>#N/A</v>
      </c>
      <c r="BA352" s="20" t="str">
        <f>CONCATENATE(J352," Acción preventiva"," 1")</f>
        <v>APJUR  Acción preventiva 1</v>
      </c>
      <c r="BB352" s="22"/>
      <c r="BC352" s="22"/>
      <c r="BD352" s="22"/>
      <c r="BE352" s="20">
        <f t="shared" si="1522"/>
        <v>0</v>
      </c>
      <c r="BF352" s="20"/>
      <c r="BG352" s="20"/>
      <c r="BH352" s="20"/>
      <c r="BI352" s="20"/>
      <c r="BJ352" s="20"/>
      <c r="BK352" s="20"/>
      <c r="BL352" s="20"/>
      <c r="BM352" s="20"/>
      <c r="BN352" s="20"/>
      <c r="BO352" s="20"/>
      <c r="BP352" s="20"/>
      <c r="BQ352" s="20"/>
      <c r="BR352" s="176"/>
      <c r="BS352" s="37"/>
      <c r="BT352" s="37"/>
      <c r="BU352" s="37"/>
      <c r="BV352" s="37"/>
      <c r="BW352" s="37"/>
      <c r="BX352" s="37"/>
      <c r="BY352" s="37"/>
      <c r="BZ352" s="37"/>
      <c r="CA352" s="37"/>
      <c r="CB352" s="37"/>
      <c r="CC352" s="37"/>
      <c r="CD352" s="37"/>
      <c r="CE352" s="37">
        <f t="shared" si="1441"/>
        <v>0</v>
      </c>
      <c r="CF352" s="38"/>
      <c r="CG352" s="23"/>
      <c r="CH352" s="24"/>
      <c r="CI352" s="179">
        <f t="shared" ref="CI352" si="1541">+Z352</f>
        <v>0</v>
      </c>
      <c r="CJ352" s="25" t="e">
        <f t="shared" ref="CJ352" si="1542">1-(CH352/CI352)</f>
        <v>#DIV/0!</v>
      </c>
      <c r="CK352" s="23" t="e" cm="1">
        <f t="array" ref="CK352">+_xlfn.IFS(CJ352&lt;0.8,"Cambio",CJ352&lt;0.9,"Revisión de control",CJ352&gt;0.89,"Se mantiene")</f>
        <v>#DIV/0!</v>
      </c>
      <c r="CL352" s="148"/>
      <c r="CM352" s="148"/>
      <c r="CN352" s="148"/>
      <c r="CO352" s="148"/>
      <c r="CP352" s="25">
        <f t="shared" ref="CP352:CP355" si="1543">(_xlfn.IFS(CG352="",1,CG352="SI",0)+_xlfn.IFS(CL352="",1,CL352="SI",1,CL352="NO",0)+_xlfn.IFS(CM352="",1,CM352="SI",1,CM352="NO",0)+_xlfn.IFS(CN352="",1,CN352="SI",1,CN352="NO",0)+_xlfn.IFS(CO352="",1,CO352="SI",1,CO352="NO",0))/5</f>
        <v>1</v>
      </c>
    </row>
    <row r="353" spans="1:94" ht="60" hidden="1" customHeight="1" x14ac:dyDescent="0.35">
      <c r="A353" s="151"/>
      <c r="B353" s="215"/>
      <c r="C353" s="153" t="s">
        <v>156</v>
      </c>
      <c r="D353" s="192"/>
      <c r="E353" s="195"/>
      <c r="F353" s="192"/>
      <c r="G353" s="197"/>
      <c r="H353" s="168"/>
      <c r="I353" s="167"/>
      <c r="J353" s="171"/>
      <c r="K353" s="171"/>
      <c r="L353" s="198"/>
      <c r="M353" s="200"/>
      <c r="N353" s="203"/>
      <c r="O353" s="206"/>
      <c r="P353" s="209"/>
      <c r="Q353" s="168"/>
      <c r="R353" s="182"/>
      <c r="S353" s="182"/>
      <c r="T353" s="183"/>
      <c r="U353" s="171"/>
      <c r="V353" s="171"/>
      <c r="W353" s="185"/>
      <c r="X353" s="185"/>
      <c r="Y353" s="185"/>
      <c r="Z353" s="187"/>
      <c r="AA353" s="168"/>
      <c r="AB353" s="167"/>
      <c r="AC353" s="168"/>
      <c r="AD353" s="168"/>
      <c r="AE353" s="167"/>
      <c r="AF353" s="168"/>
      <c r="AG353" s="169"/>
      <c r="AH353" s="20" t="str">
        <f>CONCATENATE(J352," Control"," 2")</f>
        <v>APJUR  Control 2</v>
      </c>
      <c r="AI353" s="22"/>
      <c r="AJ353" s="22"/>
      <c r="AK353" s="22"/>
      <c r="AL353" s="22" t="str">
        <f t="shared" si="1537"/>
        <v xml:space="preserve">  a través de </v>
      </c>
      <c r="AM353" s="20"/>
      <c r="AN353" s="20" t="str">
        <f t="shared" si="1515"/>
        <v/>
      </c>
      <c r="AO353" s="20"/>
      <c r="AP353" s="20" t="str">
        <f t="shared" si="1516"/>
        <v/>
      </c>
      <c r="AQ353" s="20"/>
      <c r="AR353" s="20"/>
      <c r="AS353" s="20"/>
      <c r="AT353" s="21" t="str">
        <f t="shared" ref="AT353:AT355" si="1544">+IF(AN353="Probabilidad",AT352-(AT352*AP353),AT352)</f>
        <v/>
      </c>
      <c r="AU353" s="20" t="str">
        <f t="shared" si="1518"/>
        <v/>
      </c>
      <c r="AV353" s="21" t="e">
        <f t="shared" ref="AV353:AV355" si="1545">+IF(AN353="Impacto",AV352-(AV352*AP353),AV352)</f>
        <v>#N/A</v>
      </c>
      <c r="AW353" s="20" t="str">
        <f t="shared" si="1520"/>
        <v/>
      </c>
      <c r="AX353" s="171"/>
      <c r="AY353" s="171"/>
      <c r="AZ353" s="174"/>
      <c r="BA353" s="20" t="str">
        <f>CONCATENATE(J352," Acción preventiva"," 2")</f>
        <v>APJUR  Acción preventiva 2</v>
      </c>
      <c r="BB353" s="22"/>
      <c r="BC353" s="22"/>
      <c r="BD353" s="22"/>
      <c r="BE353" s="20">
        <f t="shared" si="1522"/>
        <v>0</v>
      </c>
      <c r="BF353" s="20"/>
      <c r="BG353" s="20"/>
      <c r="BH353" s="20"/>
      <c r="BI353" s="20"/>
      <c r="BJ353" s="20"/>
      <c r="BK353" s="20"/>
      <c r="BL353" s="20"/>
      <c r="BM353" s="20"/>
      <c r="BN353" s="20"/>
      <c r="BO353" s="20"/>
      <c r="BP353" s="20"/>
      <c r="BQ353" s="20"/>
      <c r="BR353" s="177"/>
      <c r="BS353" s="37"/>
      <c r="BT353" s="37"/>
      <c r="BU353" s="37"/>
      <c r="BV353" s="37"/>
      <c r="BW353" s="37"/>
      <c r="BX353" s="37"/>
      <c r="BY353" s="37"/>
      <c r="BZ353" s="37"/>
      <c r="CA353" s="37"/>
      <c r="CB353" s="37"/>
      <c r="CC353" s="37"/>
      <c r="CD353" s="37"/>
      <c r="CE353" s="37">
        <f t="shared" si="1441"/>
        <v>0</v>
      </c>
      <c r="CF353" s="38"/>
      <c r="CG353" s="23"/>
      <c r="CH353" s="24"/>
      <c r="CI353" s="180"/>
      <c r="CJ353" s="25" t="e">
        <f t="shared" ref="CJ353" si="1546">1-(CH353/CI352)</f>
        <v>#DIV/0!</v>
      </c>
      <c r="CK353" s="23" t="e" cm="1">
        <f t="array" ref="CK353">+_xlfn.IFS(CJ353&lt;0.8,"Cambio",CJ353&lt;0.9,"Revisión de control",CJ353&gt;0.89,"Se mantiene")</f>
        <v>#DIV/0!</v>
      </c>
      <c r="CL353" s="148"/>
      <c r="CM353" s="148"/>
      <c r="CN353" s="148"/>
      <c r="CO353" s="148"/>
      <c r="CP353" s="25">
        <f t="shared" si="1543"/>
        <v>1</v>
      </c>
    </row>
    <row r="354" spans="1:94" ht="60" hidden="1" customHeight="1" x14ac:dyDescent="0.35">
      <c r="A354" s="151"/>
      <c r="B354" s="215"/>
      <c r="C354" s="153" t="s">
        <v>156</v>
      </c>
      <c r="D354" s="192"/>
      <c r="E354" s="195"/>
      <c r="F354" s="192"/>
      <c r="G354" s="197"/>
      <c r="H354" s="168"/>
      <c r="I354" s="167"/>
      <c r="J354" s="171"/>
      <c r="K354" s="171"/>
      <c r="L354" s="198"/>
      <c r="M354" s="200"/>
      <c r="N354" s="203"/>
      <c r="O354" s="206"/>
      <c r="P354" s="209"/>
      <c r="Q354" s="168"/>
      <c r="R354" s="182"/>
      <c r="S354" s="182"/>
      <c r="T354" s="183"/>
      <c r="U354" s="171"/>
      <c r="V354" s="171"/>
      <c r="W354" s="185"/>
      <c r="X354" s="185"/>
      <c r="Y354" s="185"/>
      <c r="Z354" s="187"/>
      <c r="AA354" s="168"/>
      <c r="AB354" s="167"/>
      <c r="AC354" s="168"/>
      <c r="AD354" s="168"/>
      <c r="AE354" s="167"/>
      <c r="AF354" s="168"/>
      <c r="AG354" s="169"/>
      <c r="AH354" s="20" t="str">
        <f>CONCATENATE(J352," Control"," 3")</f>
        <v>APJUR  Control 3</v>
      </c>
      <c r="AI354" s="22"/>
      <c r="AJ354" s="22"/>
      <c r="AK354" s="22"/>
      <c r="AL354" s="22" t="str">
        <f t="shared" si="1537"/>
        <v xml:space="preserve">  a través de </v>
      </c>
      <c r="AM354" s="20"/>
      <c r="AN354" s="20" t="str">
        <f t="shared" si="1515"/>
        <v/>
      </c>
      <c r="AO354" s="20"/>
      <c r="AP354" s="20" t="str">
        <f t="shared" si="1516"/>
        <v/>
      </c>
      <c r="AQ354" s="20"/>
      <c r="AR354" s="20"/>
      <c r="AS354" s="20"/>
      <c r="AT354" s="21" t="str">
        <f t="shared" si="1544"/>
        <v/>
      </c>
      <c r="AU354" s="20" t="str">
        <f t="shared" si="1518"/>
        <v/>
      </c>
      <c r="AV354" s="21" t="e">
        <f t="shared" si="1545"/>
        <v>#N/A</v>
      </c>
      <c r="AW354" s="20" t="str">
        <f t="shared" si="1520"/>
        <v/>
      </c>
      <c r="AX354" s="171"/>
      <c r="AY354" s="171"/>
      <c r="AZ354" s="174"/>
      <c r="BA354" s="20" t="str">
        <f>CONCATENATE(J352," Acción preventiva"," 3")</f>
        <v>APJUR  Acción preventiva 3</v>
      </c>
      <c r="BB354" s="22"/>
      <c r="BC354" s="22"/>
      <c r="BD354" s="22"/>
      <c r="BE354" s="20">
        <f t="shared" si="1522"/>
        <v>0</v>
      </c>
      <c r="BF354" s="20"/>
      <c r="BG354" s="20"/>
      <c r="BH354" s="20"/>
      <c r="BI354" s="20"/>
      <c r="BJ354" s="20"/>
      <c r="BK354" s="20"/>
      <c r="BL354" s="20"/>
      <c r="BM354" s="20"/>
      <c r="BN354" s="20"/>
      <c r="BO354" s="20"/>
      <c r="BP354" s="20"/>
      <c r="BQ354" s="20"/>
      <c r="BR354" s="177"/>
      <c r="BS354" s="37"/>
      <c r="BT354" s="37"/>
      <c r="BU354" s="37"/>
      <c r="BV354" s="37"/>
      <c r="BW354" s="37"/>
      <c r="BX354" s="37"/>
      <c r="BY354" s="37"/>
      <c r="BZ354" s="37"/>
      <c r="CA354" s="37"/>
      <c r="CB354" s="37"/>
      <c r="CC354" s="37"/>
      <c r="CD354" s="37"/>
      <c r="CE354" s="37">
        <f t="shared" si="1441"/>
        <v>0</v>
      </c>
      <c r="CF354" s="38"/>
      <c r="CG354" s="23"/>
      <c r="CH354" s="24"/>
      <c r="CI354" s="180"/>
      <c r="CJ354" s="25" t="e">
        <f t="shared" ref="CJ354" si="1547">1-(CH354/CI352)</f>
        <v>#DIV/0!</v>
      </c>
      <c r="CK354" s="23" t="e" cm="1">
        <f t="array" ref="CK354">+_xlfn.IFS(CJ354&lt;0.8,"Cambio",CJ354&lt;0.9,"Revisión de control",CJ354&gt;0.89,"Se mantiene")</f>
        <v>#DIV/0!</v>
      </c>
      <c r="CL354" s="148"/>
      <c r="CM354" s="148"/>
      <c r="CN354" s="148"/>
      <c r="CO354" s="148"/>
      <c r="CP354" s="25">
        <f t="shared" si="1543"/>
        <v>1</v>
      </c>
    </row>
    <row r="355" spans="1:94" ht="60" hidden="1" customHeight="1" x14ac:dyDescent="0.35">
      <c r="A355" s="151"/>
      <c r="B355" s="216"/>
      <c r="C355" s="153" t="s">
        <v>156</v>
      </c>
      <c r="D355" s="193"/>
      <c r="E355" s="196"/>
      <c r="F355" s="193"/>
      <c r="G355" s="197"/>
      <c r="H355" s="168"/>
      <c r="I355" s="167"/>
      <c r="J355" s="172"/>
      <c r="K355" s="172"/>
      <c r="L355" s="198"/>
      <c r="M355" s="201"/>
      <c r="N355" s="204"/>
      <c r="O355" s="207"/>
      <c r="P355" s="210"/>
      <c r="Q355" s="168"/>
      <c r="R355" s="182"/>
      <c r="S355" s="182"/>
      <c r="T355" s="183"/>
      <c r="U355" s="172"/>
      <c r="V355" s="172"/>
      <c r="W355" s="186"/>
      <c r="X355" s="186"/>
      <c r="Y355" s="186"/>
      <c r="Z355" s="187"/>
      <c r="AA355" s="168"/>
      <c r="AB355" s="167"/>
      <c r="AC355" s="168"/>
      <c r="AD355" s="168"/>
      <c r="AE355" s="167"/>
      <c r="AF355" s="168"/>
      <c r="AG355" s="169"/>
      <c r="AH355" s="20" t="str">
        <f>CONCATENATE(J352," Control"," 4")</f>
        <v>APJUR  Control 4</v>
      </c>
      <c r="AI355" s="22"/>
      <c r="AJ355" s="22"/>
      <c r="AK355" s="22"/>
      <c r="AL355" s="22" t="str">
        <f t="shared" si="1537"/>
        <v xml:space="preserve">  a través de </v>
      </c>
      <c r="AM355" s="20"/>
      <c r="AN355" s="20" t="str">
        <f t="shared" si="1515"/>
        <v/>
      </c>
      <c r="AO355" s="20"/>
      <c r="AP355" s="20" t="str">
        <f t="shared" si="1516"/>
        <v/>
      </c>
      <c r="AQ355" s="20"/>
      <c r="AR355" s="20"/>
      <c r="AS355" s="20"/>
      <c r="AT355" s="21" t="str">
        <f t="shared" si="1544"/>
        <v/>
      </c>
      <c r="AU355" s="20" t="str">
        <f t="shared" si="1518"/>
        <v/>
      </c>
      <c r="AV355" s="21" t="e">
        <f t="shared" si="1545"/>
        <v>#N/A</v>
      </c>
      <c r="AW355" s="20" t="str">
        <f t="shared" si="1520"/>
        <v/>
      </c>
      <c r="AX355" s="172"/>
      <c r="AY355" s="172"/>
      <c r="AZ355" s="175"/>
      <c r="BA355" s="20" t="str">
        <f>CONCATENATE(J352," Acción preventiva"," 4")</f>
        <v>APJUR  Acción preventiva 4</v>
      </c>
      <c r="BB355" s="22"/>
      <c r="BC355" s="22"/>
      <c r="BD355" s="22"/>
      <c r="BE355" s="20">
        <f t="shared" si="1522"/>
        <v>0</v>
      </c>
      <c r="BF355" s="20"/>
      <c r="BG355" s="20"/>
      <c r="BH355" s="20"/>
      <c r="BI355" s="20"/>
      <c r="BJ355" s="20"/>
      <c r="BK355" s="20"/>
      <c r="BL355" s="20"/>
      <c r="BM355" s="20"/>
      <c r="BN355" s="20"/>
      <c r="BO355" s="20"/>
      <c r="BP355" s="20"/>
      <c r="BQ355" s="20"/>
      <c r="BR355" s="178"/>
      <c r="BS355" s="37"/>
      <c r="BT355" s="37"/>
      <c r="BU355" s="37"/>
      <c r="BV355" s="37"/>
      <c r="BW355" s="37"/>
      <c r="BX355" s="37"/>
      <c r="BY355" s="37"/>
      <c r="BZ355" s="37"/>
      <c r="CA355" s="37"/>
      <c r="CB355" s="37"/>
      <c r="CC355" s="37"/>
      <c r="CD355" s="37"/>
      <c r="CE355" s="37">
        <f t="shared" si="1441"/>
        <v>0</v>
      </c>
      <c r="CF355" s="38"/>
      <c r="CG355" s="23"/>
      <c r="CH355" s="24"/>
      <c r="CI355" s="181"/>
      <c r="CJ355" s="25" t="e">
        <f t="shared" ref="CJ355" si="1548">1-(CH355/CI352)</f>
        <v>#DIV/0!</v>
      </c>
      <c r="CK355" s="23" t="e" cm="1">
        <f t="array" ref="CK355">+_xlfn.IFS(CJ355&lt;0.8,"Cambio",CJ355&lt;0.9,"Revisión de control",CJ355&gt;0.89,"Se mantiene")</f>
        <v>#DIV/0!</v>
      </c>
      <c r="CL355" s="148"/>
      <c r="CM355" s="148"/>
      <c r="CN355" s="148"/>
      <c r="CO355" s="148"/>
      <c r="CP355" s="25">
        <f t="shared" si="1543"/>
        <v>1</v>
      </c>
    </row>
    <row r="356" spans="1:94" ht="60" hidden="1" customHeight="1" x14ac:dyDescent="0.35">
      <c r="A356" s="151"/>
      <c r="B356" s="214" t="s">
        <v>155</v>
      </c>
      <c r="C356" s="153" t="s">
        <v>156</v>
      </c>
      <c r="D356" s="191" t="str">
        <f>VLOOKUP(B356,Datos!$B$65:$F$80,3,FALSE)</f>
        <v>Asesorar y dar soporte jurídico a las diferentes dependencias ,a través de la emisión de conceptos y  demás soportes legales que sean necesarios, así como realizar todas las actuaciones tendientes a la debida defensa de los intereses de la entidad.</v>
      </c>
      <c r="E356" s="194" t="str">
        <f>VLOOKUP(B356,Datos!$B$65:$F$80,5,FALSE)</f>
        <v>La posibilidad de incumplir con la adecuada actuación de la defensa jurídica ante los intereses de la entidad y la desatención en la asesoría de soporte jurídico a las solicitudes que reciban</v>
      </c>
      <c r="F356" s="191" t="str">
        <f>VLOOKUP(B356,Datos!$B$65:$F$80,4,FALSE)</f>
        <v>Desde la asesoría jurídica al Director y demás dependencias, hasta las actuaciones judiciales tendientes a la debida defensa de los intereses de la entidad.</v>
      </c>
      <c r="G356" s="197" t="s">
        <v>480</v>
      </c>
      <c r="H356" s="168"/>
      <c r="I356" s="167">
        <f t="shared" ref="I356" si="1549">IF(K356="",0,1)</f>
        <v>0</v>
      </c>
      <c r="J356" s="170" t="str">
        <f t="shared" ref="J356" si="1550">CONCATENATE(C356," ",K356)</f>
        <v xml:space="preserve">APJUR </v>
      </c>
      <c r="K356" s="170"/>
      <c r="L356" s="198"/>
      <c r="M356" s="199">
        <f ca="1">+TODAY()-L356</f>
        <v>46151</v>
      </c>
      <c r="N356" s="202"/>
      <c r="O356" s="205"/>
      <c r="P356" s="208" t="e">
        <f>VLOOKUP(O356,Datos!$B$20:$D$25,2,FALSE)</f>
        <v>#N/A</v>
      </c>
      <c r="Q356" s="168"/>
      <c r="R356" s="182"/>
      <c r="S356" s="182"/>
      <c r="T356" s="183" t="str">
        <f t="shared" ref="T356" si="1551">CONCATENATE("Posibilidad de efecto dañoso sobre los"," ",Q356," ",R356," debido ",S356)</f>
        <v xml:space="preserve">Posibilidad de efecto dañoso sobre los   debido </v>
      </c>
      <c r="U356" s="170"/>
      <c r="V356" s="170"/>
      <c r="W356" s="184"/>
      <c r="X356" s="184"/>
      <c r="Y356" s="184"/>
      <c r="Z356" s="187"/>
      <c r="AA356" s="168" t="str">
        <f t="shared" ref="AA356" si="1552">IF(Z356&lt;=0,"",IF(Z356&lt;=2,"Muy Baja",IF(Z356&lt;=24,"Baja",IF(Z356&lt;=500,"Media",IF(Z356&lt;=5000,"Alta","Muy Alta")))))</f>
        <v/>
      </c>
      <c r="AB356" s="167" t="str">
        <f t="shared" ref="AB356" si="1553">IF(AA356="","",IF(AA356="Muy Baja",0.2,IF(AA356="Baja",0.4,IF(AA356="Media",0.6,IF(AA356="Alta",0.8,IF(AA356="Muy Alta",1,))))))</f>
        <v/>
      </c>
      <c r="AC356" s="168">
        <f>+O356</f>
        <v>0</v>
      </c>
      <c r="AD356" s="168" t="e" cm="1">
        <f t="array" ref="AD356">_xlfn.IFS(AC356=Datos!$C$6,"Leve",AC356=Datos!$C$7,"Menor",AC356=Datos!$C$8,"Moderado",AC356=Datos!$C$9,"Mayor",AC356=Datos!$C$10,"Catastrófico")</f>
        <v>#N/A</v>
      </c>
      <c r="AE356" s="167" t="e">
        <f t="shared" ref="AE356" si="1554">IF(AD356="","",IF(AD356="Leve",0.2,IF(AD356="Menor",0.4,IF(AD356="Moderado",0.6,IF(AD356="Mayor",0.8,IF(AD356="Catastrófico",1,))))))</f>
        <v>#N/A</v>
      </c>
      <c r="AF356" s="168" t="e">
        <f t="shared" ref="AF356" si="1555">IF(OR(AND(AA356="Muy Baja",AD356="Leve"),AND(AA356="Muy Baja",AD356="Menor"),AND(AA356="Baja",AD356="Leve")),"Bajo",IF(OR(AND(AA356="Muy baja",AD356="Moderado"),AND(AA356="Baja",AD356="Menor"),AND(AA356="Baja",AD356="Moderado"),AND(AA356="Media",AD356="Leve"),AND(AA356="Media",AD356="Menor"),AND(AA356="Media",AD356="Moderado"),AND(AA356="Alta",AD356="Leve"),AND(AA356="Alta",AD356="Menor")),"Moderado",IF(OR(AND(AA356="Muy Baja",AD356="Mayor"),AND(AA356="Baja",AD356="Mayor"),AND(AA356="Media",AD356="Mayor"),AND(AA356="Alta",AD356="Moderado"),AND(AA356="Alta",AD356="Mayor"),AND(AA356="Muy Alta",AD356="Leve"),AND(AA356="Muy Alta",AD356="Menor"),AND(AA356="Muy Alta",AD356="Moderado"),AND(AA356="Muy Alta",AD356="Mayor")),"Alto",IF(OR(AND(AA356="Muy Baja",AD356="Catastrófico"),AND(AA356="Baja",AD356="Catastrófico"),AND(AA356="Media",AD356="Catastrófico"),AND(AA356="Alta",AD356="Catastrófico"),AND(AA356="Muy Alta",AD356="Catastrófico")),"Extremo",""))))</f>
        <v>#N/A</v>
      </c>
      <c r="AG356" s="169" t="e" cm="1">
        <f t="array" ref="AG356">_xlfn.IFS(AF356="Bajo","Aceptar",AF356="Moderado","Reducir",AF356="Alto","Reducir",AF356="Extremo","Reducir")</f>
        <v>#N/A</v>
      </c>
      <c r="AH356" s="20" t="str">
        <f>CONCATENATE(J356," Control"," 1")</f>
        <v>APJUR  Control 1</v>
      </c>
      <c r="AI356" s="22"/>
      <c r="AJ356" s="22"/>
      <c r="AK356" s="22"/>
      <c r="AL356" s="22" t="str">
        <f t="shared" si="1504"/>
        <v xml:space="preserve">  a través de </v>
      </c>
      <c r="AM356" s="20"/>
      <c r="AN356" s="20" t="str">
        <f t="shared" si="1480"/>
        <v/>
      </c>
      <c r="AO356" s="20"/>
      <c r="AP356" s="20" t="str">
        <f t="shared" si="1481"/>
        <v/>
      </c>
      <c r="AQ356" s="20"/>
      <c r="AR356" s="20"/>
      <c r="AS356" s="20"/>
      <c r="AT356" s="21" t="str">
        <f>+IF(AN356="Probabilidad",AB356-(AB356*AP356),AB356)</f>
        <v/>
      </c>
      <c r="AU356" s="20" t="str">
        <f t="shared" si="1482"/>
        <v/>
      </c>
      <c r="AV356" s="21" t="e">
        <f>+IF(AN356="Impacto",AE356-(AE356*AP356),AE356)</f>
        <v>#N/A</v>
      </c>
      <c r="AW356" s="20" t="str">
        <f t="shared" si="1483"/>
        <v/>
      </c>
      <c r="AX356" s="170" t="str">
        <f t="shared" ref="AX356" si="1556">IF(OR(AND(AU359="Muy Baja",AW359="Leve"),AND(AU359="Muy Baja",AW359="Menor"),AND(AU359="Baja",AW359="Leve")),"Bajo",IF(OR(AND(AU359="Muy baja",AW359="Moderado"),AND(AU359="Baja",AW359="Menor"),AND(AU359="Baja",AW359="Moderado"),AND(AU359="Media",AW359="Leve"),AND(AU359="Media",AW359="Menor"),AND(AU359="Media",AW359="Moderado"),AND(AU359="Alta",AW359="Leve"),AND(AU359="Alta",AW359="Menor")),"Moderado",IF(OR(AND(AU359="Muy Baja",AW359="Mayor"),AND(AU359="Baja",AW359="Mayor"),AND(AU359="Media",AW359="Mayor"),AND(AU359="Alta",AW359="Moderado"),AND(AU359="Alta",AW359="Mayor"),AND(AU359="Muy Alta",AW359="Leve"),AND(AU359="Muy Alta",AW359="Menor"),AND(AU359="Muy Alta",AW359="Moderado"),AND(AU359="Muy Alta",AW359="Mayor")),"Alto",IF(OR(AND(AU359="Muy Baja",AW359="Catastrófico"),AND(AU359="Baja",AW359="Catastrófico"),AND(AU359="Media",AW359="Catastrófico"),AND(AU359="Alta",AW359="Catastrófico"),AND(AU359="Muy Alta",AW359="Catastrófico")),"Extremo",""))))</f>
        <v/>
      </c>
      <c r="AY356" s="170" t="e" cm="1">
        <f t="array" ref="AY356">_xlfn.IFS(AX356="Bajo","Aceptar",AX356="Moderado","Reducir",AX356="Alto","Reducir",AX356="Extremo","Reducir")</f>
        <v>#N/A</v>
      </c>
      <c r="AZ356" s="173" t="e" cm="1">
        <f t="array" ref="AZ356">_xlfn.IFS(AY356="Aceptar","No",AY356="Reducir","Si")</f>
        <v>#N/A</v>
      </c>
      <c r="BA356" s="20" t="str">
        <f>CONCATENATE(J356," Acción preventiva"," 1")</f>
        <v>APJUR  Acción preventiva 1</v>
      </c>
      <c r="BB356" s="22"/>
      <c r="BC356" s="22"/>
      <c r="BD356" s="22"/>
      <c r="BE356" s="20">
        <f t="shared" si="1485"/>
        <v>0</v>
      </c>
      <c r="BF356" s="20"/>
      <c r="BG356" s="20"/>
      <c r="BH356" s="20"/>
      <c r="BI356" s="20"/>
      <c r="BJ356" s="20"/>
      <c r="BK356" s="20"/>
      <c r="BL356" s="20"/>
      <c r="BM356" s="20"/>
      <c r="BN356" s="20"/>
      <c r="BO356" s="20"/>
      <c r="BP356" s="20"/>
      <c r="BQ356" s="20"/>
      <c r="BR356" s="176"/>
      <c r="BS356" s="37"/>
      <c r="BT356" s="37"/>
      <c r="BU356" s="37"/>
      <c r="BV356" s="37"/>
      <c r="BW356" s="37"/>
      <c r="BX356" s="37"/>
      <c r="BY356" s="37"/>
      <c r="BZ356" s="37"/>
      <c r="CA356" s="37"/>
      <c r="CB356" s="37"/>
      <c r="CC356" s="37"/>
      <c r="CD356" s="37"/>
      <c r="CE356" s="37">
        <f t="shared" si="1441"/>
        <v>0</v>
      </c>
      <c r="CF356" s="38"/>
      <c r="CG356" s="23"/>
      <c r="CH356" s="24"/>
      <c r="CI356" s="179">
        <f t="shared" ref="CI356" si="1557">+Z356</f>
        <v>0</v>
      </c>
      <c r="CJ356" s="25" t="e">
        <f t="shared" ref="CJ356" si="1558">1-(CH356/CI356)</f>
        <v>#DIV/0!</v>
      </c>
      <c r="CK356" s="23" t="e" cm="1">
        <f t="array" ref="CK356">+_xlfn.IFS(CJ356&lt;0.8,"Cambio",CJ356&lt;0.9,"Revisión de control",CJ356&gt;0.89,"Se mantiene")</f>
        <v>#DIV/0!</v>
      </c>
      <c r="CL356" s="148"/>
      <c r="CM356" s="148"/>
      <c r="CN356" s="148"/>
      <c r="CO356" s="148"/>
      <c r="CP356" s="25">
        <f t="shared" si="1488"/>
        <v>1</v>
      </c>
    </row>
    <row r="357" spans="1:94" ht="60" hidden="1" customHeight="1" x14ac:dyDescent="0.35">
      <c r="A357" s="151"/>
      <c r="B357" s="215"/>
      <c r="C357" s="153" t="s">
        <v>156</v>
      </c>
      <c r="D357" s="192"/>
      <c r="E357" s="195"/>
      <c r="F357" s="192"/>
      <c r="G357" s="197"/>
      <c r="H357" s="168"/>
      <c r="I357" s="167"/>
      <c r="J357" s="171"/>
      <c r="K357" s="171"/>
      <c r="L357" s="198"/>
      <c r="M357" s="200"/>
      <c r="N357" s="203"/>
      <c r="O357" s="206"/>
      <c r="P357" s="209"/>
      <c r="Q357" s="168"/>
      <c r="R357" s="182"/>
      <c r="S357" s="182"/>
      <c r="T357" s="183"/>
      <c r="U357" s="171"/>
      <c r="V357" s="171"/>
      <c r="W357" s="185"/>
      <c r="X357" s="185"/>
      <c r="Y357" s="185"/>
      <c r="Z357" s="187"/>
      <c r="AA357" s="168"/>
      <c r="AB357" s="167"/>
      <c r="AC357" s="168"/>
      <c r="AD357" s="168"/>
      <c r="AE357" s="167"/>
      <c r="AF357" s="168"/>
      <c r="AG357" s="169"/>
      <c r="AH357" s="20" t="str">
        <f>CONCATENATE(J356," Control"," 2")</f>
        <v>APJUR  Control 2</v>
      </c>
      <c r="AI357" s="22"/>
      <c r="AJ357" s="22"/>
      <c r="AK357" s="22"/>
      <c r="AL357" s="22" t="str">
        <f t="shared" si="1504"/>
        <v xml:space="preserve">  a través de </v>
      </c>
      <c r="AM357" s="20"/>
      <c r="AN357" s="20" t="str">
        <f t="shared" si="1480"/>
        <v/>
      </c>
      <c r="AO357" s="20"/>
      <c r="AP357" s="20" t="str">
        <f t="shared" si="1481"/>
        <v/>
      </c>
      <c r="AQ357" s="20"/>
      <c r="AR357" s="20"/>
      <c r="AS357" s="20"/>
      <c r="AT357" s="21" t="str">
        <f>+IF(AN357="Probabilidad",AT356-(AT356*AP357),AT356)</f>
        <v/>
      </c>
      <c r="AU357" s="20" t="str">
        <f t="shared" si="1482"/>
        <v/>
      </c>
      <c r="AV357" s="21" t="e">
        <f>+IF(AN357="Impacto",AV356-(AV356*AP357),AV356)</f>
        <v>#N/A</v>
      </c>
      <c r="AW357" s="20" t="str">
        <f t="shared" si="1483"/>
        <v/>
      </c>
      <c r="AX357" s="171"/>
      <c r="AY357" s="171"/>
      <c r="AZ357" s="174"/>
      <c r="BA357" s="20" t="str">
        <f>CONCATENATE(J356," Acción preventiva"," 2")</f>
        <v>APJUR  Acción preventiva 2</v>
      </c>
      <c r="BB357" s="22"/>
      <c r="BC357" s="22"/>
      <c r="BD357" s="22"/>
      <c r="BE357" s="20">
        <f t="shared" si="1485"/>
        <v>0</v>
      </c>
      <c r="BF357" s="20"/>
      <c r="BG357" s="20"/>
      <c r="BH357" s="20"/>
      <c r="BI357" s="20"/>
      <c r="BJ357" s="20"/>
      <c r="BK357" s="20"/>
      <c r="BL357" s="20"/>
      <c r="BM357" s="20"/>
      <c r="BN357" s="20"/>
      <c r="BO357" s="20"/>
      <c r="BP357" s="20"/>
      <c r="BQ357" s="20"/>
      <c r="BR357" s="177"/>
      <c r="BS357" s="37"/>
      <c r="BT357" s="37"/>
      <c r="BU357" s="37"/>
      <c r="BV357" s="37"/>
      <c r="BW357" s="37"/>
      <c r="BX357" s="37"/>
      <c r="BY357" s="37"/>
      <c r="BZ357" s="37"/>
      <c r="CA357" s="37"/>
      <c r="CB357" s="37"/>
      <c r="CC357" s="37"/>
      <c r="CD357" s="37"/>
      <c r="CE357" s="37">
        <f t="shared" si="1441"/>
        <v>0</v>
      </c>
      <c r="CF357" s="38"/>
      <c r="CG357" s="23"/>
      <c r="CH357" s="24"/>
      <c r="CI357" s="180"/>
      <c r="CJ357" s="25" t="e">
        <f t="shared" ref="CJ357" si="1559">1-(CH357/CI356)</f>
        <v>#DIV/0!</v>
      </c>
      <c r="CK357" s="23" t="e" cm="1">
        <f t="array" ref="CK357">+_xlfn.IFS(CJ357&lt;0.8,"Cambio",CJ357&lt;0.9,"Revisión de control",CJ357&gt;0.89,"Se mantiene")</f>
        <v>#DIV/0!</v>
      </c>
      <c r="CL357" s="148"/>
      <c r="CM357" s="148"/>
      <c r="CN357" s="148"/>
      <c r="CO357" s="148"/>
      <c r="CP357" s="25">
        <f t="shared" si="1488"/>
        <v>1</v>
      </c>
    </row>
    <row r="358" spans="1:94" ht="60" hidden="1" customHeight="1" x14ac:dyDescent="0.35">
      <c r="A358" s="151"/>
      <c r="B358" s="215"/>
      <c r="C358" s="153" t="s">
        <v>156</v>
      </c>
      <c r="D358" s="192"/>
      <c r="E358" s="195"/>
      <c r="F358" s="192"/>
      <c r="G358" s="197"/>
      <c r="H358" s="168"/>
      <c r="I358" s="167"/>
      <c r="J358" s="171"/>
      <c r="K358" s="171"/>
      <c r="L358" s="198"/>
      <c r="M358" s="200"/>
      <c r="N358" s="203"/>
      <c r="O358" s="206"/>
      <c r="P358" s="209"/>
      <c r="Q358" s="168"/>
      <c r="R358" s="182"/>
      <c r="S358" s="182"/>
      <c r="T358" s="183"/>
      <c r="U358" s="171"/>
      <c r="V358" s="171"/>
      <c r="W358" s="185"/>
      <c r="X358" s="185"/>
      <c r="Y358" s="185"/>
      <c r="Z358" s="187"/>
      <c r="AA358" s="168"/>
      <c r="AB358" s="167"/>
      <c r="AC358" s="168"/>
      <c r="AD358" s="168"/>
      <c r="AE358" s="167"/>
      <c r="AF358" s="168"/>
      <c r="AG358" s="169"/>
      <c r="AH358" s="20" t="str">
        <f>CONCATENATE(J356," Control"," 3")</f>
        <v>APJUR  Control 3</v>
      </c>
      <c r="AI358" s="22"/>
      <c r="AJ358" s="22"/>
      <c r="AK358" s="22"/>
      <c r="AL358" s="22" t="str">
        <f t="shared" si="1504"/>
        <v xml:space="preserve">  a través de </v>
      </c>
      <c r="AM358" s="20"/>
      <c r="AN358" s="20" t="str">
        <f t="shared" si="1480"/>
        <v/>
      </c>
      <c r="AO358" s="20"/>
      <c r="AP358" s="20" t="str">
        <f t="shared" si="1481"/>
        <v/>
      </c>
      <c r="AQ358" s="20"/>
      <c r="AR358" s="20"/>
      <c r="AS358" s="20"/>
      <c r="AT358" s="21" t="str">
        <f>+IF(AN358="Probabilidad",AT357-(AT357*AP358),AT357)</f>
        <v/>
      </c>
      <c r="AU358" s="20" t="str">
        <f t="shared" si="1482"/>
        <v/>
      </c>
      <c r="AV358" s="21" t="e">
        <f>+IF(AN358="Impacto",AV357-(AV357*AP358),AV357)</f>
        <v>#N/A</v>
      </c>
      <c r="AW358" s="20" t="str">
        <f t="shared" si="1483"/>
        <v/>
      </c>
      <c r="AX358" s="171"/>
      <c r="AY358" s="171"/>
      <c r="AZ358" s="174"/>
      <c r="BA358" s="20" t="str">
        <f>CONCATENATE(J356," Acción preventiva"," 3")</f>
        <v>APJUR  Acción preventiva 3</v>
      </c>
      <c r="BB358" s="22"/>
      <c r="BC358" s="22"/>
      <c r="BD358" s="22"/>
      <c r="BE358" s="20">
        <f t="shared" si="1485"/>
        <v>0</v>
      </c>
      <c r="BF358" s="20"/>
      <c r="BG358" s="20"/>
      <c r="BH358" s="20"/>
      <c r="BI358" s="20"/>
      <c r="BJ358" s="20"/>
      <c r="BK358" s="20"/>
      <c r="BL358" s="20"/>
      <c r="BM358" s="20"/>
      <c r="BN358" s="20"/>
      <c r="BO358" s="20"/>
      <c r="BP358" s="20"/>
      <c r="BQ358" s="20"/>
      <c r="BR358" s="177"/>
      <c r="BS358" s="37"/>
      <c r="BT358" s="37"/>
      <c r="BU358" s="37"/>
      <c r="BV358" s="37"/>
      <c r="BW358" s="37"/>
      <c r="BX358" s="37"/>
      <c r="BY358" s="37"/>
      <c r="BZ358" s="37"/>
      <c r="CA358" s="37"/>
      <c r="CB358" s="37"/>
      <c r="CC358" s="37"/>
      <c r="CD358" s="37"/>
      <c r="CE358" s="37">
        <f t="shared" si="1441"/>
        <v>0</v>
      </c>
      <c r="CF358" s="38"/>
      <c r="CG358" s="23"/>
      <c r="CH358" s="24"/>
      <c r="CI358" s="180"/>
      <c r="CJ358" s="25" t="e">
        <f t="shared" ref="CJ358" si="1560">1-(CH358/CI356)</f>
        <v>#DIV/0!</v>
      </c>
      <c r="CK358" s="23" t="e" cm="1">
        <f t="array" ref="CK358">+_xlfn.IFS(CJ358&lt;0.8,"Cambio",CJ358&lt;0.9,"Revisión de control",CJ358&gt;0.89,"Se mantiene")</f>
        <v>#DIV/0!</v>
      </c>
      <c r="CL358" s="148"/>
      <c r="CM358" s="148"/>
      <c r="CN358" s="148"/>
      <c r="CO358" s="148"/>
      <c r="CP358" s="25">
        <f t="shared" si="1488"/>
        <v>1</v>
      </c>
    </row>
    <row r="359" spans="1:94" ht="60" hidden="1" customHeight="1" x14ac:dyDescent="0.35">
      <c r="A359" s="151"/>
      <c r="B359" s="216"/>
      <c r="C359" s="153" t="s">
        <v>156</v>
      </c>
      <c r="D359" s="193"/>
      <c r="E359" s="196"/>
      <c r="F359" s="193"/>
      <c r="G359" s="197"/>
      <c r="H359" s="168"/>
      <c r="I359" s="167"/>
      <c r="J359" s="172"/>
      <c r="K359" s="172"/>
      <c r="L359" s="198"/>
      <c r="M359" s="201"/>
      <c r="N359" s="204"/>
      <c r="O359" s="207"/>
      <c r="P359" s="210"/>
      <c r="Q359" s="168"/>
      <c r="R359" s="182"/>
      <c r="S359" s="182"/>
      <c r="T359" s="183"/>
      <c r="U359" s="172"/>
      <c r="V359" s="172"/>
      <c r="W359" s="186"/>
      <c r="X359" s="186"/>
      <c r="Y359" s="186"/>
      <c r="Z359" s="187"/>
      <c r="AA359" s="168"/>
      <c r="AB359" s="167"/>
      <c r="AC359" s="168"/>
      <c r="AD359" s="168"/>
      <c r="AE359" s="167"/>
      <c r="AF359" s="168"/>
      <c r="AG359" s="169"/>
      <c r="AH359" s="20" t="str">
        <f>CONCATENATE(J356," Control"," 4")</f>
        <v>APJUR  Control 4</v>
      </c>
      <c r="AI359" s="22"/>
      <c r="AJ359" s="22"/>
      <c r="AK359" s="22"/>
      <c r="AL359" s="22" t="str">
        <f t="shared" si="1504"/>
        <v xml:space="preserve">  a través de </v>
      </c>
      <c r="AM359" s="20"/>
      <c r="AN359" s="20" t="str">
        <f t="shared" si="1480"/>
        <v/>
      </c>
      <c r="AO359" s="20"/>
      <c r="AP359" s="20" t="str">
        <f t="shared" si="1481"/>
        <v/>
      </c>
      <c r="AQ359" s="20"/>
      <c r="AR359" s="20"/>
      <c r="AS359" s="20"/>
      <c r="AT359" s="21" t="str">
        <f>+IF(AN359="Probabilidad",AT358-(AT358*AP359),AT358)</f>
        <v/>
      </c>
      <c r="AU359" s="20" t="str">
        <f t="shared" si="1482"/>
        <v/>
      </c>
      <c r="AV359" s="21" t="e">
        <f>+IF(AN359="Impacto",AV358-(AV358*AP359),AV358)</f>
        <v>#N/A</v>
      </c>
      <c r="AW359" s="20" t="str">
        <f t="shared" si="1483"/>
        <v/>
      </c>
      <c r="AX359" s="172"/>
      <c r="AY359" s="172"/>
      <c r="AZ359" s="175"/>
      <c r="BA359" s="20" t="str">
        <f>CONCATENATE(J356," Acción preventiva"," 4")</f>
        <v>APJUR  Acción preventiva 4</v>
      </c>
      <c r="BB359" s="22"/>
      <c r="BC359" s="22"/>
      <c r="BD359" s="22"/>
      <c r="BE359" s="20">
        <f t="shared" si="1485"/>
        <v>0</v>
      </c>
      <c r="BF359" s="20"/>
      <c r="BG359" s="20"/>
      <c r="BH359" s="20"/>
      <c r="BI359" s="20"/>
      <c r="BJ359" s="20"/>
      <c r="BK359" s="20"/>
      <c r="BL359" s="20"/>
      <c r="BM359" s="20"/>
      <c r="BN359" s="20"/>
      <c r="BO359" s="20"/>
      <c r="BP359" s="20"/>
      <c r="BQ359" s="20"/>
      <c r="BR359" s="178"/>
      <c r="BS359" s="37"/>
      <c r="BT359" s="37"/>
      <c r="BU359" s="37"/>
      <c r="BV359" s="37"/>
      <c r="BW359" s="37"/>
      <c r="BX359" s="37"/>
      <c r="BY359" s="37"/>
      <c r="BZ359" s="37"/>
      <c r="CA359" s="37"/>
      <c r="CB359" s="37"/>
      <c r="CC359" s="37"/>
      <c r="CD359" s="37"/>
      <c r="CE359" s="37">
        <f t="shared" si="1441"/>
        <v>0</v>
      </c>
      <c r="CF359" s="38"/>
      <c r="CG359" s="23"/>
      <c r="CH359" s="24"/>
      <c r="CI359" s="181"/>
      <c r="CJ359" s="25" t="e">
        <f t="shared" ref="CJ359" si="1561">1-(CH359/CI356)</f>
        <v>#DIV/0!</v>
      </c>
      <c r="CK359" s="23" t="e" cm="1">
        <f t="array" ref="CK359">+_xlfn.IFS(CJ359&lt;0.8,"Cambio",CJ359&lt;0.9,"Revisión de control",CJ359&gt;0.89,"Se mantiene")</f>
        <v>#DIV/0!</v>
      </c>
      <c r="CL359" s="148"/>
      <c r="CM359" s="148"/>
      <c r="CN359" s="148"/>
      <c r="CO359" s="148"/>
      <c r="CP359" s="25">
        <f t="shared" si="1488"/>
        <v>1</v>
      </c>
    </row>
    <row r="360" spans="1:94" ht="60" hidden="1" customHeight="1" x14ac:dyDescent="0.35">
      <c r="A360" s="151"/>
      <c r="B360" s="214" t="s">
        <v>155</v>
      </c>
      <c r="C360" s="153" t="s">
        <v>156</v>
      </c>
      <c r="D360" s="191" t="str">
        <f>VLOOKUP(B360,Datos!$B$65:$F$80,3,FALSE)</f>
        <v>Asesorar y dar soporte jurídico a las diferentes dependencias ,a través de la emisión de conceptos y  demás soportes legales que sean necesarios, así como realizar todas las actuaciones tendientes a la debida defensa de los intereses de la entidad.</v>
      </c>
      <c r="E360" s="194" t="str">
        <f>VLOOKUP(B360,Datos!$B$65:$F$80,5,FALSE)</f>
        <v>La posibilidad de incumplir con la adecuada actuación de la defensa jurídica ante los intereses de la entidad y la desatención en la asesoría de soporte jurídico a las solicitudes que reciban</v>
      </c>
      <c r="F360" s="191" t="str">
        <f>VLOOKUP(B360,Datos!$B$65:$F$80,4,FALSE)</f>
        <v>Desde la asesoría jurídica al Director y demás dependencias, hasta las actuaciones judiciales tendientes a la debida defensa de los intereses de la entidad.</v>
      </c>
      <c r="G360" s="197" t="s">
        <v>660</v>
      </c>
      <c r="H360" s="168"/>
      <c r="I360" s="167">
        <f t="shared" ref="I360" si="1562">IF(K360="",0,1)</f>
        <v>0</v>
      </c>
      <c r="J360" s="170" t="str">
        <f t="shared" ref="J360" si="1563">CONCATENATE(C360," ",K360)</f>
        <v xml:space="preserve">APJUR </v>
      </c>
      <c r="K360" s="170"/>
      <c r="L360" s="198"/>
      <c r="M360" s="199">
        <f ca="1">+TODAY()-L360</f>
        <v>46151</v>
      </c>
      <c r="N360" s="202"/>
      <c r="O360" s="205"/>
      <c r="P360" s="208" t="e">
        <f>VLOOKUP(O360,Datos!$B$20:$D$25,2,FALSE)</f>
        <v>#N/A</v>
      </c>
      <c r="Q360" s="168"/>
      <c r="R360" s="182"/>
      <c r="S360" s="182"/>
      <c r="T360" s="183" t="str">
        <f t="shared" ref="T360" si="1564">CONCATENATE("Posibilidad de efecto dañoso sobre los"," ",Q360," ",R360," debido ",S360)</f>
        <v xml:space="preserve">Posibilidad de efecto dañoso sobre los   debido </v>
      </c>
      <c r="U360" s="170"/>
      <c r="V360" s="170"/>
      <c r="W360" s="184"/>
      <c r="X360" s="184"/>
      <c r="Y360" s="184"/>
      <c r="Z360" s="187"/>
      <c r="AA360" s="168" t="str">
        <f t="shared" ref="AA360" si="1565">IF(Z360&lt;=0,"",IF(Z360&lt;=2,"Muy Baja",IF(Z360&lt;=24,"Baja",IF(Z360&lt;=500,"Media",IF(Z360&lt;=5000,"Alta","Muy Alta")))))</f>
        <v/>
      </c>
      <c r="AB360" s="167" t="str">
        <f t="shared" ref="AB360" si="1566">IF(AA360="","",IF(AA360="Muy Baja",0.2,IF(AA360="Baja",0.4,IF(AA360="Media",0.6,IF(AA360="Alta",0.8,IF(AA360="Muy Alta",1,))))))</f>
        <v/>
      </c>
      <c r="AC360" s="168">
        <f>+O360</f>
        <v>0</v>
      </c>
      <c r="AD360" s="168" t="e" cm="1">
        <f t="array" ref="AD360">_xlfn.IFS(AC360=Datos!$C$6,"Leve",AC360=Datos!$C$7,"Menor",AC360=Datos!$C$8,"Moderado",AC360=Datos!$C$9,"Mayor",AC360=Datos!$C$10,"Catastrófico")</f>
        <v>#N/A</v>
      </c>
      <c r="AE360" s="167" t="e">
        <f t="shared" ref="AE360" si="1567">IF(AD360="","",IF(AD360="Leve",0.2,IF(AD360="Menor",0.4,IF(AD360="Moderado",0.6,IF(AD360="Mayor",0.8,IF(AD360="Catastrófico",1,))))))</f>
        <v>#N/A</v>
      </c>
      <c r="AF360" s="168" t="e">
        <f t="shared" ref="AF360" si="1568">IF(OR(AND(AA360="Muy Baja",AD360="Leve"),AND(AA360="Muy Baja",AD360="Menor"),AND(AA360="Baja",AD360="Leve")),"Bajo",IF(OR(AND(AA360="Muy baja",AD360="Moderado"),AND(AA360="Baja",AD360="Menor"),AND(AA360="Baja",AD360="Moderado"),AND(AA360="Media",AD360="Leve"),AND(AA360="Media",AD360="Menor"),AND(AA360="Media",AD360="Moderado"),AND(AA360="Alta",AD360="Leve"),AND(AA360="Alta",AD360="Menor")),"Moderado",IF(OR(AND(AA360="Muy Baja",AD360="Mayor"),AND(AA360="Baja",AD360="Mayor"),AND(AA360="Media",AD360="Mayor"),AND(AA360="Alta",AD360="Moderado"),AND(AA360="Alta",AD360="Mayor"),AND(AA360="Muy Alta",AD360="Leve"),AND(AA360="Muy Alta",AD360="Menor"),AND(AA360="Muy Alta",AD360="Moderado"),AND(AA360="Muy Alta",AD360="Mayor")),"Alto",IF(OR(AND(AA360="Muy Baja",AD360="Catastrófico"),AND(AA360="Baja",AD360="Catastrófico"),AND(AA360="Media",AD360="Catastrófico"),AND(AA360="Alta",AD360="Catastrófico"),AND(AA360="Muy Alta",AD360="Catastrófico")),"Extremo",""))))</f>
        <v>#N/A</v>
      </c>
      <c r="AG360" s="169" t="e" cm="1">
        <f t="array" ref="AG360">_xlfn.IFS(AF360="Bajo","Aceptar",AF360="Moderado","Reducir",AF360="Alto","Reducir",AF360="Extremo","Reducir")</f>
        <v>#N/A</v>
      </c>
      <c r="AH360" s="20" t="str">
        <f>CONCATENATE(J360," Control"," 1")</f>
        <v>APJUR  Control 1</v>
      </c>
      <c r="AI360" s="22"/>
      <c r="AJ360" s="22"/>
      <c r="AK360" s="22"/>
      <c r="AL360" s="22" t="str">
        <f t="shared" ref="AL360:AL363" si="1569">CONCATENATE(AI360," ",AJ360," a través de ",AK360)</f>
        <v xml:space="preserve">  a través de </v>
      </c>
      <c r="AM360" s="20"/>
      <c r="AN360" s="20" t="str">
        <f t="shared" si="1480"/>
        <v/>
      </c>
      <c r="AO360" s="20"/>
      <c r="AP360" s="20" t="str">
        <f t="shared" si="1481"/>
        <v/>
      </c>
      <c r="AQ360" s="20"/>
      <c r="AR360" s="20"/>
      <c r="AS360" s="20"/>
      <c r="AT360" s="21" t="str">
        <f t="shared" ref="AT360" si="1570">+IF(AN360="Probabilidad",AB360-(AB360*AP360),AB360)</f>
        <v/>
      </c>
      <c r="AU360" s="20" t="str">
        <f t="shared" ref="AU360:AU363" si="1571">IFERROR(IF(AT360="","",IF(AT360&lt;=20%,"Muy Baja",IF(AT360&lt;=40%,"Baja",IF(AT360&lt;=60%,"Media",IF(AT360&lt;=80%,"Alta","Muy Alta"))))),"")</f>
        <v/>
      </c>
      <c r="AV360" s="21" t="e">
        <f t="shared" ref="AV360" si="1572">+IF(AN360="Impacto",AE360-(AE360*AP360),AE360)</f>
        <v>#N/A</v>
      </c>
      <c r="AW360" s="20" t="str">
        <f t="shared" ref="AW360:AW363" si="1573">IFERROR(IF(AV360="","",IF(AV360&lt;=0.2,"Leve",IF(AV360&lt;=0.4,"Menor",IF(AV360&lt;=0.6,"Moderado",IF(AV360&lt;=0.8,"Mayor","Catastrófico"))))),"")</f>
        <v/>
      </c>
      <c r="AX360" s="170" t="str">
        <f t="shared" ref="AX360" si="1574">IF(OR(AND(AU363="Muy Baja",AW363="Leve"),AND(AU363="Muy Baja",AW363="Menor"),AND(AU363="Baja",AW363="Leve")),"Bajo",IF(OR(AND(AU363="Muy baja",AW363="Moderado"),AND(AU363="Baja",AW363="Menor"),AND(AU363="Baja",AW363="Moderado"),AND(AU363="Media",AW363="Leve"),AND(AU363="Media",AW363="Menor"),AND(AU363="Media",AW363="Moderado"),AND(AU363="Alta",AW363="Leve"),AND(AU363="Alta",AW363="Menor")),"Moderado",IF(OR(AND(AU363="Muy Baja",AW363="Mayor"),AND(AU363="Baja",AW363="Mayor"),AND(AU363="Media",AW363="Mayor"),AND(AU363="Alta",AW363="Moderado"),AND(AU363="Alta",AW363="Mayor"),AND(AU363="Muy Alta",AW363="Leve"),AND(AU363="Muy Alta",AW363="Menor"),AND(AU363="Muy Alta",AW363="Moderado"),AND(AU363="Muy Alta",AW363="Mayor")),"Alto",IF(OR(AND(AU363="Muy Baja",AW363="Catastrófico"),AND(AU363="Baja",AW363="Catastrófico"),AND(AU363="Media",AW363="Catastrófico"),AND(AU363="Alta",AW363="Catastrófico"),AND(AU363="Muy Alta",AW363="Catastrófico")),"Extremo",""))))</f>
        <v/>
      </c>
      <c r="AY360" s="170" t="e" cm="1">
        <f t="array" ref="AY360">_xlfn.IFS(AX360="Bajo","Aceptar",AX360="Moderado","Reducir",AX360="Alto","Reducir",AX360="Extremo","Reducir")</f>
        <v>#N/A</v>
      </c>
      <c r="AZ360" s="173" t="e" cm="1">
        <f t="array" ref="AZ360">_xlfn.IFS(AY360="Aceptar","No",AY360="Reducir","Si")</f>
        <v>#N/A</v>
      </c>
      <c r="BA360" s="20" t="str">
        <f>CONCATENATE(J360," Acción preventiva"," 1")</f>
        <v>APJUR  Acción preventiva 1</v>
      </c>
      <c r="BB360" s="22"/>
      <c r="BC360" s="22"/>
      <c r="BD360" s="22"/>
      <c r="BE360" s="20">
        <f t="shared" ref="BE360:BE363" si="1575">+SUM(BF360:BQ360)</f>
        <v>0</v>
      </c>
      <c r="BF360" s="20"/>
      <c r="BG360" s="20"/>
      <c r="BH360" s="20"/>
      <c r="BI360" s="20"/>
      <c r="BJ360" s="20"/>
      <c r="BK360" s="20"/>
      <c r="BL360" s="20"/>
      <c r="BM360" s="20"/>
      <c r="BN360" s="20"/>
      <c r="BO360" s="20"/>
      <c r="BP360" s="20"/>
      <c r="BQ360" s="20"/>
      <c r="BR360" s="176"/>
      <c r="BS360" s="37"/>
      <c r="BT360" s="37"/>
      <c r="BU360" s="37"/>
      <c r="BV360" s="37"/>
      <c r="BW360" s="37"/>
      <c r="BX360" s="37"/>
      <c r="BY360" s="37"/>
      <c r="BZ360" s="37"/>
      <c r="CA360" s="37"/>
      <c r="CB360" s="37"/>
      <c r="CC360" s="37"/>
      <c r="CD360" s="37"/>
      <c r="CE360" s="37">
        <f t="shared" si="1441"/>
        <v>0</v>
      </c>
      <c r="CF360" s="38"/>
      <c r="CG360" s="23"/>
      <c r="CH360" s="24"/>
      <c r="CI360" s="179">
        <f t="shared" ref="CI360" si="1576">+Z360</f>
        <v>0</v>
      </c>
      <c r="CJ360" s="25" t="e">
        <f t="shared" ref="CJ360" si="1577">1-(CH360/CI360)</f>
        <v>#DIV/0!</v>
      </c>
      <c r="CK360" s="23" t="e" cm="1">
        <f t="array" ref="CK360">+_xlfn.IFS(CJ360&lt;0.8,"Cambio",CJ360&lt;0.9,"Revisión de control",CJ360&gt;0.89,"Se mantiene")</f>
        <v>#DIV/0!</v>
      </c>
      <c r="CL360" s="148"/>
      <c r="CM360" s="148"/>
      <c r="CN360" s="148"/>
      <c r="CO360" s="148"/>
      <c r="CP360" s="25">
        <f t="shared" ref="CP360:CP363" si="1578">(_xlfn.IFS(CG360="",1,CG360="SI",0)+_xlfn.IFS(CL360="",1,CL360="SI",1,CL360="NO",0)+_xlfn.IFS(CM360="",1,CM360="SI",1,CM360="NO",0)+_xlfn.IFS(CN360="",1,CN360="SI",1,CN360="NO",0)+_xlfn.IFS(CO360="",1,CO360="SI",1,CO360="NO",0))/5</f>
        <v>1</v>
      </c>
    </row>
    <row r="361" spans="1:94" ht="60" hidden="1" customHeight="1" x14ac:dyDescent="0.35">
      <c r="A361" s="151"/>
      <c r="B361" s="215"/>
      <c r="C361" s="153" t="s">
        <v>156</v>
      </c>
      <c r="D361" s="192"/>
      <c r="E361" s="195"/>
      <c r="F361" s="192"/>
      <c r="G361" s="197"/>
      <c r="H361" s="168"/>
      <c r="I361" s="167"/>
      <c r="J361" s="171"/>
      <c r="K361" s="171"/>
      <c r="L361" s="198"/>
      <c r="M361" s="200"/>
      <c r="N361" s="203"/>
      <c r="O361" s="206"/>
      <c r="P361" s="209"/>
      <c r="Q361" s="168"/>
      <c r="R361" s="182"/>
      <c r="S361" s="182"/>
      <c r="T361" s="183"/>
      <c r="U361" s="171"/>
      <c r="V361" s="171"/>
      <c r="W361" s="185"/>
      <c r="X361" s="185"/>
      <c r="Y361" s="185"/>
      <c r="Z361" s="187"/>
      <c r="AA361" s="168"/>
      <c r="AB361" s="167"/>
      <c r="AC361" s="168"/>
      <c r="AD361" s="168"/>
      <c r="AE361" s="167"/>
      <c r="AF361" s="168"/>
      <c r="AG361" s="169"/>
      <c r="AH361" s="20" t="str">
        <f>CONCATENATE(J360," Control"," 2")</f>
        <v>APJUR  Control 2</v>
      </c>
      <c r="AI361" s="22"/>
      <c r="AJ361" s="22"/>
      <c r="AK361" s="22"/>
      <c r="AL361" s="22" t="str">
        <f t="shared" si="1569"/>
        <v xml:space="preserve">  a través de </v>
      </c>
      <c r="AM361" s="20"/>
      <c r="AN361" s="20" t="str">
        <f t="shared" si="1480"/>
        <v/>
      </c>
      <c r="AO361" s="20"/>
      <c r="AP361" s="20" t="str">
        <f t="shared" si="1481"/>
        <v/>
      </c>
      <c r="AQ361" s="20"/>
      <c r="AR361" s="20"/>
      <c r="AS361" s="20"/>
      <c r="AT361" s="21" t="str">
        <f t="shared" ref="AT361:AT363" si="1579">+IF(AN361="Probabilidad",AT360-(AT360*AP361),AT360)</f>
        <v/>
      </c>
      <c r="AU361" s="20" t="str">
        <f t="shared" si="1571"/>
        <v/>
      </c>
      <c r="AV361" s="21" t="e">
        <f t="shared" ref="AV361:AV363" si="1580">+IF(AN361="Impacto",AV360-(AV360*AP361),AV360)</f>
        <v>#N/A</v>
      </c>
      <c r="AW361" s="20" t="str">
        <f t="shared" si="1573"/>
        <v/>
      </c>
      <c r="AX361" s="171"/>
      <c r="AY361" s="171"/>
      <c r="AZ361" s="174"/>
      <c r="BA361" s="20" t="str">
        <f>CONCATENATE(J360," Acción preventiva"," 2")</f>
        <v>APJUR  Acción preventiva 2</v>
      </c>
      <c r="BB361" s="22"/>
      <c r="BC361" s="22"/>
      <c r="BD361" s="22"/>
      <c r="BE361" s="20">
        <f t="shared" si="1575"/>
        <v>0</v>
      </c>
      <c r="BF361" s="20"/>
      <c r="BG361" s="20"/>
      <c r="BH361" s="20"/>
      <c r="BI361" s="20"/>
      <c r="BJ361" s="20"/>
      <c r="BK361" s="20"/>
      <c r="BL361" s="20"/>
      <c r="BM361" s="20"/>
      <c r="BN361" s="20"/>
      <c r="BO361" s="20"/>
      <c r="BP361" s="20"/>
      <c r="BQ361" s="20"/>
      <c r="BR361" s="177"/>
      <c r="BS361" s="37"/>
      <c r="BT361" s="37"/>
      <c r="BU361" s="37"/>
      <c r="BV361" s="37"/>
      <c r="BW361" s="37"/>
      <c r="BX361" s="37"/>
      <c r="BY361" s="37"/>
      <c r="BZ361" s="37"/>
      <c r="CA361" s="37"/>
      <c r="CB361" s="37"/>
      <c r="CC361" s="37"/>
      <c r="CD361" s="37"/>
      <c r="CE361" s="37">
        <f t="shared" si="1441"/>
        <v>0</v>
      </c>
      <c r="CF361" s="38"/>
      <c r="CG361" s="23"/>
      <c r="CH361" s="24"/>
      <c r="CI361" s="180"/>
      <c r="CJ361" s="25" t="e">
        <f t="shared" ref="CJ361" si="1581">1-(CH361/CI360)</f>
        <v>#DIV/0!</v>
      </c>
      <c r="CK361" s="23" t="e" cm="1">
        <f t="array" ref="CK361">+_xlfn.IFS(CJ361&lt;0.8,"Cambio",CJ361&lt;0.9,"Revisión de control",CJ361&gt;0.89,"Se mantiene")</f>
        <v>#DIV/0!</v>
      </c>
      <c r="CL361" s="148"/>
      <c r="CM361" s="148"/>
      <c r="CN361" s="148"/>
      <c r="CO361" s="148"/>
      <c r="CP361" s="25">
        <f t="shared" si="1578"/>
        <v>1</v>
      </c>
    </row>
    <row r="362" spans="1:94" ht="60" hidden="1" customHeight="1" x14ac:dyDescent="0.35">
      <c r="A362" s="151"/>
      <c r="B362" s="215"/>
      <c r="C362" s="153" t="s">
        <v>156</v>
      </c>
      <c r="D362" s="192"/>
      <c r="E362" s="195"/>
      <c r="F362" s="192"/>
      <c r="G362" s="197"/>
      <c r="H362" s="168"/>
      <c r="I362" s="167"/>
      <c r="J362" s="171"/>
      <c r="K362" s="171"/>
      <c r="L362" s="198"/>
      <c r="M362" s="200"/>
      <c r="N362" s="203"/>
      <c r="O362" s="206"/>
      <c r="P362" s="209"/>
      <c r="Q362" s="168"/>
      <c r="R362" s="182"/>
      <c r="S362" s="182"/>
      <c r="T362" s="183"/>
      <c r="U362" s="171"/>
      <c r="V362" s="171"/>
      <c r="W362" s="185"/>
      <c r="X362" s="185"/>
      <c r="Y362" s="185"/>
      <c r="Z362" s="187"/>
      <c r="AA362" s="168"/>
      <c r="AB362" s="167"/>
      <c r="AC362" s="168"/>
      <c r="AD362" s="168"/>
      <c r="AE362" s="167"/>
      <c r="AF362" s="168"/>
      <c r="AG362" s="169"/>
      <c r="AH362" s="20" t="str">
        <f>CONCATENATE(J360," Control"," 3")</f>
        <v>APJUR  Control 3</v>
      </c>
      <c r="AI362" s="22"/>
      <c r="AJ362" s="22"/>
      <c r="AK362" s="22"/>
      <c r="AL362" s="22" t="str">
        <f t="shared" si="1569"/>
        <v xml:space="preserve">  a través de </v>
      </c>
      <c r="AM362" s="20"/>
      <c r="AN362" s="20" t="str">
        <f t="shared" si="1480"/>
        <v/>
      </c>
      <c r="AO362" s="20"/>
      <c r="AP362" s="20" t="str">
        <f t="shared" si="1481"/>
        <v/>
      </c>
      <c r="AQ362" s="20"/>
      <c r="AR362" s="20"/>
      <c r="AS362" s="20"/>
      <c r="AT362" s="21" t="str">
        <f t="shared" si="1579"/>
        <v/>
      </c>
      <c r="AU362" s="20" t="str">
        <f t="shared" si="1571"/>
        <v/>
      </c>
      <c r="AV362" s="21" t="e">
        <f t="shared" si="1580"/>
        <v>#N/A</v>
      </c>
      <c r="AW362" s="20" t="str">
        <f t="shared" si="1573"/>
        <v/>
      </c>
      <c r="AX362" s="171"/>
      <c r="AY362" s="171"/>
      <c r="AZ362" s="174"/>
      <c r="BA362" s="20" t="str">
        <f>CONCATENATE(J360," Acción preventiva"," 3")</f>
        <v>APJUR  Acción preventiva 3</v>
      </c>
      <c r="BB362" s="22"/>
      <c r="BC362" s="22"/>
      <c r="BD362" s="22"/>
      <c r="BE362" s="20">
        <f t="shared" si="1575"/>
        <v>0</v>
      </c>
      <c r="BF362" s="20"/>
      <c r="BG362" s="20"/>
      <c r="BH362" s="20"/>
      <c r="BI362" s="20"/>
      <c r="BJ362" s="20"/>
      <c r="BK362" s="20"/>
      <c r="BL362" s="20"/>
      <c r="BM362" s="20"/>
      <c r="BN362" s="20"/>
      <c r="BO362" s="20"/>
      <c r="BP362" s="20"/>
      <c r="BQ362" s="20"/>
      <c r="BR362" s="177"/>
      <c r="BS362" s="37"/>
      <c r="BT362" s="37"/>
      <c r="BU362" s="37"/>
      <c r="BV362" s="37"/>
      <c r="BW362" s="37"/>
      <c r="BX362" s="37"/>
      <c r="BY362" s="37"/>
      <c r="BZ362" s="37"/>
      <c r="CA362" s="37"/>
      <c r="CB362" s="37"/>
      <c r="CC362" s="37"/>
      <c r="CD362" s="37"/>
      <c r="CE362" s="37">
        <f t="shared" si="1441"/>
        <v>0</v>
      </c>
      <c r="CF362" s="38"/>
      <c r="CG362" s="23"/>
      <c r="CH362" s="24"/>
      <c r="CI362" s="180"/>
      <c r="CJ362" s="25" t="e">
        <f t="shared" ref="CJ362" si="1582">1-(CH362/CI360)</f>
        <v>#DIV/0!</v>
      </c>
      <c r="CK362" s="23" t="e" cm="1">
        <f t="array" ref="CK362">+_xlfn.IFS(CJ362&lt;0.8,"Cambio",CJ362&lt;0.9,"Revisión de control",CJ362&gt;0.89,"Se mantiene")</f>
        <v>#DIV/0!</v>
      </c>
      <c r="CL362" s="148"/>
      <c r="CM362" s="148"/>
      <c r="CN362" s="148"/>
      <c r="CO362" s="148"/>
      <c r="CP362" s="25">
        <f t="shared" si="1578"/>
        <v>1</v>
      </c>
    </row>
    <row r="363" spans="1:94" ht="60" hidden="1" customHeight="1" x14ac:dyDescent="0.35">
      <c r="A363" s="151"/>
      <c r="B363" s="216"/>
      <c r="C363" s="153" t="s">
        <v>156</v>
      </c>
      <c r="D363" s="193"/>
      <c r="E363" s="196"/>
      <c r="F363" s="193"/>
      <c r="G363" s="197"/>
      <c r="H363" s="168"/>
      <c r="I363" s="167"/>
      <c r="J363" s="172"/>
      <c r="K363" s="172"/>
      <c r="L363" s="198"/>
      <c r="M363" s="201"/>
      <c r="N363" s="204"/>
      <c r="O363" s="207"/>
      <c r="P363" s="210"/>
      <c r="Q363" s="168"/>
      <c r="R363" s="182"/>
      <c r="S363" s="182"/>
      <c r="T363" s="183"/>
      <c r="U363" s="172"/>
      <c r="V363" s="172"/>
      <c r="W363" s="186"/>
      <c r="X363" s="186"/>
      <c r="Y363" s="186"/>
      <c r="Z363" s="187"/>
      <c r="AA363" s="168"/>
      <c r="AB363" s="167"/>
      <c r="AC363" s="168"/>
      <c r="AD363" s="168"/>
      <c r="AE363" s="167"/>
      <c r="AF363" s="168"/>
      <c r="AG363" s="169"/>
      <c r="AH363" s="20" t="str">
        <f>CONCATENATE(J360," Control"," 4")</f>
        <v>APJUR  Control 4</v>
      </c>
      <c r="AI363" s="22"/>
      <c r="AJ363" s="22"/>
      <c r="AK363" s="22"/>
      <c r="AL363" s="22" t="str">
        <f t="shared" si="1569"/>
        <v xml:space="preserve">  a través de </v>
      </c>
      <c r="AM363" s="20"/>
      <c r="AN363" s="20" t="str">
        <f t="shared" si="1480"/>
        <v/>
      </c>
      <c r="AO363" s="20"/>
      <c r="AP363" s="20" t="str">
        <f t="shared" si="1481"/>
        <v/>
      </c>
      <c r="AQ363" s="20"/>
      <c r="AR363" s="20"/>
      <c r="AS363" s="20"/>
      <c r="AT363" s="21" t="str">
        <f t="shared" si="1579"/>
        <v/>
      </c>
      <c r="AU363" s="20" t="str">
        <f t="shared" si="1571"/>
        <v/>
      </c>
      <c r="AV363" s="21" t="e">
        <f t="shared" si="1580"/>
        <v>#N/A</v>
      </c>
      <c r="AW363" s="20" t="str">
        <f t="shared" si="1573"/>
        <v/>
      </c>
      <c r="AX363" s="172"/>
      <c r="AY363" s="172"/>
      <c r="AZ363" s="175"/>
      <c r="BA363" s="20" t="str">
        <f>CONCATENATE(J360," Acción preventiva"," 4")</f>
        <v>APJUR  Acción preventiva 4</v>
      </c>
      <c r="BB363" s="22"/>
      <c r="BC363" s="22"/>
      <c r="BD363" s="22"/>
      <c r="BE363" s="20">
        <f t="shared" si="1575"/>
        <v>0</v>
      </c>
      <c r="BF363" s="20"/>
      <c r="BG363" s="20"/>
      <c r="BH363" s="20"/>
      <c r="BI363" s="20"/>
      <c r="BJ363" s="20"/>
      <c r="BK363" s="20"/>
      <c r="BL363" s="20"/>
      <c r="BM363" s="20"/>
      <c r="BN363" s="20"/>
      <c r="BO363" s="20"/>
      <c r="BP363" s="20"/>
      <c r="BQ363" s="20"/>
      <c r="BR363" s="178"/>
      <c r="BS363" s="37"/>
      <c r="BT363" s="37"/>
      <c r="BU363" s="37"/>
      <c r="BV363" s="37"/>
      <c r="BW363" s="37"/>
      <c r="BX363" s="37"/>
      <c r="BY363" s="37"/>
      <c r="BZ363" s="37"/>
      <c r="CA363" s="37"/>
      <c r="CB363" s="37"/>
      <c r="CC363" s="37"/>
      <c r="CD363" s="37"/>
      <c r="CE363" s="37">
        <f t="shared" si="1441"/>
        <v>0</v>
      </c>
      <c r="CF363" s="38"/>
      <c r="CG363" s="23"/>
      <c r="CH363" s="24"/>
      <c r="CI363" s="181"/>
      <c r="CJ363" s="25" t="e">
        <f t="shared" ref="CJ363" si="1583">1-(CH363/CI360)</f>
        <v>#DIV/0!</v>
      </c>
      <c r="CK363" s="23" t="e" cm="1">
        <f t="array" ref="CK363">+_xlfn.IFS(CJ363&lt;0.8,"Cambio",CJ363&lt;0.9,"Revisión de control",CJ363&gt;0.89,"Se mantiene")</f>
        <v>#DIV/0!</v>
      </c>
      <c r="CL363" s="148"/>
      <c r="CM363" s="148"/>
      <c r="CN363" s="148"/>
      <c r="CO363" s="148"/>
      <c r="CP363" s="25">
        <f t="shared" si="1578"/>
        <v>1</v>
      </c>
    </row>
    <row r="364" spans="1:94" ht="60" hidden="1" customHeight="1" x14ac:dyDescent="0.35">
      <c r="A364" s="151"/>
      <c r="B364" s="214" t="s">
        <v>153</v>
      </c>
      <c r="C364" s="153" t="s">
        <v>154</v>
      </c>
      <c r="D364" s="191" t="str">
        <f>VLOOKUP(B364,Datos!$B$65:$F$80,3,FALSE)</f>
        <v>Administrar los recursos e información financiera con base en las necesidades de las dependencias de la Agencia y organismos estatales requirentes, a través de mecanismos de dirección, registro, ejecución, control y seguimiento de los recursos.</v>
      </c>
      <c r="E364" s="194" t="str">
        <f>VLOOKUP(B364,Datos!$B$65:$F$80,5,FALSE)</f>
        <v>La posibilidad de incumplir con la administración de los recursos e información financiera con base en las necesidades de las dependencias</v>
      </c>
      <c r="F364" s="191" t="str">
        <f>VLOOKUP(B364,Datos!$B$65:$F$80,4,FALSE)</f>
        <v>Desde la elaboración del anteproyecto de presupuesto de la ANT, hasta la presentación de los estados financieros.</v>
      </c>
      <c r="G364" s="197" t="s">
        <v>436</v>
      </c>
      <c r="H364" s="168"/>
      <c r="I364" s="167">
        <f t="shared" ref="I364" si="1584">IF(K364="",0,1)</f>
        <v>0</v>
      </c>
      <c r="J364" s="170" t="str">
        <f t="shared" ref="J364" si="1585">CONCATENATE(C364," ",K364)</f>
        <v xml:space="preserve">GEFIN </v>
      </c>
      <c r="K364" s="170"/>
      <c r="L364" s="198"/>
      <c r="M364" s="199">
        <f ca="1">+TODAY()-L364</f>
        <v>46151</v>
      </c>
      <c r="N364" s="202"/>
      <c r="O364" s="205"/>
      <c r="P364" s="208" t="e">
        <f>VLOOKUP(O364,Datos!$B$20:$D$25,2,FALSE)</f>
        <v>#N/A</v>
      </c>
      <c r="Q364" s="168"/>
      <c r="R364" s="182"/>
      <c r="S364" s="182"/>
      <c r="T364" s="183" t="str">
        <f t="shared" ref="T364" si="1586">CONCATENATE("Posibilidad de efecto dañoso sobre los"," ",Q364," ",R364," debido ",S364)</f>
        <v xml:space="preserve">Posibilidad de efecto dañoso sobre los   debido </v>
      </c>
      <c r="U364" s="170"/>
      <c r="V364" s="170"/>
      <c r="W364" s="184"/>
      <c r="X364" s="184"/>
      <c r="Y364" s="184"/>
      <c r="Z364" s="187"/>
      <c r="AA364" s="168" t="str">
        <f t="shared" ref="AA364" si="1587">IF(Z364&lt;=0,"",IF(Z364&lt;=2,"Muy Baja",IF(Z364&lt;=24,"Baja",IF(Z364&lt;=500,"Media",IF(Z364&lt;=5000,"Alta","Muy Alta")))))</f>
        <v/>
      </c>
      <c r="AB364" s="167" t="str">
        <f t="shared" ref="AB364" si="1588">IF(AA364="","",IF(AA364="Muy Baja",0.2,IF(AA364="Baja",0.4,IF(AA364="Media",0.6,IF(AA364="Alta",0.8,IF(AA364="Muy Alta",1,))))))</f>
        <v/>
      </c>
      <c r="AC364" s="168">
        <f>+O364</f>
        <v>0</v>
      </c>
      <c r="AD364" s="168" t="e" cm="1">
        <f t="array" ref="AD364">_xlfn.IFS(AC364=Datos!$C$6,"Leve",AC364=Datos!$C$7,"Menor",AC364=Datos!$C$8,"Moderado",AC364=Datos!$C$9,"Mayor",AC364=Datos!$C$10,"Catastrófico")</f>
        <v>#N/A</v>
      </c>
      <c r="AE364" s="167" t="e">
        <f t="shared" ref="AE364" si="1589">IF(AD364="","",IF(AD364="Leve",0.2,IF(AD364="Menor",0.4,IF(AD364="Moderado",0.6,IF(AD364="Mayor",0.8,IF(AD364="Catastrófico",1,))))))</f>
        <v>#N/A</v>
      </c>
      <c r="AF364" s="168" t="e">
        <f t="shared" ref="AF364" si="1590">IF(OR(AND(AA364="Muy Baja",AD364="Leve"),AND(AA364="Muy Baja",AD364="Menor"),AND(AA364="Baja",AD364="Leve")),"Bajo",IF(OR(AND(AA364="Muy baja",AD364="Moderado"),AND(AA364="Baja",AD364="Menor"),AND(AA364="Baja",AD364="Moderado"),AND(AA364="Media",AD364="Leve"),AND(AA364="Media",AD364="Menor"),AND(AA364="Media",AD364="Moderado"),AND(AA364="Alta",AD364="Leve"),AND(AA364="Alta",AD364="Menor")),"Moderado",IF(OR(AND(AA364="Muy Baja",AD364="Mayor"),AND(AA364="Baja",AD364="Mayor"),AND(AA364="Media",AD364="Mayor"),AND(AA364="Alta",AD364="Moderado"),AND(AA364="Alta",AD364="Mayor"),AND(AA364="Muy Alta",AD364="Leve"),AND(AA364="Muy Alta",AD364="Menor"),AND(AA364="Muy Alta",AD364="Moderado"),AND(AA364="Muy Alta",AD364="Mayor")),"Alto",IF(OR(AND(AA364="Muy Baja",AD364="Catastrófico"),AND(AA364="Baja",AD364="Catastrófico"),AND(AA364="Media",AD364="Catastrófico"),AND(AA364="Alta",AD364="Catastrófico"),AND(AA364="Muy Alta",AD364="Catastrófico")),"Extremo",""))))</f>
        <v>#N/A</v>
      </c>
      <c r="AG364" s="169" t="e" cm="1">
        <f t="array" ref="AG364">_xlfn.IFS(AF364="Bajo","Aceptar",AF364="Moderado","Reducir",AF364="Alto","Reducir",AF364="Extremo","Reducir")</f>
        <v>#N/A</v>
      </c>
      <c r="AH364" s="20" t="str">
        <f>CONCATENATE(J364," Control"," 1")</f>
        <v>GEFIN  Control 1</v>
      </c>
      <c r="AI364" s="22"/>
      <c r="AJ364" s="22"/>
      <c r="AK364" s="22"/>
      <c r="AL364" s="22" t="str">
        <f>CONCATENATE(AI364," ",AJ364," a través de ",AK364)</f>
        <v xml:space="preserve">  a través de </v>
      </c>
      <c r="AM364" s="20"/>
      <c r="AN364" s="20" t="str">
        <f>IF(OR(AM364="Preventivo",AM364="Detectivo"),"Probabilidad",IF(AM364="Correctivo","Impacto",""))</f>
        <v/>
      </c>
      <c r="AO364" s="20"/>
      <c r="AP364" s="20" t="str">
        <f>IF(AND(AM364="Preventivo",AO364="Automático"),"50%",IF(AND(AM364="Preventivo",AO364="Manual"),"40%",IF(AND(AM364="Detectivo",AO364="Automático"),"40%",IF(AND(AM364="Detectivo",AO364="Manual"),"30%",IF(AND(AM364="Correctivo",AO364="Automático"),"35%",IF(AND(AM364="Correctivo",AO364="Manual"),"25%",""))))))</f>
        <v/>
      </c>
      <c r="AQ364" s="20"/>
      <c r="AR364" s="20"/>
      <c r="AS364" s="20"/>
      <c r="AT364" s="21" t="str">
        <f>+IF(AN364="Probabilidad",AB364-(AB364*AP364),AB364)</f>
        <v/>
      </c>
      <c r="AU364" s="20" t="str">
        <f>IFERROR(IF(AT364="","",IF(AT364&lt;=20%,"Muy Baja",IF(AT364&lt;=40%,"Baja",IF(AT364&lt;=60%,"Media",IF(AT364&lt;=80%,"Alta","Muy Alta"))))),"")</f>
        <v/>
      </c>
      <c r="AV364" s="21" t="e">
        <f>+IF(AN364="Impacto",AE364-(AE364*AP364),AE364)</f>
        <v>#N/A</v>
      </c>
      <c r="AW364" s="20" t="str">
        <f>IFERROR(IF(AV364="","",IF(AV364&lt;=0.2,"Leve",IF(AV364&lt;=0.4,"Menor",IF(AV364&lt;=0.6,"Moderado",IF(AV364&lt;=0.8,"Mayor","Catastrófico"))))),"")</f>
        <v/>
      </c>
      <c r="AX364" s="170" t="str">
        <f t="shared" ref="AX364" si="1591">IF(OR(AND(AU367="Muy Baja",AW367="Leve"),AND(AU367="Muy Baja",AW367="Menor"),AND(AU367="Baja",AW367="Leve")),"Bajo",IF(OR(AND(AU367="Muy baja",AW367="Moderado"),AND(AU367="Baja",AW367="Menor"),AND(AU367="Baja",AW367="Moderado"),AND(AU367="Media",AW367="Leve"),AND(AU367="Media",AW367="Menor"),AND(AU367="Media",AW367="Moderado"),AND(AU367="Alta",AW367="Leve"),AND(AU367="Alta",AW367="Menor")),"Moderado",IF(OR(AND(AU367="Muy Baja",AW367="Mayor"),AND(AU367="Baja",AW367="Mayor"),AND(AU367="Media",AW367="Mayor"),AND(AU367="Alta",AW367="Moderado"),AND(AU367="Alta",AW367="Mayor"),AND(AU367="Muy Alta",AW367="Leve"),AND(AU367="Muy Alta",AW367="Menor"),AND(AU367="Muy Alta",AW367="Moderado"),AND(AU367="Muy Alta",AW367="Mayor")),"Alto",IF(OR(AND(AU367="Muy Baja",AW367="Catastrófico"),AND(AU367="Baja",AW367="Catastrófico"),AND(AU367="Media",AW367="Catastrófico"),AND(AU367="Alta",AW367="Catastrófico"),AND(AU367="Muy Alta",AW367="Catastrófico")),"Extremo",""))))</f>
        <v/>
      </c>
      <c r="AY364" s="170" t="e" cm="1">
        <f t="array" ref="AY364">_xlfn.IFS(AX364="Bajo","Aceptar",AX364="Moderado","Reducir",AX364="Alto","Reducir",AX364="Extremo","Reducir")</f>
        <v>#N/A</v>
      </c>
      <c r="AZ364" s="173" t="e" cm="1">
        <f t="array" ref="AZ364">_xlfn.IFS(AY364="Aceptar","No",AY364="Reducir","Si")</f>
        <v>#N/A</v>
      </c>
      <c r="BA364" s="20" t="str">
        <f>CONCATENATE(J364," Acción preventiva"," 1")</f>
        <v>GEFIN  Acción preventiva 1</v>
      </c>
      <c r="BB364" s="22"/>
      <c r="BC364" s="22"/>
      <c r="BD364" s="22"/>
      <c r="BE364" s="20">
        <f>+SUM(BF364:BQ364)</f>
        <v>0</v>
      </c>
      <c r="BF364" s="20"/>
      <c r="BG364" s="20"/>
      <c r="BH364" s="20"/>
      <c r="BI364" s="20"/>
      <c r="BJ364" s="20"/>
      <c r="BK364" s="20"/>
      <c r="BL364" s="20"/>
      <c r="BM364" s="20"/>
      <c r="BN364" s="20"/>
      <c r="BO364" s="20"/>
      <c r="BP364" s="20"/>
      <c r="BQ364" s="20"/>
      <c r="BR364" s="176"/>
      <c r="BS364" s="37"/>
      <c r="BT364" s="37"/>
      <c r="BU364" s="37"/>
      <c r="BV364" s="37"/>
      <c r="BW364" s="37"/>
      <c r="BX364" s="37"/>
      <c r="BY364" s="37"/>
      <c r="BZ364" s="37"/>
      <c r="CA364" s="37"/>
      <c r="CB364" s="37"/>
      <c r="CC364" s="37"/>
      <c r="CD364" s="37"/>
      <c r="CE364" s="37">
        <f t="shared" si="1441"/>
        <v>0</v>
      </c>
      <c r="CF364" s="38"/>
      <c r="CG364" s="23"/>
      <c r="CH364" s="24"/>
      <c r="CI364" s="179">
        <f t="shared" ref="CI364" si="1592">+Z364</f>
        <v>0</v>
      </c>
      <c r="CJ364" s="25" t="e">
        <f t="shared" ref="CJ364" si="1593">1-(CH364/CI364)</f>
        <v>#DIV/0!</v>
      </c>
      <c r="CK364" s="23" t="e" cm="1">
        <f t="array" ref="CK364">+_xlfn.IFS(CJ364&lt;0.8,"Cambio",CJ364&lt;0.9,"Revisión de control",CJ364&gt;0.89,"Se mantiene")</f>
        <v>#DIV/0!</v>
      </c>
      <c r="CL364" s="148"/>
      <c r="CM364" s="148"/>
      <c r="CN364" s="148"/>
      <c r="CO364" s="148"/>
      <c r="CP364" s="25">
        <f>(_xlfn.IFS(CG364="",1,CG364="SI",0)+_xlfn.IFS(CL364="",1,CL364="SI",1,CL364="NO",0)+_xlfn.IFS(CM364="",1,CM364="SI",1,CM364="NO",0)+_xlfn.IFS(CN364="",1,CN364="SI",1,CN364="NO",0)+_xlfn.IFS(CO364="",1,CO364="SI",1,CO364="NO",0))/5</f>
        <v>1</v>
      </c>
    </row>
    <row r="365" spans="1:94" ht="60" hidden="1" customHeight="1" x14ac:dyDescent="0.35">
      <c r="A365" s="151"/>
      <c r="B365" s="215"/>
      <c r="C365" s="153" t="s">
        <v>154</v>
      </c>
      <c r="D365" s="192"/>
      <c r="E365" s="195"/>
      <c r="F365" s="192"/>
      <c r="G365" s="197"/>
      <c r="H365" s="168"/>
      <c r="I365" s="167"/>
      <c r="J365" s="171"/>
      <c r="K365" s="171"/>
      <c r="L365" s="198"/>
      <c r="M365" s="200"/>
      <c r="N365" s="203"/>
      <c r="O365" s="206"/>
      <c r="P365" s="209"/>
      <c r="Q365" s="168"/>
      <c r="R365" s="182"/>
      <c r="S365" s="182"/>
      <c r="T365" s="183"/>
      <c r="U365" s="171"/>
      <c r="V365" s="171"/>
      <c r="W365" s="185"/>
      <c r="X365" s="185"/>
      <c r="Y365" s="185"/>
      <c r="Z365" s="187"/>
      <c r="AA365" s="168"/>
      <c r="AB365" s="167"/>
      <c r="AC365" s="168"/>
      <c r="AD365" s="168"/>
      <c r="AE365" s="167"/>
      <c r="AF365" s="168"/>
      <c r="AG365" s="169"/>
      <c r="AH365" s="20" t="str">
        <f>CONCATENATE(J364," Control"," 2")</f>
        <v>GEFIN  Control 2</v>
      </c>
      <c r="AI365" s="22"/>
      <c r="AJ365" s="22"/>
      <c r="AK365" s="22"/>
      <c r="AL365" s="22" t="str">
        <f>CONCATENATE(AI365," ",AJ365," a través de ",AK365)</f>
        <v xml:space="preserve">  a través de </v>
      </c>
      <c r="AM365" s="20"/>
      <c r="AN365" s="20" t="str">
        <f>IF(OR(AM365="Preventivo",AM365="Detectivo"),"Probabilidad",IF(AM365="Correctivo","Impacto",""))</f>
        <v/>
      </c>
      <c r="AO365" s="20"/>
      <c r="AP365" s="20" t="str">
        <f>IF(AND(AM365="Preventivo",AO365="Automático"),"50%",IF(AND(AM365="Preventivo",AO365="Manual"),"40%",IF(AND(AM365="Detectivo",AO365="Automático"),"40%",IF(AND(AM365="Detectivo",AO365="Manual"),"30%",IF(AND(AM365="Correctivo",AO365="Automático"),"35%",IF(AND(AM365="Correctivo",AO365="Manual"),"25%",""))))))</f>
        <v/>
      </c>
      <c r="AQ365" s="20"/>
      <c r="AR365" s="20"/>
      <c r="AS365" s="20"/>
      <c r="AT365" s="21" t="str">
        <f>+IF(AN365="Probabilidad",AT364-(AT364*AP365),AT364)</f>
        <v/>
      </c>
      <c r="AU365" s="20" t="str">
        <f>IFERROR(IF(AT365="","",IF(AT365&lt;=20%,"Muy Baja",IF(AT365&lt;=40%,"Baja",IF(AT365&lt;=60%,"Media",IF(AT365&lt;=80%,"Alta","Muy Alta"))))),"")</f>
        <v/>
      </c>
      <c r="AV365" s="21" t="e">
        <f>+IF(AN365="Impacto",AV364-(AV364*AP365),AV364)</f>
        <v>#N/A</v>
      </c>
      <c r="AW365" s="20" t="str">
        <f>IFERROR(IF(AV365="","",IF(AV365&lt;=0.2,"Leve",IF(AV365&lt;=0.4,"Menor",IF(AV365&lt;=0.6,"Moderado",IF(AV365&lt;=0.8,"Mayor","Catastrófico"))))),"")</f>
        <v/>
      </c>
      <c r="AX365" s="171"/>
      <c r="AY365" s="171"/>
      <c r="AZ365" s="174"/>
      <c r="BA365" s="20" t="str">
        <f>CONCATENATE(J364," Acción preventiva"," 2")</f>
        <v>GEFIN  Acción preventiva 2</v>
      </c>
      <c r="BB365" s="22"/>
      <c r="BC365" s="22"/>
      <c r="BD365" s="22"/>
      <c r="BE365" s="20">
        <f>+SUM(BF365:BQ365)</f>
        <v>0</v>
      </c>
      <c r="BF365" s="20"/>
      <c r="BG365" s="20"/>
      <c r="BH365" s="20"/>
      <c r="BI365" s="20"/>
      <c r="BJ365" s="20"/>
      <c r="BK365" s="20"/>
      <c r="BL365" s="20"/>
      <c r="BM365" s="20"/>
      <c r="BN365" s="20"/>
      <c r="BO365" s="20"/>
      <c r="BP365" s="20"/>
      <c r="BQ365" s="20"/>
      <c r="BR365" s="177"/>
      <c r="BS365" s="37"/>
      <c r="BT365" s="37"/>
      <c r="BU365" s="37"/>
      <c r="BV365" s="37"/>
      <c r="BW365" s="37"/>
      <c r="BX365" s="37"/>
      <c r="BY365" s="37"/>
      <c r="BZ365" s="37"/>
      <c r="CA365" s="37"/>
      <c r="CB365" s="37"/>
      <c r="CC365" s="37"/>
      <c r="CD365" s="37"/>
      <c r="CE365" s="37">
        <f t="shared" si="1441"/>
        <v>0</v>
      </c>
      <c r="CF365" s="38"/>
      <c r="CG365" s="23"/>
      <c r="CH365" s="24"/>
      <c r="CI365" s="180"/>
      <c r="CJ365" s="25" t="e">
        <f t="shared" ref="CJ365" si="1594">1-(CH365/CI364)</f>
        <v>#DIV/0!</v>
      </c>
      <c r="CK365" s="23" t="e" cm="1">
        <f t="array" ref="CK365">+_xlfn.IFS(CJ365&lt;0.8,"Cambio",CJ365&lt;0.9,"Revisión de control",CJ365&gt;0.89,"Se mantiene")</f>
        <v>#DIV/0!</v>
      </c>
      <c r="CL365" s="148"/>
      <c r="CM365" s="148"/>
      <c r="CN365" s="148"/>
      <c r="CO365" s="148"/>
      <c r="CP365" s="25">
        <f>(_xlfn.IFS(CG365="",1,CG365="SI",0)+_xlfn.IFS(CL365="",1,CL365="SI",1,CL365="NO",0)+_xlfn.IFS(CM365="",1,CM365="SI",1,CM365="NO",0)+_xlfn.IFS(CN365="",1,CN365="SI",1,CN365="NO",0)+_xlfn.IFS(CO365="",1,CO365="SI",1,CO365="NO",0))/5</f>
        <v>1</v>
      </c>
    </row>
    <row r="366" spans="1:94" ht="60" hidden="1" customHeight="1" x14ac:dyDescent="0.35">
      <c r="A366" s="151"/>
      <c r="B366" s="215"/>
      <c r="C366" s="153" t="s">
        <v>154</v>
      </c>
      <c r="D366" s="192"/>
      <c r="E366" s="195"/>
      <c r="F366" s="192"/>
      <c r="G366" s="197"/>
      <c r="H366" s="168"/>
      <c r="I366" s="167"/>
      <c r="J366" s="171"/>
      <c r="K366" s="171"/>
      <c r="L366" s="198"/>
      <c r="M366" s="200"/>
      <c r="N366" s="203"/>
      <c r="O366" s="206"/>
      <c r="P366" s="209"/>
      <c r="Q366" s="168"/>
      <c r="R366" s="182"/>
      <c r="S366" s="182"/>
      <c r="T366" s="183"/>
      <c r="U366" s="171"/>
      <c r="V366" s="171"/>
      <c r="W366" s="185"/>
      <c r="X366" s="185"/>
      <c r="Y366" s="185"/>
      <c r="Z366" s="187"/>
      <c r="AA366" s="168"/>
      <c r="AB366" s="167"/>
      <c r="AC366" s="168"/>
      <c r="AD366" s="168"/>
      <c r="AE366" s="167"/>
      <c r="AF366" s="168"/>
      <c r="AG366" s="169"/>
      <c r="AH366" s="20" t="str">
        <f>CONCATENATE(J364," Control"," 3")</f>
        <v>GEFIN  Control 3</v>
      </c>
      <c r="AI366" s="22"/>
      <c r="AJ366" s="22"/>
      <c r="AK366" s="22"/>
      <c r="AL366" s="22" t="str">
        <f>CONCATENATE(AI366," ",AJ366," a través de ",AK366)</f>
        <v xml:space="preserve">  a través de </v>
      </c>
      <c r="AM366" s="20"/>
      <c r="AN366" s="20" t="str">
        <f>IF(OR(AM366="Preventivo",AM366="Detectivo"),"Probabilidad",IF(AM366="Correctivo","Impacto",""))</f>
        <v/>
      </c>
      <c r="AO366" s="20"/>
      <c r="AP366" s="20" t="str">
        <f>IF(AND(AM366="Preventivo",AO366="Automático"),"50%",IF(AND(AM366="Preventivo",AO366="Manual"),"40%",IF(AND(AM366="Detectivo",AO366="Automático"),"40%",IF(AND(AM366="Detectivo",AO366="Manual"),"30%",IF(AND(AM366="Correctivo",AO366="Automático"),"35%",IF(AND(AM366="Correctivo",AO366="Manual"),"25%",""))))))</f>
        <v/>
      </c>
      <c r="AQ366" s="20"/>
      <c r="AR366" s="20"/>
      <c r="AS366" s="20"/>
      <c r="AT366" s="21" t="str">
        <f>+IF(AN366="Probabilidad",AT365-(AT365*AP366),AT365)</f>
        <v/>
      </c>
      <c r="AU366" s="20" t="str">
        <f>IFERROR(IF(AT366="","",IF(AT366&lt;=20%,"Muy Baja",IF(AT366&lt;=40%,"Baja",IF(AT366&lt;=60%,"Media",IF(AT366&lt;=80%,"Alta","Muy Alta"))))),"")</f>
        <v/>
      </c>
      <c r="AV366" s="21" t="e">
        <f>+IF(AN366="Impacto",AV365-(AV365*AP366),AV365)</f>
        <v>#N/A</v>
      </c>
      <c r="AW366" s="20" t="str">
        <f>IFERROR(IF(AV366="","",IF(AV366&lt;=0.2,"Leve",IF(AV366&lt;=0.4,"Menor",IF(AV366&lt;=0.6,"Moderado",IF(AV366&lt;=0.8,"Mayor","Catastrófico"))))),"")</f>
        <v/>
      </c>
      <c r="AX366" s="171"/>
      <c r="AY366" s="171"/>
      <c r="AZ366" s="174"/>
      <c r="BA366" s="20" t="str">
        <f>CONCATENATE(J364," Acción preventiva"," 3")</f>
        <v>GEFIN  Acción preventiva 3</v>
      </c>
      <c r="BB366" s="22"/>
      <c r="BC366" s="22"/>
      <c r="BD366" s="22"/>
      <c r="BE366" s="20">
        <f>+SUM(BF366:BQ366)</f>
        <v>0</v>
      </c>
      <c r="BF366" s="20"/>
      <c r="BG366" s="20"/>
      <c r="BH366" s="20"/>
      <c r="BI366" s="20"/>
      <c r="BJ366" s="20"/>
      <c r="BK366" s="20"/>
      <c r="BL366" s="20"/>
      <c r="BM366" s="20"/>
      <c r="BN366" s="20"/>
      <c r="BO366" s="20"/>
      <c r="BP366" s="20"/>
      <c r="BQ366" s="20"/>
      <c r="BR366" s="177"/>
      <c r="BS366" s="37"/>
      <c r="BT366" s="37"/>
      <c r="BU366" s="37"/>
      <c r="BV366" s="37"/>
      <c r="BW366" s="37"/>
      <c r="BX366" s="37"/>
      <c r="BY366" s="37"/>
      <c r="BZ366" s="37"/>
      <c r="CA366" s="37"/>
      <c r="CB366" s="37"/>
      <c r="CC366" s="37"/>
      <c r="CD366" s="37"/>
      <c r="CE366" s="37">
        <f t="shared" si="1441"/>
        <v>0</v>
      </c>
      <c r="CF366" s="38"/>
      <c r="CG366" s="23"/>
      <c r="CH366" s="24"/>
      <c r="CI366" s="180"/>
      <c r="CJ366" s="25" t="e">
        <f t="shared" ref="CJ366" si="1595">1-(CH366/CI364)</f>
        <v>#DIV/0!</v>
      </c>
      <c r="CK366" s="23" t="e" cm="1">
        <f t="array" ref="CK366">+_xlfn.IFS(CJ366&lt;0.8,"Cambio",CJ366&lt;0.9,"Revisión de control",CJ366&gt;0.89,"Se mantiene")</f>
        <v>#DIV/0!</v>
      </c>
      <c r="CL366" s="148"/>
      <c r="CM366" s="148"/>
      <c r="CN366" s="148"/>
      <c r="CO366" s="148"/>
      <c r="CP366" s="25">
        <f>(_xlfn.IFS(CG366="",1,CG366="SI",0)+_xlfn.IFS(CL366="",1,CL366="SI",1,CL366="NO",0)+_xlfn.IFS(CM366="",1,CM366="SI",1,CM366="NO",0)+_xlfn.IFS(CN366="",1,CN366="SI",1,CN366="NO",0)+_xlfn.IFS(CO366="",1,CO366="SI",1,CO366="NO",0))/5</f>
        <v>1</v>
      </c>
    </row>
    <row r="367" spans="1:94" ht="60" hidden="1" customHeight="1" x14ac:dyDescent="0.35">
      <c r="A367" s="151"/>
      <c r="B367" s="216"/>
      <c r="C367" s="153" t="s">
        <v>154</v>
      </c>
      <c r="D367" s="193"/>
      <c r="E367" s="196"/>
      <c r="F367" s="193"/>
      <c r="G367" s="197"/>
      <c r="H367" s="168"/>
      <c r="I367" s="167"/>
      <c r="J367" s="172"/>
      <c r="K367" s="172"/>
      <c r="L367" s="198"/>
      <c r="M367" s="201"/>
      <c r="N367" s="204"/>
      <c r="O367" s="207"/>
      <c r="P367" s="210"/>
      <c r="Q367" s="168"/>
      <c r="R367" s="182"/>
      <c r="S367" s="182"/>
      <c r="T367" s="183"/>
      <c r="U367" s="172"/>
      <c r="V367" s="172"/>
      <c r="W367" s="186"/>
      <c r="X367" s="186"/>
      <c r="Y367" s="186"/>
      <c r="Z367" s="187"/>
      <c r="AA367" s="168"/>
      <c r="AB367" s="167"/>
      <c r="AC367" s="168"/>
      <c r="AD367" s="168"/>
      <c r="AE367" s="167"/>
      <c r="AF367" s="168"/>
      <c r="AG367" s="169"/>
      <c r="AH367" s="20" t="str">
        <f>CONCATENATE(J364," Control"," 4")</f>
        <v>GEFIN  Control 4</v>
      </c>
      <c r="AI367" s="22"/>
      <c r="AJ367" s="22"/>
      <c r="AK367" s="22"/>
      <c r="AL367" s="22" t="str">
        <f>CONCATENATE(AI367," ",AJ367," a través de ",AK367)</f>
        <v xml:space="preserve">  a través de </v>
      </c>
      <c r="AM367" s="20"/>
      <c r="AN367" s="20" t="str">
        <f>IF(OR(AM367="Preventivo",AM367="Detectivo"),"Probabilidad",IF(AM367="Correctivo","Impacto",""))</f>
        <v/>
      </c>
      <c r="AO367" s="20"/>
      <c r="AP367" s="20" t="str">
        <f>IF(AND(AM367="Preventivo",AO367="Automático"),"50%",IF(AND(AM367="Preventivo",AO367="Manual"),"40%",IF(AND(AM367="Detectivo",AO367="Automático"),"40%",IF(AND(AM367="Detectivo",AO367="Manual"),"30%",IF(AND(AM367="Correctivo",AO367="Automático"),"35%",IF(AND(AM367="Correctivo",AO367="Manual"),"25%",""))))))</f>
        <v/>
      </c>
      <c r="AQ367" s="20"/>
      <c r="AR367" s="20"/>
      <c r="AS367" s="20"/>
      <c r="AT367" s="21" t="str">
        <f>+IF(AN367="Probabilidad",AT366-(AT366*AP367),AT366)</f>
        <v/>
      </c>
      <c r="AU367" s="20" t="str">
        <f>IFERROR(IF(AT367="","",IF(AT367&lt;=20%,"Muy Baja",IF(AT367&lt;=40%,"Baja",IF(AT367&lt;=60%,"Media",IF(AT367&lt;=80%,"Alta","Muy Alta"))))),"")</f>
        <v/>
      </c>
      <c r="AV367" s="21" t="e">
        <f>+IF(AN367="Impacto",AV366-(AV366*AP367),AV366)</f>
        <v>#N/A</v>
      </c>
      <c r="AW367" s="20" t="str">
        <f>IFERROR(IF(AV367="","",IF(AV367&lt;=0.2,"Leve",IF(AV367&lt;=0.4,"Menor",IF(AV367&lt;=0.6,"Moderado",IF(AV367&lt;=0.8,"Mayor","Catastrófico"))))),"")</f>
        <v/>
      </c>
      <c r="AX367" s="172"/>
      <c r="AY367" s="172"/>
      <c r="AZ367" s="175"/>
      <c r="BA367" s="20" t="str">
        <f>CONCATENATE(J364," Acción preventiva"," 4")</f>
        <v>GEFIN  Acción preventiva 4</v>
      </c>
      <c r="BB367" s="22"/>
      <c r="BC367" s="22"/>
      <c r="BD367" s="22"/>
      <c r="BE367" s="20">
        <f>+SUM(BF367:BQ367)</f>
        <v>0</v>
      </c>
      <c r="BF367" s="20"/>
      <c r="BG367" s="20"/>
      <c r="BH367" s="20"/>
      <c r="BI367" s="20"/>
      <c r="BJ367" s="20"/>
      <c r="BK367" s="20"/>
      <c r="BL367" s="20"/>
      <c r="BM367" s="20"/>
      <c r="BN367" s="20"/>
      <c r="BO367" s="20"/>
      <c r="BP367" s="20"/>
      <c r="BQ367" s="20"/>
      <c r="BR367" s="178"/>
      <c r="BS367" s="37"/>
      <c r="BT367" s="37"/>
      <c r="BU367" s="37"/>
      <c r="BV367" s="37"/>
      <c r="BW367" s="37"/>
      <c r="BX367" s="37"/>
      <c r="BY367" s="37"/>
      <c r="BZ367" s="37"/>
      <c r="CA367" s="37"/>
      <c r="CB367" s="37"/>
      <c r="CC367" s="37"/>
      <c r="CD367" s="37"/>
      <c r="CE367" s="37">
        <f t="shared" si="1441"/>
        <v>0</v>
      </c>
      <c r="CF367" s="38"/>
      <c r="CG367" s="23"/>
      <c r="CH367" s="24"/>
      <c r="CI367" s="181"/>
      <c r="CJ367" s="25" t="e">
        <f t="shared" ref="CJ367" si="1596">1-(CH367/CI364)</f>
        <v>#DIV/0!</v>
      </c>
      <c r="CK367" s="23" t="e" cm="1">
        <f t="array" ref="CK367">+_xlfn.IFS(CJ367&lt;0.8,"Cambio",CJ367&lt;0.9,"Revisión de control",CJ367&gt;0.89,"Se mantiene")</f>
        <v>#DIV/0!</v>
      </c>
      <c r="CL367" s="148"/>
      <c r="CM367" s="148"/>
      <c r="CN367" s="148"/>
      <c r="CO367" s="148"/>
      <c r="CP367" s="25">
        <f>(_xlfn.IFS(CG367="",1,CG367="SI",0)+_xlfn.IFS(CL367="",1,CL367="SI",1,CL367="NO",0)+_xlfn.IFS(CM367="",1,CM367="SI",1,CM367="NO",0)+_xlfn.IFS(CN367="",1,CN367="SI",1,CN367="NO",0)+_xlfn.IFS(CO367="",1,CO367="SI",1,CO367="NO",0))/5</f>
        <v>1</v>
      </c>
    </row>
    <row r="368" spans="1:94" ht="60" hidden="1" customHeight="1" x14ac:dyDescent="0.35">
      <c r="A368" s="151"/>
      <c r="B368" s="214" t="s">
        <v>153</v>
      </c>
      <c r="C368" s="152" t="s">
        <v>154</v>
      </c>
      <c r="D368" s="191" t="str">
        <f>VLOOKUP(B368,Datos!$B$65:$F$80,3,FALSE)</f>
        <v>Administrar los recursos e información financiera con base en las necesidades de las dependencias de la Agencia y organismos estatales requirentes, a través de mecanismos de dirección, registro, ejecución, control y seguimiento de los recursos.</v>
      </c>
      <c r="E368" s="194" t="str">
        <f>VLOOKUP(B368,Datos!$B$65:$F$80,5,FALSE)</f>
        <v>La posibilidad de incumplir con la administración de los recursos e información financiera con base en las necesidades de las dependencias</v>
      </c>
      <c r="F368" s="191" t="str">
        <f>VLOOKUP(B368,Datos!$B$65:$F$80,4,FALSE)</f>
        <v>Desde la elaboración del anteproyecto de presupuesto de la ANT, hasta la presentación de los estados financieros.</v>
      </c>
      <c r="G368" s="197" t="s">
        <v>298</v>
      </c>
      <c r="H368" s="168"/>
      <c r="I368" s="167">
        <f t="shared" ref="I368" si="1597">IF(K368="",0,1)</f>
        <v>0</v>
      </c>
      <c r="J368" s="170" t="str">
        <f t="shared" ref="J368" si="1598">CONCATENATE(C368," ",K368)</f>
        <v xml:space="preserve">GEFIN </v>
      </c>
      <c r="K368" s="170"/>
      <c r="L368" s="198"/>
      <c r="M368" s="199">
        <f ca="1">+TODAY()-L368</f>
        <v>46151</v>
      </c>
      <c r="N368" s="202"/>
      <c r="O368" s="205"/>
      <c r="P368" s="208" t="e">
        <f>VLOOKUP(O368,Datos!$B$20:$D$25,2,FALSE)</f>
        <v>#N/A</v>
      </c>
      <c r="Q368" s="168"/>
      <c r="R368" s="182"/>
      <c r="S368" s="182"/>
      <c r="T368" s="183" t="str">
        <f t="shared" ref="T368" si="1599">CONCATENATE("Posibilidad de efecto dañoso sobre los"," ",Q368," ",R368," debido ",S368)</f>
        <v xml:space="preserve">Posibilidad de efecto dañoso sobre los   debido </v>
      </c>
      <c r="U368" s="170"/>
      <c r="V368" s="170"/>
      <c r="W368" s="170"/>
      <c r="X368" s="170"/>
      <c r="Y368" s="184"/>
      <c r="Z368" s="187"/>
      <c r="AA368" s="168" t="str">
        <f t="shared" ref="AA368" si="1600">IF(Z368&lt;=0,"",IF(Z368&lt;=2,"Muy Baja",IF(Z368&lt;=24,"Baja",IF(Z368&lt;=500,"Media",IF(Z368&lt;=5000,"Alta","Muy Alta")))))</f>
        <v/>
      </c>
      <c r="AB368" s="167" t="str">
        <f t="shared" ref="AB368" si="1601">IF(AA368="","",IF(AA368="Muy Baja",0.2,IF(AA368="Baja",0.4,IF(AA368="Media",0.6,IF(AA368="Alta",0.8,IF(AA368="Muy Alta",1,))))))</f>
        <v/>
      </c>
      <c r="AC368" s="168">
        <f>+O368</f>
        <v>0</v>
      </c>
      <c r="AD368" s="168" t="e" cm="1">
        <f t="array" ref="AD368">_xlfn.IFS(AC368=Datos!$C$6,"Leve",AC368=Datos!$C$7,"Menor",AC368=Datos!$C$8,"Moderado",AC368=Datos!$C$9,"Mayor",AC368=Datos!$C$10,"Catastrófico")</f>
        <v>#N/A</v>
      </c>
      <c r="AE368" s="167" t="e">
        <f t="shared" ref="AE368" si="1602">IF(AD368="","",IF(AD368="Leve",0.2,IF(AD368="Menor",0.4,IF(AD368="Moderado",0.6,IF(AD368="Mayor",0.8,IF(AD368="Catastrófico",1,))))))</f>
        <v>#N/A</v>
      </c>
      <c r="AF368" s="168" t="e">
        <f t="shared" ref="AF368" si="1603">IF(OR(AND(AA368="Muy Baja",AD368="Leve"),AND(AA368="Muy Baja",AD368="Menor"),AND(AA368="Baja",AD368="Leve")),"Bajo",IF(OR(AND(AA368="Muy baja",AD368="Moderado"),AND(AA368="Baja",AD368="Menor"),AND(AA368="Baja",AD368="Moderado"),AND(AA368="Media",AD368="Leve"),AND(AA368="Media",AD368="Menor"),AND(AA368="Media",AD368="Moderado"),AND(AA368="Alta",AD368="Leve"),AND(AA368="Alta",AD368="Menor")),"Moderado",IF(OR(AND(AA368="Muy Baja",AD368="Mayor"),AND(AA368="Baja",AD368="Mayor"),AND(AA368="Media",AD368="Mayor"),AND(AA368="Alta",AD368="Moderado"),AND(AA368="Alta",AD368="Mayor"),AND(AA368="Muy Alta",AD368="Leve"),AND(AA368="Muy Alta",AD368="Menor"),AND(AA368="Muy Alta",AD368="Moderado"),AND(AA368="Muy Alta",AD368="Mayor")),"Alto",IF(OR(AND(AA368="Muy Baja",AD368="Catastrófico"),AND(AA368="Baja",AD368="Catastrófico"),AND(AA368="Media",AD368="Catastrófico"),AND(AA368="Alta",AD368="Catastrófico"),AND(AA368="Muy Alta",AD368="Catastrófico")),"Extremo",""))))</f>
        <v>#N/A</v>
      </c>
      <c r="AG368" s="169" t="e" cm="1">
        <f t="array" ref="AG368">_xlfn.IFS(AF368="Bajo","Aceptar",AF368="Moderado","Reducir",AF368="Alto","Reducir",AF368="Extremo","Reducir")</f>
        <v>#N/A</v>
      </c>
      <c r="AH368" s="20" t="str">
        <f>CONCATENATE(J368," Control"," 1")</f>
        <v>GEFIN  Control 1</v>
      </c>
      <c r="AI368" s="22"/>
      <c r="AJ368" s="22"/>
      <c r="AK368" s="22"/>
      <c r="AL368" s="22" t="str">
        <f t="shared" ref="AL368:AL383" si="1604">CONCATENATE(AI368," ",AJ368," a través de ",AK368)</f>
        <v xml:space="preserve">  a través de </v>
      </c>
      <c r="AM368" s="20"/>
      <c r="AN368" s="20" t="str">
        <f t="shared" si="1480"/>
        <v/>
      </c>
      <c r="AO368" s="20"/>
      <c r="AP368" s="20" t="str">
        <f t="shared" si="1481"/>
        <v/>
      </c>
      <c r="AQ368" s="20"/>
      <c r="AR368" s="20"/>
      <c r="AS368" s="20"/>
      <c r="AT368" s="21" t="str">
        <f>+IF(AN368="Probabilidad",AB368-(AB368*AP368),AB368)</f>
        <v/>
      </c>
      <c r="AU368" s="20" t="str">
        <f t="shared" ref="AU368:AU379" si="1605">IFERROR(IF(AT368="","",IF(AT368&lt;=20%,"Muy Baja",IF(AT368&lt;=40%,"Baja",IF(AT368&lt;=60%,"Media",IF(AT368&lt;=80%,"Alta","Muy Alta"))))),"")</f>
        <v/>
      </c>
      <c r="AV368" s="21" t="e">
        <f>+IF(AN368="Impacto",AE368-(AE368*AP368),AE368)</f>
        <v>#N/A</v>
      </c>
      <c r="AW368" s="20" t="str">
        <f t="shared" ref="AW368:AW379" si="1606">IFERROR(IF(AV368="","",IF(AV368&lt;=0.2,"Leve",IF(AV368&lt;=0.4,"Menor",IF(AV368&lt;=0.6,"Moderado",IF(AV368&lt;=0.8,"Mayor","Catastrófico"))))),"")</f>
        <v/>
      </c>
      <c r="AX368" s="170" t="str">
        <f t="shared" ref="AX368" si="1607">IF(OR(AND(AU371="Muy Baja",AW371="Leve"),AND(AU371="Muy Baja",AW371="Menor"),AND(AU371="Baja",AW371="Leve")),"Bajo",IF(OR(AND(AU371="Muy baja",AW371="Moderado"),AND(AU371="Baja",AW371="Menor"),AND(AU371="Baja",AW371="Moderado"),AND(AU371="Media",AW371="Leve"),AND(AU371="Media",AW371="Menor"),AND(AU371="Media",AW371="Moderado"),AND(AU371="Alta",AW371="Leve"),AND(AU371="Alta",AW371="Menor")),"Moderado",IF(OR(AND(AU371="Muy Baja",AW371="Mayor"),AND(AU371="Baja",AW371="Mayor"),AND(AU371="Media",AW371="Mayor"),AND(AU371="Alta",AW371="Moderado"),AND(AU371="Alta",AW371="Mayor"),AND(AU371="Muy Alta",AW371="Leve"),AND(AU371="Muy Alta",AW371="Menor"),AND(AU371="Muy Alta",AW371="Moderado"),AND(AU371="Muy Alta",AW371="Mayor")),"Alto",IF(OR(AND(AU371="Muy Baja",AW371="Catastrófico"),AND(AU371="Baja",AW371="Catastrófico"),AND(AU371="Media",AW371="Catastrófico"),AND(AU371="Alta",AW371="Catastrófico"),AND(AU371="Muy Alta",AW371="Catastrófico")),"Extremo",""))))</f>
        <v/>
      </c>
      <c r="AY368" s="170" t="e" cm="1">
        <f t="array" ref="AY368">_xlfn.IFS(AX368="Bajo","Aceptar",AX368="Moderado","Reducir",AX368="Alto","Reducir",AX368="Extremo","Reducir")</f>
        <v>#N/A</v>
      </c>
      <c r="AZ368" s="173" t="e" cm="1">
        <f t="array" ref="AZ368">_xlfn.IFS(AY368="Aceptar","No",AY368="Reducir","Si")</f>
        <v>#N/A</v>
      </c>
      <c r="BA368" s="20" t="str">
        <f>CONCATENATE(J368," Acción preventiva"," 1")</f>
        <v>GEFIN  Acción preventiva 1</v>
      </c>
      <c r="BB368" s="22"/>
      <c r="BC368" s="22"/>
      <c r="BD368" s="22"/>
      <c r="BE368" s="20">
        <f t="shared" ref="BE368:BE379" si="1608">+SUM(BF368:BQ368)</f>
        <v>0</v>
      </c>
      <c r="BF368" s="20"/>
      <c r="BG368" s="20"/>
      <c r="BH368" s="20"/>
      <c r="BI368" s="20"/>
      <c r="BJ368" s="20"/>
      <c r="BK368" s="20"/>
      <c r="BL368" s="20"/>
      <c r="BM368" s="20"/>
      <c r="BN368" s="20"/>
      <c r="BO368" s="20"/>
      <c r="BP368" s="20"/>
      <c r="BQ368" s="20"/>
      <c r="BR368" s="176"/>
      <c r="BS368" s="37"/>
      <c r="BT368" s="37"/>
      <c r="BU368" s="37"/>
      <c r="BV368" s="37"/>
      <c r="BW368" s="37"/>
      <c r="BX368" s="37"/>
      <c r="BY368" s="37"/>
      <c r="BZ368" s="37"/>
      <c r="CA368" s="37"/>
      <c r="CB368" s="37"/>
      <c r="CC368" s="37"/>
      <c r="CD368" s="37"/>
      <c r="CE368" s="37">
        <f t="shared" si="1441"/>
        <v>0</v>
      </c>
      <c r="CF368" s="38"/>
      <c r="CG368" s="23"/>
      <c r="CH368" s="24"/>
      <c r="CI368" s="179">
        <f t="shared" ref="CI368" si="1609">+Z368</f>
        <v>0</v>
      </c>
      <c r="CJ368" s="25" t="e">
        <f t="shared" ref="CJ368" si="1610">1-(CH368/CI368)</f>
        <v>#DIV/0!</v>
      </c>
      <c r="CK368" s="23" t="e" cm="1">
        <f t="array" ref="CK368">+_xlfn.IFS(CJ368&lt;0.8,"Cambio",CJ368&lt;0.9,"Revisión de control",CJ368&gt;0.89,"Se mantiene")</f>
        <v>#DIV/0!</v>
      </c>
      <c r="CL368" s="148"/>
      <c r="CM368" s="148"/>
      <c r="CN368" s="148"/>
      <c r="CO368" s="148"/>
      <c r="CP368" s="25">
        <f t="shared" ref="CP368:CP379" si="1611">(_xlfn.IFS(CG368="",1,CG368="SI",0)+_xlfn.IFS(CL368="",1,CL368="SI",1,CL368="NO",0)+_xlfn.IFS(CM368="",1,CM368="SI",1,CM368="NO",0)+_xlfn.IFS(CN368="",1,CN368="SI",1,CN368="NO",0)+_xlfn.IFS(CO368="",1,CO368="SI",1,CO368="NO",0))/5</f>
        <v>1</v>
      </c>
    </row>
    <row r="369" spans="1:94" ht="60" hidden="1" customHeight="1" x14ac:dyDescent="0.35">
      <c r="A369" s="151"/>
      <c r="B369" s="215"/>
      <c r="C369" s="152" t="s">
        <v>154</v>
      </c>
      <c r="D369" s="192"/>
      <c r="E369" s="195"/>
      <c r="F369" s="192"/>
      <c r="G369" s="197"/>
      <c r="H369" s="168"/>
      <c r="I369" s="167"/>
      <c r="J369" s="171"/>
      <c r="K369" s="171"/>
      <c r="L369" s="198"/>
      <c r="M369" s="200"/>
      <c r="N369" s="203"/>
      <c r="O369" s="206"/>
      <c r="P369" s="209"/>
      <c r="Q369" s="168"/>
      <c r="R369" s="182"/>
      <c r="S369" s="182"/>
      <c r="T369" s="183"/>
      <c r="U369" s="171"/>
      <c r="V369" s="171"/>
      <c r="W369" s="171"/>
      <c r="X369" s="171"/>
      <c r="Y369" s="185"/>
      <c r="Z369" s="187"/>
      <c r="AA369" s="168"/>
      <c r="AB369" s="167"/>
      <c r="AC369" s="168"/>
      <c r="AD369" s="168"/>
      <c r="AE369" s="167"/>
      <c r="AF369" s="168"/>
      <c r="AG369" s="169"/>
      <c r="AH369" s="20" t="str">
        <f>CONCATENATE(J368," Control"," 2")</f>
        <v>GEFIN  Control 2</v>
      </c>
      <c r="AI369" s="22"/>
      <c r="AJ369" s="22"/>
      <c r="AK369" s="22"/>
      <c r="AL369" s="22" t="str">
        <f t="shared" si="1604"/>
        <v xml:space="preserve">  a través de </v>
      </c>
      <c r="AM369" s="20"/>
      <c r="AN369" s="20" t="str">
        <f t="shared" si="1480"/>
        <v/>
      </c>
      <c r="AO369" s="20"/>
      <c r="AP369" s="20" t="str">
        <f t="shared" si="1481"/>
        <v/>
      </c>
      <c r="AQ369" s="20"/>
      <c r="AR369" s="20"/>
      <c r="AS369" s="20"/>
      <c r="AT369" s="21" t="str">
        <f>+IF(AN369="Probabilidad",AT368-(AT368*AP369),AT368)</f>
        <v/>
      </c>
      <c r="AU369" s="20" t="str">
        <f t="shared" si="1605"/>
        <v/>
      </c>
      <c r="AV369" s="21" t="e">
        <f>+IF(AN369="Impacto",AV368-(AV368*AP369),AV368)</f>
        <v>#N/A</v>
      </c>
      <c r="AW369" s="20" t="str">
        <f t="shared" si="1606"/>
        <v/>
      </c>
      <c r="AX369" s="171"/>
      <c r="AY369" s="171"/>
      <c r="AZ369" s="174"/>
      <c r="BA369" s="20" t="str">
        <f>CONCATENATE(J368," Acción preventiva"," 2")</f>
        <v>GEFIN  Acción preventiva 2</v>
      </c>
      <c r="BB369" s="22"/>
      <c r="BC369" s="22"/>
      <c r="BD369" s="22"/>
      <c r="BE369" s="20">
        <f t="shared" si="1608"/>
        <v>0</v>
      </c>
      <c r="BF369" s="20"/>
      <c r="BG369" s="20"/>
      <c r="BH369" s="20"/>
      <c r="BI369" s="20"/>
      <c r="BJ369" s="20"/>
      <c r="BK369" s="20"/>
      <c r="BL369" s="20"/>
      <c r="BM369" s="20"/>
      <c r="BN369" s="20"/>
      <c r="BO369" s="20"/>
      <c r="BP369" s="20"/>
      <c r="BQ369" s="20"/>
      <c r="BR369" s="177"/>
      <c r="BS369" s="37"/>
      <c r="BT369" s="37"/>
      <c r="BU369" s="37"/>
      <c r="BV369" s="37"/>
      <c r="BW369" s="37"/>
      <c r="BX369" s="37"/>
      <c r="BY369" s="37"/>
      <c r="BZ369" s="37"/>
      <c r="CA369" s="37"/>
      <c r="CB369" s="37"/>
      <c r="CC369" s="37"/>
      <c r="CD369" s="37"/>
      <c r="CE369" s="37">
        <f t="shared" si="1441"/>
        <v>0</v>
      </c>
      <c r="CF369" s="38"/>
      <c r="CG369" s="23"/>
      <c r="CH369" s="24"/>
      <c r="CI369" s="180"/>
      <c r="CJ369" s="25" t="e">
        <f t="shared" ref="CJ369" si="1612">1-(CH369/CI368)</f>
        <v>#DIV/0!</v>
      </c>
      <c r="CK369" s="23" t="e" cm="1">
        <f t="array" ref="CK369">+_xlfn.IFS(CJ369&lt;0.8,"Cambio",CJ369&lt;0.9,"Revisión de control",CJ369&gt;0.89,"Se mantiene")</f>
        <v>#DIV/0!</v>
      </c>
      <c r="CL369" s="148"/>
      <c r="CM369" s="148"/>
      <c r="CN369" s="148"/>
      <c r="CO369" s="148"/>
      <c r="CP369" s="25">
        <f t="shared" si="1611"/>
        <v>1</v>
      </c>
    </row>
    <row r="370" spans="1:94" ht="60" hidden="1" customHeight="1" x14ac:dyDescent="0.35">
      <c r="A370" s="151"/>
      <c r="B370" s="215"/>
      <c r="C370" s="152" t="s">
        <v>154</v>
      </c>
      <c r="D370" s="192"/>
      <c r="E370" s="195"/>
      <c r="F370" s="192"/>
      <c r="G370" s="197"/>
      <c r="H370" s="168"/>
      <c r="I370" s="167"/>
      <c r="J370" s="171"/>
      <c r="K370" s="171"/>
      <c r="L370" s="198"/>
      <c r="M370" s="200"/>
      <c r="N370" s="203"/>
      <c r="O370" s="206"/>
      <c r="P370" s="209"/>
      <c r="Q370" s="168"/>
      <c r="R370" s="182"/>
      <c r="S370" s="182"/>
      <c r="T370" s="183"/>
      <c r="U370" s="171"/>
      <c r="V370" s="171"/>
      <c r="W370" s="171"/>
      <c r="X370" s="171"/>
      <c r="Y370" s="185"/>
      <c r="Z370" s="187"/>
      <c r="AA370" s="168"/>
      <c r="AB370" s="167"/>
      <c r="AC370" s="168"/>
      <c r="AD370" s="168"/>
      <c r="AE370" s="167"/>
      <c r="AF370" s="168"/>
      <c r="AG370" s="169"/>
      <c r="AH370" s="20" t="str">
        <f>CONCATENATE(J368," Control"," 3")</f>
        <v>GEFIN  Control 3</v>
      </c>
      <c r="AI370" s="22"/>
      <c r="AJ370" s="22"/>
      <c r="AK370" s="22"/>
      <c r="AL370" s="22" t="str">
        <f t="shared" si="1604"/>
        <v xml:space="preserve">  a través de </v>
      </c>
      <c r="AM370" s="20"/>
      <c r="AN370" s="20" t="str">
        <f t="shared" si="1480"/>
        <v/>
      </c>
      <c r="AO370" s="20"/>
      <c r="AP370" s="20" t="str">
        <f t="shared" si="1481"/>
        <v/>
      </c>
      <c r="AQ370" s="20"/>
      <c r="AR370" s="20"/>
      <c r="AS370" s="20"/>
      <c r="AT370" s="21" t="str">
        <f>+IF(AN370="Probabilidad",AT369-(AT369*AP370),AT369)</f>
        <v/>
      </c>
      <c r="AU370" s="20" t="str">
        <f t="shared" si="1605"/>
        <v/>
      </c>
      <c r="AV370" s="21" t="e">
        <f>+IF(AN370="Impacto",AV369-(AV369*AP370),AV369)</f>
        <v>#N/A</v>
      </c>
      <c r="AW370" s="20" t="str">
        <f t="shared" si="1606"/>
        <v/>
      </c>
      <c r="AX370" s="171"/>
      <c r="AY370" s="171"/>
      <c r="AZ370" s="174"/>
      <c r="BA370" s="20" t="str">
        <f>CONCATENATE(J368," Acción preventiva"," 3")</f>
        <v>GEFIN  Acción preventiva 3</v>
      </c>
      <c r="BB370" s="22"/>
      <c r="BC370" s="22"/>
      <c r="BD370" s="22"/>
      <c r="BE370" s="20">
        <f t="shared" si="1608"/>
        <v>0</v>
      </c>
      <c r="BF370" s="20"/>
      <c r="BG370" s="20"/>
      <c r="BH370" s="20"/>
      <c r="BI370" s="20"/>
      <c r="BJ370" s="20"/>
      <c r="BK370" s="20"/>
      <c r="BL370" s="20"/>
      <c r="BM370" s="20"/>
      <c r="BN370" s="20"/>
      <c r="BO370" s="20"/>
      <c r="BP370" s="20"/>
      <c r="BQ370" s="20"/>
      <c r="BR370" s="177"/>
      <c r="BS370" s="37"/>
      <c r="BT370" s="37"/>
      <c r="BU370" s="37"/>
      <c r="BV370" s="37"/>
      <c r="BW370" s="37"/>
      <c r="BX370" s="37"/>
      <c r="BY370" s="37"/>
      <c r="BZ370" s="37"/>
      <c r="CA370" s="37"/>
      <c r="CB370" s="37"/>
      <c r="CC370" s="37"/>
      <c r="CD370" s="37"/>
      <c r="CE370" s="37">
        <f t="shared" si="1441"/>
        <v>0</v>
      </c>
      <c r="CF370" s="38"/>
      <c r="CG370" s="23"/>
      <c r="CH370" s="24"/>
      <c r="CI370" s="180"/>
      <c r="CJ370" s="25" t="e">
        <f t="shared" ref="CJ370" si="1613">1-(CH370/CI368)</f>
        <v>#DIV/0!</v>
      </c>
      <c r="CK370" s="23" t="e" cm="1">
        <f t="array" ref="CK370">+_xlfn.IFS(CJ370&lt;0.8,"Cambio",CJ370&lt;0.9,"Revisión de control",CJ370&gt;0.89,"Se mantiene")</f>
        <v>#DIV/0!</v>
      </c>
      <c r="CL370" s="148"/>
      <c r="CM370" s="148"/>
      <c r="CN370" s="148"/>
      <c r="CO370" s="148"/>
      <c r="CP370" s="25">
        <f t="shared" si="1611"/>
        <v>1</v>
      </c>
    </row>
    <row r="371" spans="1:94" ht="60" hidden="1" customHeight="1" x14ac:dyDescent="0.35">
      <c r="A371" s="151"/>
      <c r="B371" s="216"/>
      <c r="C371" s="152" t="s">
        <v>154</v>
      </c>
      <c r="D371" s="193"/>
      <c r="E371" s="196"/>
      <c r="F371" s="193"/>
      <c r="G371" s="197"/>
      <c r="H371" s="168"/>
      <c r="I371" s="167"/>
      <c r="J371" s="172"/>
      <c r="K371" s="172"/>
      <c r="L371" s="198"/>
      <c r="M371" s="201"/>
      <c r="N371" s="204"/>
      <c r="O371" s="207"/>
      <c r="P371" s="210"/>
      <c r="Q371" s="168"/>
      <c r="R371" s="182"/>
      <c r="S371" s="182"/>
      <c r="T371" s="183"/>
      <c r="U371" s="172"/>
      <c r="V371" s="172"/>
      <c r="W371" s="172"/>
      <c r="X371" s="172"/>
      <c r="Y371" s="186"/>
      <c r="Z371" s="187"/>
      <c r="AA371" s="168"/>
      <c r="AB371" s="167"/>
      <c r="AC371" s="168"/>
      <c r="AD371" s="168"/>
      <c r="AE371" s="167"/>
      <c r="AF371" s="168"/>
      <c r="AG371" s="169"/>
      <c r="AH371" s="20" t="str">
        <f>CONCATENATE(J368," Control"," 4")</f>
        <v>GEFIN  Control 4</v>
      </c>
      <c r="AI371" s="22"/>
      <c r="AJ371" s="22"/>
      <c r="AK371" s="22"/>
      <c r="AL371" s="22" t="str">
        <f t="shared" si="1604"/>
        <v xml:space="preserve">  a través de </v>
      </c>
      <c r="AM371" s="20"/>
      <c r="AN371" s="20" t="str">
        <f t="shared" si="1480"/>
        <v/>
      </c>
      <c r="AO371" s="20"/>
      <c r="AP371" s="20" t="str">
        <f t="shared" si="1481"/>
        <v/>
      </c>
      <c r="AQ371" s="20"/>
      <c r="AR371" s="20"/>
      <c r="AS371" s="20"/>
      <c r="AT371" s="21" t="str">
        <f>+IF(AN371="Probabilidad",AT370-(AT370*AP371),AT370)</f>
        <v/>
      </c>
      <c r="AU371" s="20" t="str">
        <f t="shared" si="1605"/>
        <v/>
      </c>
      <c r="AV371" s="21" t="e">
        <f>+IF(AN371="Impacto",AV370-(AV370*AP371),AV370)</f>
        <v>#N/A</v>
      </c>
      <c r="AW371" s="20" t="str">
        <f t="shared" si="1606"/>
        <v/>
      </c>
      <c r="AX371" s="172"/>
      <c r="AY371" s="172"/>
      <c r="AZ371" s="175"/>
      <c r="BA371" s="20" t="str">
        <f>CONCATENATE(J368," Acción preventiva"," 4")</f>
        <v>GEFIN  Acción preventiva 4</v>
      </c>
      <c r="BB371" s="22"/>
      <c r="BC371" s="22"/>
      <c r="BD371" s="22"/>
      <c r="BE371" s="20">
        <f t="shared" si="1608"/>
        <v>0</v>
      </c>
      <c r="BF371" s="20"/>
      <c r="BG371" s="20"/>
      <c r="BH371" s="20"/>
      <c r="BI371" s="20"/>
      <c r="BJ371" s="20"/>
      <c r="BK371" s="20"/>
      <c r="BL371" s="20"/>
      <c r="BM371" s="20"/>
      <c r="BN371" s="20"/>
      <c r="BO371" s="20"/>
      <c r="BP371" s="20"/>
      <c r="BQ371" s="20"/>
      <c r="BR371" s="178"/>
      <c r="BS371" s="37"/>
      <c r="BT371" s="37"/>
      <c r="BU371" s="37"/>
      <c r="BV371" s="37"/>
      <c r="BW371" s="37"/>
      <c r="BX371" s="37"/>
      <c r="BY371" s="37"/>
      <c r="BZ371" s="37"/>
      <c r="CA371" s="37"/>
      <c r="CB371" s="37"/>
      <c r="CC371" s="37"/>
      <c r="CD371" s="37"/>
      <c r="CE371" s="37">
        <f t="shared" si="1441"/>
        <v>0</v>
      </c>
      <c r="CF371" s="38"/>
      <c r="CG371" s="23"/>
      <c r="CH371" s="24"/>
      <c r="CI371" s="181"/>
      <c r="CJ371" s="25" t="e">
        <f t="shared" ref="CJ371" si="1614">1-(CH371/CI368)</f>
        <v>#DIV/0!</v>
      </c>
      <c r="CK371" s="23" t="e" cm="1">
        <f t="array" ref="CK371">+_xlfn.IFS(CJ371&lt;0.8,"Cambio",CJ371&lt;0.9,"Revisión de control",CJ371&gt;0.89,"Se mantiene")</f>
        <v>#DIV/0!</v>
      </c>
      <c r="CL371" s="148"/>
      <c r="CM371" s="148"/>
      <c r="CN371" s="148"/>
      <c r="CO371" s="148"/>
      <c r="CP371" s="25">
        <f t="shared" si="1611"/>
        <v>1</v>
      </c>
    </row>
    <row r="372" spans="1:94" ht="60" hidden="1" customHeight="1" x14ac:dyDescent="0.35">
      <c r="A372" s="151"/>
      <c r="B372" s="214" t="s">
        <v>153</v>
      </c>
      <c r="C372" s="152" t="s">
        <v>154</v>
      </c>
      <c r="D372" s="191" t="str">
        <f>VLOOKUP(B372,Datos!$B$65:$F$80,3,FALSE)</f>
        <v>Administrar los recursos e información financiera con base en las necesidades de las dependencias de la Agencia y organismos estatales requirentes, a través de mecanismos de dirección, registro, ejecución, control y seguimiento de los recursos.</v>
      </c>
      <c r="E372" s="194" t="str">
        <f>VLOOKUP(B372,Datos!$B$65:$F$80,5,FALSE)</f>
        <v>La posibilidad de incumplir con la administración de los recursos e información financiera con base en las necesidades de las dependencias</v>
      </c>
      <c r="F372" s="191" t="str">
        <f>VLOOKUP(B372,Datos!$B$65:$F$80,4,FALSE)</f>
        <v>Desde la elaboración del anteproyecto de presupuesto de la ANT, hasta la presentación de los estados financieros.</v>
      </c>
      <c r="G372" s="197" t="s">
        <v>311</v>
      </c>
      <c r="H372" s="168"/>
      <c r="I372" s="167">
        <f t="shared" ref="I372" si="1615">IF(K372="",0,1)</f>
        <v>0</v>
      </c>
      <c r="J372" s="170" t="str">
        <f t="shared" ref="J372" si="1616">CONCATENATE(C372," ",K372)</f>
        <v xml:space="preserve">GEFIN </v>
      </c>
      <c r="K372" s="170"/>
      <c r="L372" s="198"/>
      <c r="M372" s="199">
        <f ca="1">+TODAY()-L372</f>
        <v>46151</v>
      </c>
      <c r="N372" s="202"/>
      <c r="O372" s="205"/>
      <c r="P372" s="208" t="e">
        <f>VLOOKUP(O372,Datos!$B$20:$D$25,2,FALSE)</f>
        <v>#N/A</v>
      </c>
      <c r="Q372" s="168"/>
      <c r="R372" s="182"/>
      <c r="S372" s="182"/>
      <c r="T372" s="183" t="str">
        <f t="shared" ref="T372" si="1617">CONCATENATE("Posibilidad de efecto dañoso sobre los"," ",Q372," ",R372," debido ",S372)</f>
        <v xml:space="preserve">Posibilidad de efecto dañoso sobre los   debido </v>
      </c>
      <c r="U372" s="170"/>
      <c r="V372" s="170"/>
      <c r="W372" s="184"/>
      <c r="X372" s="184"/>
      <c r="Y372" s="184"/>
      <c r="Z372" s="187"/>
      <c r="AA372" s="168" t="str">
        <f t="shared" ref="AA372" si="1618">IF(Z372&lt;=0,"",IF(Z372&lt;=2,"Muy Baja",IF(Z372&lt;=24,"Baja",IF(Z372&lt;=500,"Media",IF(Z372&lt;=5000,"Alta","Muy Alta")))))</f>
        <v/>
      </c>
      <c r="AB372" s="167" t="str">
        <f t="shared" ref="AB372" si="1619">IF(AA372="","",IF(AA372="Muy Baja",0.2,IF(AA372="Baja",0.4,IF(AA372="Media",0.6,IF(AA372="Alta",0.8,IF(AA372="Muy Alta",1,))))))</f>
        <v/>
      </c>
      <c r="AC372" s="168">
        <f>+O372</f>
        <v>0</v>
      </c>
      <c r="AD372" s="168" t="e" cm="1">
        <f t="array" ref="AD372">_xlfn.IFS(AC372=Datos!$C$6,"Leve",AC372=Datos!$C$7,"Menor",AC372=Datos!$C$8,"Moderado",AC372=Datos!$C$9,"Mayor",AC372=Datos!$C$10,"Catastrófico")</f>
        <v>#N/A</v>
      </c>
      <c r="AE372" s="167" t="e">
        <f t="shared" ref="AE372" si="1620">IF(AD372="","",IF(AD372="Leve",0.2,IF(AD372="Menor",0.4,IF(AD372="Moderado",0.6,IF(AD372="Mayor",0.8,IF(AD372="Catastrófico",1,))))))</f>
        <v>#N/A</v>
      </c>
      <c r="AF372" s="168" t="e">
        <f t="shared" ref="AF372" si="1621">IF(OR(AND(AA372="Muy Baja",AD372="Leve"),AND(AA372="Muy Baja",AD372="Menor"),AND(AA372="Baja",AD372="Leve")),"Bajo",IF(OR(AND(AA372="Muy baja",AD372="Moderado"),AND(AA372="Baja",AD372="Menor"),AND(AA372="Baja",AD372="Moderado"),AND(AA372="Media",AD372="Leve"),AND(AA372="Media",AD372="Menor"),AND(AA372="Media",AD372="Moderado"),AND(AA372="Alta",AD372="Leve"),AND(AA372="Alta",AD372="Menor")),"Moderado",IF(OR(AND(AA372="Muy Baja",AD372="Mayor"),AND(AA372="Baja",AD372="Mayor"),AND(AA372="Media",AD372="Mayor"),AND(AA372="Alta",AD372="Moderado"),AND(AA372="Alta",AD372="Mayor"),AND(AA372="Muy Alta",AD372="Leve"),AND(AA372="Muy Alta",AD372="Menor"),AND(AA372="Muy Alta",AD372="Moderado"),AND(AA372="Muy Alta",AD372="Mayor")),"Alto",IF(OR(AND(AA372="Muy Baja",AD372="Catastrófico"),AND(AA372="Baja",AD372="Catastrófico"),AND(AA372="Media",AD372="Catastrófico"),AND(AA372="Alta",AD372="Catastrófico"),AND(AA372="Muy Alta",AD372="Catastrófico")),"Extremo",""))))</f>
        <v>#N/A</v>
      </c>
      <c r="AG372" s="169" t="e" cm="1">
        <f t="array" ref="AG372">_xlfn.IFS(AF372="Bajo","Aceptar",AF372="Moderado","Reducir",AF372="Alto","Reducir",AF372="Extremo","Reducir")</f>
        <v>#N/A</v>
      </c>
      <c r="AH372" s="20" t="str">
        <f>CONCATENATE(J372," Control"," 1")</f>
        <v>GEFIN  Control 1</v>
      </c>
      <c r="AI372" s="22"/>
      <c r="AJ372" s="22"/>
      <c r="AK372" s="22"/>
      <c r="AL372" s="22" t="str">
        <f>CONCATENATE(AI372," ",AJ372," a través de ",AK372)</f>
        <v xml:space="preserve">  a través de </v>
      </c>
      <c r="AM372" s="20"/>
      <c r="AN372" s="20" t="str">
        <f>IF(OR(AM372="Preventivo",AM372="Detectivo"),"Probabilidad",IF(AM372="Correctivo","Impacto",""))</f>
        <v/>
      </c>
      <c r="AO372" s="20"/>
      <c r="AP372" s="20" t="str">
        <f>IF(AND(AM372="Preventivo",AO372="Automático"),"50%",IF(AND(AM372="Preventivo",AO372="Manual"),"40%",IF(AND(AM372="Detectivo",AO372="Automático"),"40%",IF(AND(AM372="Detectivo",AO372="Manual"),"30%",IF(AND(AM372="Correctivo",AO372="Automático"),"35%",IF(AND(AM372="Correctivo",AO372="Manual"),"25%",""))))))</f>
        <v/>
      </c>
      <c r="AQ372" s="20"/>
      <c r="AR372" s="20"/>
      <c r="AS372" s="20"/>
      <c r="AT372" s="21" t="str">
        <f>+IF(AN372="Probabilidad",AB372-(AB372*AP372),AB372)</f>
        <v/>
      </c>
      <c r="AU372" s="20" t="str">
        <f>IFERROR(IF(AT372="","",IF(AT372&lt;=20%,"Muy Baja",IF(AT372&lt;=40%,"Baja",IF(AT372&lt;=60%,"Media",IF(AT372&lt;=80%,"Alta","Muy Alta"))))),"")</f>
        <v/>
      </c>
      <c r="AV372" s="21" t="e">
        <f>+IF(AN372="Impacto",AE372-(AE372*AP372),AE372)</f>
        <v>#N/A</v>
      </c>
      <c r="AW372" s="20" t="str">
        <f>IFERROR(IF(AV372="","",IF(AV372&lt;=0.2,"Leve",IF(AV372&lt;=0.4,"Menor",IF(AV372&lt;=0.6,"Moderado",IF(AV372&lt;=0.8,"Mayor","Catastrófico"))))),"")</f>
        <v/>
      </c>
      <c r="AX372" s="170" t="str">
        <f t="shared" ref="AX372" si="1622">IF(OR(AND(AU375="Muy Baja",AW375="Leve"),AND(AU375="Muy Baja",AW375="Menor"),AND(AU375="Baja",AW375="Leve")),"Bajo",IF(OR(AND(AU375="Muy baja",AW375="Moderado"),AND(AU375="Baja",AW375="Menor"),AND(AU375="Baja",AW375="Moderado"),AND(AU375="Media",AW375="Leve"),AND(AU375="Media",AW375="Menor"),AND(AU375="Media",AW375="Moderado"),AND(AU375="Alta",AW375="Leve"),AND(AU375="Alta",AW375="Menor")),"Moderado",IF(OR(AND(AU375="Muy Baja",AW375="Mayor"),AND(AU375="Baja",AW375="Mayor"),AND(AU375="Media",AW375="Mayor"),AND(AU375="Alta",AW375="Moderado"),AND(AU375="Alta",AW375="Mayor"),AND(AU375="Muy Alta",AW375="Leve"),AND(AU375="Muy Alta",AW375="Menor"),AND(AU375="Muy Alta",AW375="Moderado"),AND(AU375="Muy Alta",AW375="Mayor")),"Alto",IF(OR(AND(AU375="Muy Baja",AW375="Catastrófico"),AND(AU375="Baja",AW375="Catastrófico"),AND(AU375="Media",AW375="Catastrófico"),AND(AU375="Alta",AW375="Catastrófico"),AND(AU375="Muy Alta",AW375="Catastrófico")),"Extremo",""))))</f>
        <v/>
      </c>
      <c r="AY372" s="170" t="e" cm="1">
        <f t="array" ref="AY372">_xlfn.IFS(AX372="Bajo","Aceptar",AX372="Moderado","Reducir",AX372="Alto","Reducir",AX372="Extremo","Reducir")</f>
        <v>#N/A</v>
      </c>
      <c r="AZ372" s="173" t="e" cm="1">
        <f t="array" ref="AZ372">_xlfn.IFS(AY372="Aceptar","No",AY372="Reducir","Si")</f>
        <v>#N/A</v>
      </c>
      <c r="BA372" s="20" t="str">
        <f>CONCATENATE(J372," Acción preventiva"," 1")</f>
        <v>GEFIN  Acción preventiva 1</v>
      </c>
      <c r="BB372" s="22"/>
      <c r="BC372" s="22"/>
      <c r="BD372" s="22"/>
      <c r="BE372" s="20">
        <f>+SUM(BF372:BQ372)</f>
        <v>0</v>
      </c>
      <c r="BF372" s="20"/>
      <c r="BG372" s="20"/>
      <c r="BH372" s="20"/>
      <c r="BI372" s="20"/>
      <c r="BJ372" s="20"/>
      <c r="BK372" s="20"/>
      <c r="BL372" s="20"/>
      <c r="BM372" s="20"/>
      <c r="BN372" s="20"/>
      <c r="BO372" s="20"/>
      <c r="BP372" s="20"/>
      <c r="BQ372" s="20"/>
      <c r="BR372" s="176"/>
      <c r="BS372" s="37"/>
      <c r="BT372" s="37"/>
      <c r="BU372" s="37"/>
      <c r="BV372" s="37"/>
      <c r="BW372" s="37"/>
      <c r="BX372" s="37"/>
      <c r="BY372" s="37"/>
      <c r="BZ372" s="37"/>
      <c r="CA372" s="37"/>
      <c r="CB372" s="37"/>
      <c r="CC372" s="37"/>
      <c r="CD372" s="37"/>
      <c r="CE372" s="37">
        <f t="shared" si="1441"/>
        <v>0</v>
      </c>
      <c r="CF372" s="38"/>
      <c r="CG372" s="23"/>
      <c r="CH372" s="24"/>
      <c r="CI372" s="179">
        <f t="shared" ref="CI372" si="1623">+Z372</f>
        <v>0</v>
      </c>
      <c r="CJ372" s="25" t="e">
        <f t="shared" ref="CJ372" si="1624">1-(CH372/CI372)</f>
        <v>#DIV/0!</v>
      </c>
      <c r="CK372" s="23" t="e" cm="1">
        <f t="array" ref="CK372">+_xlfn.IFS(CJ372&lt;0.8,"Cambio",CJ372&lt;0.9,"Revisión de control",CJ372&gt;0.89,"Se mantiene")</f>
        <v>#DIV/0!</v>
      </c>
      <c r="CL372" s="148"/>
      <c r="CM372" s="148"/>
      <c r="CN372" s="148"/>
      <c r="CO372" s="148"/>
      <c r="CP372" s="25">
        <f>(_xlfn.IFS(CG372="",1,CG372="SI",0)+_xlfn.IFS(CL372="",1,CL372="SI",1,CL372="NO",0)+_xlfn.IFS(CM372="",1,CM372="SI",1,CM372="NO",0)+_xlfn.IFS(CN372="",1,CN372="SI",1,CN372="NO",0)+_xlfn.IFS(CO372="",1,CO372="SI",1,CO372="NO",0))/5</f>
        <v>1</v>
      </c>
    </row>
    <row r="373" spans="1:94" ht="60" hidden="1" customHeight="1" x14ac:dyDescent="0.35">
      <c r="A373" s="151"/>
      <c r="B373" s="215"/>
      <c r="C373" s="152" t="s">
        <v>154</v>
      </c>
      <c r="D373" s="192"/>
      <c r="E373" s="195"/>
      <c r="F373" s="192"/>
      <c r="G373" s="197"/>
      <c r="H373" s="168"/>
      <c r="I373" s="167"/>
      <c r="J373" s="171"/>
      <c r="K373" s="171"/>
      <c r="L373" s="198"/>
      <c r="M373" s="200"/>
      <c r="N373" s="203"/>
      <c r="O373" s="206"/>
      <c r="P373" s="209"/>
      <c r="Q373" s="168"/>
      <c r="R373" s="182"/>
      <c r="S373" s="182"/>
      <c r="T373" s="183"/>
      <c r="U373" s="171"/>
      <c r="V373" s="171"/>
      <c r="W373" s="185"/>
      <c r="X373" s="185"/>
      <c r="Y373" s="185"/>
      <c r="Z373" s="187"/>
      <c r="AA373" s="168"/>
      <c r="AB373" s="167"/>
      <c r="AC373" s="168"/>
      <c r="AD373" s="168"/>
      <c r="AE373" s="167"/>
      <c r="AF373" s="168"/>
      <c r="AG373" s="169"/>
      <c r="AH373" s="20" t="str">
        <f>CONCATENATE(J372," Control"," 2")</f>
        <v>GEFIN  Control 2</v>
      </c>
      <c r="AI373" s="22"/>
      <c r="AJ373" s="22"/>
      <c r="AK373" s="22"/>
      <c r="AL373" s="22" t="str">
        <f>CONCATENATE(AI373," ",AJ373," a través de ",AK373)</f>
        <v xml:space="preserve">  a través de </v>
      </c>
      <c r="AM373" s="20"/>
      <c r="AN373" s="20" t="str">
        <f>IF(OR(AM373="Preventivo",AM373="Detectivo"),"Probabilidad",IF(AM373="Correctivo","Impacto",""))</f>
        <v/>
      </c>
      <c r="AO373" s="20"/>
      <c r="AP373" s="20" t="str">
        <f>IF(AND(AM373="Preventivo",AO373="Automático"),"50%",IF(AND(AM373="Preventivo",AO373="Manual"),"40%",IF(AND(AM373="Detectivo",AO373="Automático"),"40%",IF(AND(AM373="Detectivo",AO373="Manual"),"30%",IF(AND(AM373="Correctivo",AO373="Automático"),"35%",IF(AND(AM373="Correctivo",AO373="Manual"),"25%",""))))))</f>
        <v/>
      </c>
      <c r="AQ373" s="20"/>
      <c r="AR373" s="20"/>
      <c r="AS373" s="20"/>
      <c r="AT373" s="21" t="str">
        <f>+IF(AN373="Probabilidad",AT372-(AT372*AP373),AT372)</f>
        <v/>
      </c>
      <c r="AU373" s="20" t="str">
        <f>IFERROR(IF(AT373="","",IF(AT373&lt;=20%,"Muy Baja",IF(AT373&lt;=40%,"Baja",IF(AT373&lt;=60%,"Media",IF(AT373&lt;=80%,"Alta","Muy Alta"))))),"")</f>
        <v/>
      </c>
      <c r="AV373" s="21" t="e">
        <f>+IF(AN373="Impacto",AV372-(AV372*AP373),AV372)</f>
        <v>#N/A</v>
      </c>
      <c r="AW373" s="20" t="str">
        <f>IFERROR(IF(AV373="","",IF(AV373&lt;=0.2,"Leve",IF(AV373&lt;=0.4,"Menor",IF(AV373&lt;=0.6,"Moderado",IF(AV373&lt;=0.8,"Mayor","Catastrófico"))))),"")</f>
        <v/>
      </c>
      <c r="AX373" s="171"/>
      <c r="AY373" s="171"/>
      <c r="AZ373" s="174"/>
      <c r="BA373" s="20" t="str">
        <f>CONCATENATE(J372," Acción preventiva"," 2")</f>
        <v>GEFIN  Acción preventiva 2</v>
      </c>
      <c r="BB373" s="22"/>
      <c r="BC373" s="22"/>
      <c r="BD373" s="22"/>
      <c r="BE373" s="20">
        <f>+SUM(BF373:BQ373)</f>
        <v>0</v>
      </c>
      <c r="BF373" s="20"/>
      <c r="BG373" s="20"/>
      <c r="BH373" s="20"/>
      <c r="BI373" s="20"/>
      <c r="BJ373" s="20"/>
      <c r="BK373" s="20"/>
      <c r="BL373" s="20"/>
      <c r="BM373" s="20"/>
      <c r="BN373" s="20"/>
      <c r="BO373" s="20"/>
      <c r="BP373" s="20"/>
      <c r="BQ373" s="20"/>
      <c r="BR373" s="177"/>
      <c r="BS373" s="37"/>
      <c r="BT373" s="37"/>
      <c r="BU373" s="37"/>
      <c r="BV373" s="37"/>
      <c r="BW373" s="37"/>
      <c r="BX373" s="37"/>
      <c r="BY373" s="37"/>
      <c r="BZ373" s="37"/>
      <c r="CA373" s="37"/>
      <c r="CB373" s="37"/>
      <c r="CC373" s="37"/>
      <c r="CD373" s="37"/>
      <c r="CE373" s="37">
        <f t="shared" si="1441"/>
        <v>0</v>
      </c>
      <c r="CF373" s="38"/>
      <c r="CG373" s="23"/>
      <c r="CH373" s="24"/>
      <c r="CI373" s="180"/>
      <c r="CJ373" s="25" t="e">
        <f t="shared" ref="CJ373" si="1625">1-(CH373/CI372)</f>
        <v>#DIV/0!</v>
      </c>
      <c r="CK373" s="23" t="e" cm="1">
        <f t="array" ref="CK373">+_xlfn.IFS(CJ373&lt;0.8,"Cambio",CJ373&lt;0.9,"Revisión de control",CJ373&gt;0.89,"Se mantiene")</f>
        <v>#DIV/0!</v>
      </c>
      <c r="CL373" s="148"/>
      <c r="CM373" s="148"/>
      <c r="CN373" s="148"/>
      <c r="CO373" s="148"/>
      <c r="CP373" s="25">
        <f>(_xlfn.IFS(CG373="",1,CG373="SI",0)+_xlfn.IFS(CL373="",1,CL373="SI",1,CL373="NO",0)+_xlfn.IFS(CM373="",1,CM373="SI",1,CM373="NO",0)+_xlfn.IFS(CN373="",1,CN373="SI",1,CN373="NO",0)+_xlfn.IFS(CO373="",1,CO373="SI",1,CO373="NO",0))/5</f>
        <v>1</v>
      </c>
    </row>
    <row r="374" spans="1:94" ht="60" hidden="1" customHeight="1" x14ac:dyDescent="0.35">
      <c r="A374" s="151"/>
      <c r="B374" s="215"/>
      <c r="C374" s="152" t="s">
        <v>154</v>
      </c>
      <c r="D374" s="192"/>
      <c r="E374" s="195"/>
      <c r="F374" s="192"/>
      <c r="G374" s="197"/>
      <c r="H374" s="168"/>
      <c r="I374" s="167"/>
      <c r="J374" s="171"/>
      <c r="K374" s="171"/>
      <c r="L374" s="198"/>
      <c r="M374" s="200"/>
      <c r="N374" s="203"/>
      <c r="O374" s="206"/>
      <c r="P374" s="209"/>
      <c r="Q374" s="168"/>
      <c r="R374" s="182"/>
      <c r="S374" s="182"/>
      <c r="T374" s="183"/>
      <c r="U374" s="171"/>
      <c r="V374" s="171"/>
      <c r="W374" s="185"/>
      <c r="X374" s="185"/>
      <c r="Y374" s="185"/>
      <c r="Z374" s="187"/>
      <c r="AA374" s="168"/>
      <c r="AB374" s="167"/>
      <c r="AC374" s="168"/>
      <c r="AD374" s="168"/>
      <c r="AE374" s="167"/>
      <c r="AF374" s="168"/>
      <c r="AG374" s="169"/>
      <c r="AH374" s="20" t="str">
        <f>CONCATENATE(J372," Control"," 3")</f>
        <v>GEFIN  Control 3</v>
      </c>
      <c r="AI374" s="22"/>
      <c r="AJ374" s="22"/>
      <c r="AK374" s="22"/>
      <c r="AL374" s="22" t="str">
        <f>CONCATENATE(AI374," ",AJ374," a través de ",AK374)</f>
        <v xml:space="preserve">  a través de </v>
      </c>
      <c r="AM374" s="20"/>
      <c r="AN374" s="20" t="str">
        <f>IF(OR(AM374="Preventivo",AM374="Detectivo"),"Probabilidad",IF(AM374="Correctivo","Impacto",""))</f>
        <v/>
      </c>
      <c r="AO374" s="20"/>
      <c r="AP374" s="20" t="str">
        <f>IF(AND(AM374="Preventivo",AO374="Automático"),"50%",IF(AND(AM374="Preventivo",AO374="Manual"),"40%",IF(AND(AM374="Detectivo",AO374="Automático"),"40%",IF(AND(AM374="Detectivo",AO374="Manual"),"30%",IF(AND(AM374="Correctivo",AO374="Automático"),"35%",IF(AND(AM374="Correctivo",AO374="Manual"),"25%",""))))))</f>
        <v/>
      </c>
      <c r="AQ374" s="20"/>
      <c r="AR374" s="20"/>
      <c r="AS374" s="20"/>
      <c r="AT374" s="21" t="str">
        <f>+IF(AN374="Probabilidad",AT373-(AT373*AP374),AT373)</f>
        <v/>
      </c>
      <c r="AU374" s="20" t="str">
        <f>IFERROR(IF(AT374="","",IF(AT374&lt;=20%,"Muy Baja",IF(AT374&lt;=40%,"Baja",IF(AT374&lt;=60%,"Media",IF(AT374&lt;=80%,"Alta","Muy Alta"))))),"")</f>
        <v/>
      </c>
      <c r="AV374" s="21" t="e">
        <f>+IF(AN374="Impacto",AV373-(AV373*AP374),AV373)</f>
        <v>#N/A</v>
      </c>
      <c r="AW374" s="20" t="str">
        <f>IFERROR(IF(AV374="","",IF(AV374&lt;=0.2,"Leve",IF(AV374&lt;=0.4,"Menor",IF(AV374&lt;=0.6,"Moderado",IF(AV374&lt;=0.8,"Mayor","Catastrófico"))))),"")</f>
        <v/>
      </c>
      <c r="AX374" s="171"/>
      <c r="AY374" s="171"/>
      <c r="AZ374" s="174"/>
      <c r="BA374" s="20" t="str">
        <f>CONCATENATE(J372," Acción preventiva"," 3")</f>
        <v>GEFIN  Acción preventiva 3</v>
      </c>
      <c r="BB374" s="22"/>
      <c r="BC374" s="22"/>
      <c r="BD374" s="22"/>
      <c r="BE374" s="20">
        <f>+SUM(BF374:BQ374)</f>
        <v>0</v>
      </c>
      <c r="BF374" s="20"/>
      <c r="BG374" s="20"/>
      <c r="BH374" s="20"/>
      <c r="BI374" s="20"/>
      <c r="BJ374" s="20"/>
      <c r="BK374" s="20"/>
      <c r="BL374" s="20"/>
      <c r="BM374" s="20"/>
      <c r="BN374" s="20"/>
      <c r="BO374" s="20"/>
      <c r="BP374" s="20"/>
      <c r="BQ374" s="20"/>
      <c r="BR374" s="177"/>
      <c r="BS374" s="37"/>
      <c r="BT374" s="37"/>
      <c r="BU374" s="37"/>
      <c r="BV374" s="37"/>
      <c r="BW374" s="37"/>
      <c r="BX374" s="37"/>
      <c r="BY374" s="37"/>
      <c r="BZ374" s="37"/>
      <c r="CA374" s="37"/>
      <c r="CB374" s="37"/>
      <c r="CC374" s="37"/>
      <c r="CD374" s="37"/>
      <c r="CE374" s="37">
        <f t="shared" si="1441"/>
        <v>0</v>
      </c>
      <c r="CF374" s="38"/>
      <c r="CG374" s="23"/>
      <c r="CH374" s="24"/>
      <c r="CI374" s="180"/>
      <c r="CJ374" s="25" t="e">
        <f t="shared" ref="CJ374" si="1626">1-(CH374/CI372)</f>
        <v>#DIV/0!</v>
      </c>
      <c r="CK374" s="23" t="e" cm="1">
        <f t="array" ref="CK374">+_xlfn.IFS(CJ374&lt;0.8,"Cambio",CJ374&lt;0.9,"Revisión de control",CJ374&gt;0.89,"Se mantiene")</f>
        <v>#DIV/0!</v>
      </c>
      <c r="CL374" s="148"/>
      <c r="CM374" s="148"/>
      <c r="CN374" s="148"/>
      <c r="CO374" s="148"/>
      <c r="CP374" s="25">
        <f>(_xlfn.IFS(CG374="",1,CG374="SI",0)+_xlfn.IFS(CL374="",1,CL374="SI",1,CL374="NO",0)+_xlfn.IFS(CM374="",1,CM374="SI",1,CM374="NO",0)+_xlfn.IFS(CN374="",1,CN374="SI",1,CN374="NO",0)+_xlfn.IFS(CO374="",1,CO374="SI",1,CO374="NO",0))/5</f>
        <v>1</v>
      </c>
    </row>
    <row r="375" spans="1:94" ht="60" hidden="1" customHeight="1" x14ac:dyDescent="0.35">
      <c r="A375" s="151"/>
      <c r="B375" s="216"/>
      <c r="C375" s="152" t="s">
        <v>154</v>
      </c>
      <c r="D375" s="193"/>
      <c r="E375" s="196"/>
      <c r="F375" s="193"/>
      <c r="G375" s="197"/>
      <c r="H375" s="168"/>
      <c r="I375" s="167"/>
      <c r="J375" s="172"/>
      <c r="K375" s="172"/>
      <c r="L375" s="198"/>
      <c r="M375" s="201"/>
      <c r="N375" s="204"/>
      <c r="O375" s="207"/>
      <c r="P375" s="210"/>
      <c r="Q375" s="168"/>
      <c r="R375" s="182"/>
      <c r="S375" s="182"/>
      <c r="T375" s="183"/>
      <c r="U375" s="172"/>
      <c r="V375" s="172"/>
      <c r="W375" s="186"/>
      <c r="X375" s="186"/>
      <c r="Y375" s="186"/>
      <c r="Z375" s="187"/>
      <c r="AA375" s="168"/>
      <c r="AB375" s="167"/>
      <c r="AC375" s="168"/>
      <c r="AD375" s="168"/>
      <c r="AE375" s="167"/>
      <c r="AF375" s="168"/>
      <c r="AG375" s="169"/>
      <c r="AH375" s="20" t="str">
        <f>CONCATENATE(J372," Control"," 4")</f>
        <v>GEFIN  Control 4</v>
      </c>
      <c r="AI375" s="22"/>
      <c r="AJ375" s="22"/>
      <c r="AK375" s="22"/>
      <c r="AL375" s="22" t="str">
        <f>CONCATENATE(AI375," ",AJ375," a través de ",AK375)</f>
        <v xml:space="preserve">  a través de </v>
      </c>
      <c r="AM375" s="20"/>
      <c r="AN375" s="20" t="str">
        <f>IF(OR(AM375="Preventivo",AM375="Detectivo"),"Probabilidad",IF(AM375="Correctivo","Impacto",""))</f>
        <v/>
      </c>
      <c r="AO375" s="20"/>
      <c r="AP375" s="20" t="str">
        <f>IF(AND(AM375="Preventivo",AO375="Automático"),"50%",IF(AND(AM375="Preventivo",AO375="Manual"),"40%",IF(AND(AM375="Detectivo",AO375="Automático"),"40%",IF(AND(AM375="Detectivo",AO375="Manual"),"30%",IF(AND(AM375="Correctivo",AO375="Automático"),"35%",IF(AND(AM375="Correctivo",AO375="Manual"),"25%",""))))))</f>
        <v/>
      </c>
      <c r="AQ375" s="20"/>
      <c r="AR375" s="20"/>
      <c r="AS375" s="20"/>
      <c r="AT375" s="21" t="str">
        <f>+IF(AN375="Probabilidad",AT374-(AT374*AP375),AT374)</f>
        <v/>
      </c>
      <c r="AU375" s="20" t="str">
        <f>IFERROR(IF(AT375="","",IF(AT375&lt;=20%,"Muy Baja",IF(AT375&lt;=40%,"Baja",IF(AT375&lt;=60%,"Media",IF(AT375&lt;=80%,"Alta","Muy Alta"))))),"")</f>
        <v/>
      </c>
      <c r="AV375" s="21" t="e">
        <f>+IF(AN375="Impacto",AV374-(AV374*AP375),AV374)</f>
        <v>#N/A</v>
      </c>
      <c r="AW375" s="20" t="str">
        <f>IFERROR(IF(AV375="","",IF(AV375&lt;=0.2,"Leve",IF(AV375&lt;=0.4,"Menor",IF(AV375&lt;=0.6,"Moderado",IF(AV375&lt;=0.8,"Mayor","Catastrófico"))))),"")</f>
        <v/>
      </c>
      <c r="AX375" s="172"/>
      <c r="AY375" s="172"/>
      <c r="AZ375" s="175"/>
      <c r="BA375" s="20" t="str">
        <f>CONCATENATE(J372," Acción preventiva"," 4")</f>
        <v>GEFIN  Acción preventiva 4</v>
      </c>
      <c r="BB375" s="22"/>
      <c r="BC375" s="22"/>
      <c r="BD375" s="22"/>
      <c r="BE375" s="20">
        <f>+SUM(BF375:BQ375)</f>
        <v>0</v>
      </c>
      <c r="BF375" s="20"/>
      <c r="BG375" s="20"/>
      <c r="BH375" s="20"/>
      <c r="BI375" s="20"/>
      <c r="BJ375" s="20"/>
      <c r="BK375" s="20"/>
      <c r="BL375" s="20"/>
      <c r="BM375" s="20"/>
      <c r="BN375" s="20"/>
      <c r="BO375" s="20"/>
      <c r="BP375" s="20"/>
      <c r="BQ375" s="20"/>
      <c r="BR375" s="178"/>
      <c r="BS375" s="37"/>
      <c r="BT375" s="37"/>
      <c r="BU375" s="37"/>
      <c r="BV375" s="37"/>
      <c r="BW375" s="37"/>
      <c r="BX375" s="37"/>
      <c r="BY375" s="37"/>
      <c r="BZ375" s="37"/>
      <c r="CA375" s="37"/>
      <c r="CB375" s="37"/>
      <c r="CC375" s="37"/>
      <c r="CD375" s="37"/>
      <c r="CE375" s="37">
        <f t="shared" si="1441"/>
        <v>0</v>
      </c>
      <c r="CF375" s="38"/>
      <c r="CG375" s="23"/>
      <c r="CH375" s="24"/>
      <c r="CI375" s="181"/>
      <c r="CJ375" s="25" t="e">
        <f t="shared" ref="CJ375" si="1627">1-(CH375/CI372)</f>
        <v>#DIV/0!</v>
      </c>
      <c r="CK375" s="23" t="e" cm="1">
        <f t="array" ref="CK375">+_xlfn.IFS(CJ375&lt;0.8,"Cambio",CJ375&lt;0.9,"Revisión de control",CJ375&gt;0.89,"Se mantiene")</f>
        <v>#DIV/0!</v>
      </c>
      <c r="CL375" s="148"/>
      <c r="CM375" s="148"/>
      <c r="CN375" s="148"/>
      <c r="CO375" s="148"/>
      <c r="CP375" s="25">
        <f>(_xlfn.IFS(CG375="",1,CG375="SI",0)+_xlfn.IFS(CL375="",1,CL375="SI",1,CL375="NO",0)+_xlfn.IFS(CM375="",1,CM375="SI",1,CM375="NO",0)+_xlfn.IFS(CN375="",1,CN375="SI",1,CN375="NO",0)+_xlfn.IFS(CO375="",1,CO375="SI",1,CO375="NO",0))/5</f>
        <v>1</v>
      </c>
    </row>
    <row r="376" spans="1:94" ht="60" customHeight="1" x14ac:dyDescent="0.35">
      <c r="A376" s="151" t="s">
        <v>1237</v>
      </c>
      <c r="B376" s="188" t="s">
        <v>153</v>
      </c>
      <c r="C376" s="152" t="s">
        <v>154</v>
      </c>
      <c r="D376" s="191" t="str">
        <f>VLOOKUP(B376,Datos!$B$65:$F$80,3,FALSE)</f>
        <v>Administrar los recursos e información financiera con base en las necesidades de las dependencias de la Agencia y organismos estatales requirentes, a través de mecanismos de dirección, registro, ejecución, control y seguimiento de los recursos.</v>
      </c>
      <c r="E376" s="194" t="str">
        <f>VLOOKUP(B376,Datos!$B$65:$F$80,5,FALSE)</f>
        <v>La posibilidad de incumplir con la administración de los recursos e información financiera con base en las necesidades de las dependencias</v>
      </c>
      <c r="F376" s="191" t="str">
        <f>VLOOKUP(B376,Datos!$B$65:$F$80,4,FALSE)</f>
        <v>Desde la elaboración del anteproyecto de presupuesto de la ANT, hasta la presentación de los estados financieros.</v>
      </c>
      <c r="G376" s="220" t="s">
        <v>297</v>
      </c>
      <c r="H376" s="170" t="s">
        <v>1218</v>
      </c>
      <c r="I376" s="167">
        <f t="shared" ref="I376" si="1628">IF(K376="",0,1)</f>
        <v>1</v>
      </c>
      <c r="J376" s="170" t="str">
        <f t="shared" ref="J376" si="1629">CONCATENATE(C376," ",K376)</f>
        <v>GEFIN 10</v>
      </c>
      <c r="K376" s="170">
        <v>10</v>
      </c>
      <c r="L376" s="198">
        <v>46147</v>
      </c>
      <c r="M376" s="199">
        <f ca="1">+TODAY()-L376</f>
        <v>4</v>
      </c>
      <c r="N376" s="202" t="s">
        <v>1238</v>
      </c>
      <c r="O376" s="205" t="s">
        <v>28</v>
      </c>
      <c r="P376" s="208">
        <f>VLOOKUP(O376,Datos!$B$20:$D$25,2,FALSE)</f>
        <v>1</v>
      </c>
      <c r="Q376" s="168" t="s">
        <v>1131</v>
      </c>
      <c r="R376" s="211" t="s">
        <v>1121</v>
      </c>
      <c r="S376" s="211" t="s">
        <v>1241</v>
      </c>
      <c r="T376" s="183" t="str">
        <f t="shared" ref="T376" si="1630">CONCATENATE("Posibilidad de efecto dañoso sobre los"," ",Q376," ",R376," debido ",S376)</f>
        <v>Posibilidad de efecto dañoso sobre los recursos públicos por pago de multas, cláusulas penales o cualquier tipo de sanción debido a la falta de verificación en los requisitos de los supervisores y/o área técnica que solicita el trámite y/o deficiencia en la planeación para la ejecución de pagos frente a los tiempos requeridos en el trámite financiero por parte de las áreas ejecutoras</v>
      </c>
      <c r="U376" s="170" t="s">
        <v>199</v>
      </c>
      <c r="V376" s="170" t="s">
        <v>204</v>
      </c>
      <c r="W376" s="170" t="s">
        <v>247</v>
      </c>
      <c r="X376" s="170" t="s">
        <v>1136</v>
      </c>
      <c r="Y376" s="184" t="s">
        <v>1223</v>
      </c>
      <c r="Z376" s="217">
        <v>260</v>
      </c>
      <c r="AA376" s="170" t="str">
        <f t="shared" ref="AA376" si="1631">IF(Z376&lt;=0,"",IF(Z376&lt;=2,"Muy Baja",IF(Z376&lt;=24,"Baja",IF(Z376&lt;=500,"Media",IF(Z376&lt;=5000,"Alta","Muy Alta")))))</f>
        <v>Media</v>
      </c>
      <c r="AB376" s="208">
        <f t="shared" ref="AB376" si="1632">IF(AA376="","",IF(AA376="Muy Baja",0.2,IF(AA376="Baja",0.4,IF(AA376="Media",0.6,IF(AA376="Alta",0.8,IF(AA376="Muy Alta",1,))))))</f>
        <v>0.6</v>
      </c>
      <c r="AC376" s="168" t="str">
        <f>+O376</f>
        <v>Desde los 500 SMLMV</v>
      </c>
      <c r="AD376" s="168" t="str" cm="1">
        <f t="array" ref="AD376">_xlfn.IFS(AC376=Datos!$C$6,"Leve",AC376=Datos!$C$7,"Menor",AC376=Datos!$C$8,"Moderado",AC376=Datos!$C$9,"Mayor",AC376=Datos!$C$10,"Catastrófico")</f>
        <v>Catastrófico</v>
      </c>
      <c r="AE376" s="208">
        <f t="shared" ref="AE376" si="1633">IF(AD376="","",IF(AD376="Leve",0.2,IF(AD376="Menor",0.4,IF(AD376="Moderado",0.6,IF(AD376="Mayor",0.8,IF(AD376="Catastrófico",1,))))))</f>
        <v>1</v>
      </c>
      <c r="AF376" s="170" t="str">
        <f t="shared" ref="AF376" si="1634">IF(OR(AND(AA376="Muy Baja",AD376="Leve"),AND(AA376="Muy Baja",AD376="Menor"),AND(AA376="Baja",AD376="Leve")),"Bajo",IF(OR(AND(AA376="Muy baja",AD376="Moderado"),AND(AA376="Baja",AD376="Menor"),AND(AA376="Baja",AD376="Moderado"),AND(AA376="Media",AD376="Leve"),AND(AA376="Media",AD376="Menor"),AND(AA376="Media",AD376="Moderado"),AND(AA376="Alta",AD376="Leve"),AND(AA376="Alta",AD376="Menor")),"Moderado",IF(OR(AND(AA376="Muy Baja",AD376="Mayor"),AND(AA376="Baja",AD376="Mayor"),AND(AA376="Media",AD376="Mayor"),AND(AA376="Alta",AD376="Moderado"),AND(AA376="Alta",AD376="Mayor"),AND(AA376="Muy Alta",AD376="Leve"),AND(AA376="Muy Alta",AD376="Menor"),AND(AA376="Muy Alta",AD376="Moderado"),AND(AA376="Muy Alta",AD376="Mayor")),"Alto",IF(OR(AND(AA376="Muy Baja",AD376="Catastrófico"),AND(AA376="Baja",AD376="Catastrófico"),AND(AA376="Media",AD376="Catastrófico"),AND(AA376="Alta",AD376="Catastrófico"),AND(AA376="Muy Alta",AD376="Catastrófico")),"Extremo",""))))</f>
        <v>Extremo</v>
      </c>
      <c r="AG376" s="173" t="str" cm="1">
        <f t="array" ref="AG376">_xlfn.IFS(AF376="Bajo","Aceptar",AF376="Moderado","Reducir",AF376="Alto","Reducir",AF376="Extremo","Reducir")</f>
        <v>Reducir</v>
      </c>
      <c r="AH376" s="20" t="str">
        <f>CONCATENATE(J376," Control"," 1")</f>
        <v>GEFIN 10 Control 1</v>
      </c>
      <c r="AI376" s="22" t="s">
        <v>1245</v>
      </c>
      <c r="AJ376" s="22" t="s">
        <v>1246</v>
      </c>
      <c r="AK376" s="22" t="s">
        <v>1247</v>
      </c>
      <c r="AL376" s="22" t="str">
        <f t="shared" si="1604"/>
        <v>La SUBDIRECCIÓN ADMINISTRATIVA Y FINANCIERA - TESORERIA verifica el cumplimiento de requisitos para el pago a través de las listas de chequeo del formato GFIN-F-005 actualizadas y publicadas en la Intranet donde valida la información para registrar el gasto y generar los pagos en la plataforma de SIIF-Nación</v>
      </c>
      <c r="AM376" s="20" t="s">
        <v>47</v>
      </c>
      <c r="AN376" s="20" t="str">
        <f t="shared" si="1480"/>
        <v>Probabilidad</v>
      </c>
      <c r="AO376" s="20" t="s">
        <v>49</v>
      </c>
      <c r="AP376" s="20" t="str">
        <f t="shared" si="1481"/>
        <v>30%</v>
      </c>
      <c r="AQ376" s="20" t="s">
        <v>1</v>
      </c>
      <c r="AR376" s="20" t="s">
        <v>2</v>
      </c>
      <c r="AS376" s="20" t="s">
        <v>3</v>
      </c>
      <c r="AT376" s="21">
        <f>+IF(AN376="Probabilidad",AB376-(AB376*AP376),AB376)</f>
        <v>0.42</v>
      </c>
      <c r="AU376" s="20" t="str">
        <f t="shared" si="1605"/>
        <v>Media</v>
      </c>
      <c r="AV376" s="21">
        <f>+IF(AN376="Impacto",AE376-(AE376*AP376),AE376)</f>
        <v>1</v>
      </c>
      <c r="AW376" s="20" t="str">
        <f t="shared" si="1606"/>
        <v>Catastrófico</v>
      </c>
      <c r="AX376" s="170" t="str">
        <f t="shared" ref="AX376" si="1635">IF(OR(AND(AU379="Muy Baja",AW379="Leve"),AND(AU379="Muy Baja",AW379="Menor"),AND(AU379="Baja",AW379="Leve")),"Bajo",IF(OR(AND(AU379="Muy baja",AW379="Moderado"),AND(AU379="Baja",AW379="Menor"),AND(AU379="Baja",AW379="Moderado"),AND(AU379="Media",AW379="Leve"),AND(AU379="Media",AW379="Menor"),AND(AU379="Media",AW379="Moderado"),AND(AU379="Alta",AW379="Leve"),AND(AU379="Alta",AW379="Menor")),"Moderado",IF(OR(AND(AU379="Muy Baja",AW379="Mayor"),AND(AU379="Baja",AW379="Mayor"),AND(AU379="Media",AW379="Mayor"),AND(AU379="Alta",AW379="Moderado"),AND(AU379="Alta",AW379="Mayor"),AND(AU379="Muy Alta",AW379="Leve"),AND(AU379="Muy Alta",AW379="Menor"),AND(AU379="Muy Alta",AW379="Moderado"),AND(AU379="Muy Alta",AW379="Mayor")),"Alto",IF(OR(AND(AU379="Muy Baja",AW379="Catastrófico"),AND(AU379="Baja",AW379="Catastrófico"),AND(AU379="Media",AW379="Catastrófico"),AND(AU379="Alta",AW379="Catastrófico"),AND(AU379="Muy Alta",AW379="Catastrófico")),"Extremo",""))))</f>
        <v>Alto</v>
      </c>
      <c r="AY376" s="170" t="str" cm="1">
        <f t="array" ref="AY376">_xlfn.IFS(AX376="Bajo","Aceptar",AX376="Moderado","Reducir",AX376="Alto","Reducir",AX376="Extremo","Reducir")</f>
        <v>Reducir</v>
      </c>
      <c r="AZ376" s="173" t="str" cm="1">
        <f t="array" ref="AZ376">_xlfn.IFS(AY376="Aceptar","No",AY376="Reducir","Si")</f>
        <v>Si</v>
      </c>
      <c r="BA376" s="20" t="str">
        <f>CONCATENATE(J376," Acción preventiva"," 1")</f>
        <v>GEFIN 10 Acción preventiva 1</v>
      </c>
      <c r="BB376" s="22" t="s">
        <v>1261</v>
      </c>
      <c r="BC376" s="22" t="s">
        <v>372</v>
      </c>
      <c r="BD376" s="22" t="s">
        <v>373</v>
      </c>
      <c r="BE376" s="20">
        <f t="shared" si="1608"/>
        <v>3</v>
      </c>
      <c r="BF376" s="20"/>
      <c r="BG376" s="20"/>
      <c r="BH376" s="20"/>
      <c r="BI376" s="20"/>
      <c r="BJ376" s="20"/>
      <c r="BK376" s="20">
        <v>1</v>
      </c>
      <c r="BL376" s="20"/>
      <c r="BM376" s="20">
        <v>1</v>
      </c>
      <c r="BN376" s="20"/>
      <c r="BO376" s="20">
        <v>1</v>
      </c>
      <c r="BP376" s="20"/>
      <c r="BQ376" s="20"/>
      <c r="BR376" s="176">
        <f t="shared" ref="BR376" si="1636">+AVERAGE(CE376:CE379)/AVERAGE(BE376:BE379)</f>
        <v>0</v>
      </c>
      <c r="BS376" s="37"/>
      <c r="BT376" s="37"/>
      <c r="BU376" s="37"/>
      <c r="BV376" s="37"/>
      <c r="BW376" s="37"/>
      <c r="BX376" s="37"/>
      <c r="BY376" s="37"/>
      <c r="BZ376" s="37"/>
      <c r="CA376" s="37"/>
      <c r="CB376" s="37"/>
      <c r="CC376" s="37"/>
      <c r="CD376" s="37"/>
      <c r="CE376" s="37">
        <f t="shared" si="1441"/>
        <v>0</v>
      </c>
      <c r="CF376" s="38"/>
      <c r="CG376" s="23"/>
      <c r="CH376" s="24"/>
      <c r="CI376" s="179">
        <f t="shared" ref="CI376" si="1637">+Z376</f>
        <v>260</v>
      </c>
      <c r="CJ376" s="25">
        <f t="shared" ref="CJ376" si="1638">1-(CH376/CI376)</f>
        <v>1</v>
      </c>
      <c r="CK376" s="23" t="str" cm="1">
        <f t="array" ref="CK376">+_xlfn.IFS(CJ376&lt;0.8,"Cambio",CJ376&lt;0.9,"Revisión de control",CJ376&gt;0.89,"Se mantiene")</f>
        <v>Se mantiene</v>
      </c>
      <c r="CL376" s="148"/>
      <c r="CM376" s="148"/>
      <c r="CN376" s="148"/>
      <c r="CO376" s="148"/>
      <c r="CP376" s="25">
        <f t="shared" si="1611"/>
        <v>1</v>
      </c>
    </row>
    <row r="377" spans="1:94" ht="60" customHeight="1" x14ac:dyDescent="0.35">
      <c r="A377" s="151" t="s">
        <v>1237</v>
      </c>
      <c r="B377" s="189"/>
      <c r="C377" s="152" t="s">
        <v>154</v>
      </c>
      <c r="D377" s="192"/>
      <c r="E377" s="195"/>
      <c r="F377" s="192"/>
      <c r="G377" s="221"/>
      <c r="H377" s="171"/>
      <c r="I377" s="167"/>
      <c r="J377" s="171"/>
      <c r="K377" s="171"/>
      <c r="L377" s="198"/>
      <c r="M377" s="200"/>
      <c r="N377" s="203"/>
      <c r="O377" s="206"/>
      <c r="P377" s="209"/>
      <c r="Q377" s="168"/>
      <c r="R377" s="212"/>
      <c r="S377" s="212"/>
      <c r="T377" s="183"/>
      <c r="U377" s="171"/>
      <c r="V377" s="171"/>
      <c r="W377" s="171"/>
      <c r="X377" s="171"/>
      <c r="Y377" s="185"/>
      <c r="Z377" s="218"/>
      <c r="AA377" s="171"/>
      <c r="AB377" s="209"/>
      <c r="AC377" s="168"/>
      <c r="AD377" s="168"/>
      <c r="AE377" s="209"/>
      <c r="AF377" s="171"/>
      <c r="AG377" s="174"/>
      <c r="AH377" s="20" t="str">
        <f>CONCATENATE(J376," Control"," 2")</f>
        <v>GEFIN 10 Control 2</v>
      </c>
      <c r="AI377" s="22" t="s">
        <v>1245</v>
      </c>
      <c r="AJ377" s="22" t="s">
        <v>1248</v>
      </c>
      <c r="AK377" s="22" t="s">
        <v>1249</v>
      </c>
      <c r="AL377" s="22" t="str">
        <f t="shared" si="1604"/>
        <v>La SUBDIRECCIÓN ADMINISTRATIVA Y FINANCIERA - TESORERIA valida el cumplimiento de las listas de chequeo para realizar el pago a través de un correo electrónico a la dependencia que presenta la novedad donde se explica el porque de la observación y el rechazo para el pago</v>
      </c>
      <c r="AM377" s="20" t="s">
        <v>46</v>
      </c>
      <c r="AN377" s="20" t="str">
        <f t="shared" si="1480"/>
        <v>Probabilidad</v>
      </c>
      <c r="AO377" s="20" t="s">
        <v>49</v>
      </c>
      <c r="AP377" s="20" t="str">
        <f t="shared" si="1481"/>
        <v>40%</v>
      </c>
      <c r="AQ377" s="20" t="s">
        <v>1</v>
      </c>
      <c r="AR377" s="20" t="s">
        <v>2</v>
      </c>
      <c r="AS377" s="20" t="s">
        <v>3</v>
      </c>
      <c r="AT377" s="21">
        <f>+IF(AN377="Probabilidad",AT376-(AT376*AP377),AT376)</f>
        <v>0.252</v>
      </c>
      <c r="AU377" s="20" t="str">
        <f t="shared" si="1605"/>
        <v>Baja</v>
      </c>
      <c r="AV377" s="21">
        <f>+IF(AN377="Impacto",AV376-(AV376*AP377),AV376)</f>
        <v>1</v>
      </c>
      <c r="AW377" s="20" t="str">
        <f t="shared" si="1606"/>
        <v>Catastrófico</v>
      </c>
      <c r="AX377" s="171"/>
      <c r="AY377" s="171"/>
      <c r="AZ377" s="174"/>
      <c r="BA377" s="20" t="str">
        <f>CONCATENATE(J376," Acción preventiva"," 2")</f>
        <v>GEFIN 10 Acción preventiva 2</v>
      </c>
      <c r="BB377" s="22" t="s">
        <v>363</v>
      </c>
      <c r="BC377" s="22" t="s">
        <v>374</v>
      </c>
      <c r="BD377" s="22" t="s">
        <v>375</v>
      </c>
      <c r="BE377" s="20">
        <f t="shared" si="1608"/>
        <v>2</v>
      </c>
      <c r="BF377" s="20"/>
      <c r="BG377" s="20"/>
      <c r="BH377" s="20"/>
      <c r="BI377" s="20"/>
      <c r="BJ377" s="20"/>
      <c r="BK377" s="20">
        <v>1</v>
      </c>
      <c r="BL377" s="20"/>
      <c r="BM377" s="20"/>
      <c r="BN377" s="20"/>
      <c r="BO377" s="20">
        <v>1</v>
      </c>
      <c r="BP377" s="20"/>
      <c r="BQ377" s="20"/>
      <c r="BR377" s="177"/>
      <c r="BS377" s="37"/>
      <c r="BT377" s="37"/>
      <c r="BU377" s="37"/>
      <c r="BV377" s="37"/>
      <c r="BW377" s="37"/>
      <c r="BX377" s="37"/>
      <c r="BY377" s="37"/>
      <c r="BZ377" s="37"/>
      <c r="CA377" s="37"/>
      <c r="CB377" s="37"/>
      <c r="CC377" s="37"/>
      <c r="CD377" s="37"/>
      <c r="CE377" s="37">
        <f t="shared" si="1441"/>
        <v>0</v>
      </c>
      <c r="CF377" s="38"/>
      <c r="CG377" s="23"/>
      <c r="CH377" s="24"/>
      <c r="CI377" s="180"/>
      <c r="CJ377" s="25">
        <f t="shared" ref="CJ377" si="1639">1-(CH377/CI376)</f>
        <v>1</v>
      </c>
      <c r="CK377" s="23" t="str" cm="1">
        <f t="array" ref="CK377">+_xlfn.IFS(CJ377&lt;0.8,"Cambio",CJ377&lt;0.9,"Revisión de control",CJ377&gt;0.89,"Se mantiene")</f>
        <v>Se mantiene</v>
      </c>
      <c r="CL377" s="148"/>
      <c r="CM377" s="148"/>
      <c r="CN377" s="148"/>
      <c r="CO377" s="148"/>
      <c r="CP377" s="25">
        <f t="shared" si="1611"/>
        <v>1</v>
      </c>
    </row>
    <row r="378" spans="1:94" ht="60" customHeight="1" x14ac:dyDescent="0.35">
      <c r="A378" s="151" t="s">
        <v>1237</v>
      </c>
      <c r="B378" s="189"/>
      <c r="C378" s="152" t="s">
        <v>154</v>
      </c>
      <c r="D378" s="192"/>
      <c r="E378" s="195"/>
      <c r="F378" s="192"/>
      <c r="G378" s="221"/>
      <c r="H378" s="171"/>
      <c r="I378" s="167"/>
      <c r="J378" s="171"/>
      <c r="K378" s="171"/>
      <c r="L378" s="198"/>
      <c r="M378" s="200"/>
      <c r="N378" s="203"/>
      <c r="O378" s="206"/>
      <c r="P378" s="209"/>
      <c r="Q378" s="168"/>
      <c r="R378" s="212"/>
      <c r="S378" s="212"/>
      <c r="T378" s="183"/>
      <c r="U378" s="171"/>
      <c r="V378" s="171"/>
      <c r="W378" s="171"/>
      <c r="X378" s="171"/>
      <c r="Y378" s="185"/>
      <c r="Z378" s="218"/>
      <c r="AA378" s="171"/>
      <c r="AB378" s="209"/>
      <c r="AC378" s="168"/>
      <c r="AD378" s="168"/>
      <c r="AE378" s="209"/>
      <c r="AF378" s="171"/>
      <c r="AG378" s="174"/>
      <c r="AH378" s="20" t="str">
        <f>CONCATENATE(J376," Control"," 3")</f>
        <v>GEFIN 10 Control 3</v>
      </c>
      <c r="AI378" s="22" t="s">
        <v>1245</v>
      </c>
      <c r="AJ378" s="22" t="s">
        <v>1250</v>
      </c>
      <c r="AK378" s="22" t="s">
        <v>1251</v>
      </c>
      <c r="AL378" s="22" t="str">
        <f t="shared" si="1604"/>
        <v>La SUBDIRECCIÓN ADMINISTRATIVA Y FINANCIERA - TESORERIA devuelve el registro del pago a través de un correo electrónico a la dependencia que presenta la novedad donde se explica el porque de la observación y el rechazo de la plataforma de SIIF-Nación</v>
      </c>
      <c r="AM378" s="20" t="s">
        <v>48</v>
      </c>
      <c r="AN378" s="20" t="str">
        <f t="shared" si="1480"/>
        <v>Impacto</v>
      </c>
      <c r="AO378" s="20" t="s">
        <v>49</v>
      </c>
      <c r="AP378" s="20" t="str">
        <f t="shared" si="1481"/>
        <v>25%</v>
      </c>
      <c r="AQ378" s="20" t="s">
        <v>1</v>
      </c>
      <c r="AR378" s="20" t="s">
        <v>2</v>
      </c>
      <c r="AS378" s="20" t="s">
        <v>3</v>
      </c>
      <c r="AT378" s="21">
        <f>+IF(AN378="Probabilidad",AT377-(AT377*AP378),AT377)</f>
        <v>0.252</v>
      </c>
      <c r="AU378" s="20" t="str">
        <f t="shared" si="1605"/>
        <v>Baja</v>
      </c>
      <c r="AV378" s="21">
        <f>+IF(AN378="Impacto",AV377-(AV377*AP378),AV377)</f>
        <v>0.75</v>
      </c>
      <c r="AW378" s="20" t="str">
        <f t="shared" si="1606"/>
        <v>Mayor</v>
      </c>
      <c r="AX378" s="171"/>
      <c r="AY378" s="171"/>
      <c r="AZ378" s="174"/>
      <c r="BA378" s="20" t="str">
        <f>CONCATENATE(J376," Acción preventiva"," 3")</f>
        <v>GEFIN 10 Acción preventiva 3</v>
      </c>
      <c r="BB378" s="22"/>
      <c r="BC378" s="22"/>
      <c r="BD378" s="22"/>
      <c r="BE378" s="20">
        <f t="shared" si="1608"/>
        <v>0</v>
      </c>
      <c r="BF378" s="20"/>
      <c r="BG378" s="20"/>
      <c r="BH378" s="20"/>
      <c r="BI378" s="20"/>
      <c r="BJ378" s="20"/>
      <c r="BK378" s="20"/>
      <c r="BL378" s="20"/>
      <c r="BM378" s="20"/>
      <c r="BN378" s="20"/>
      <c r="BO378" s="20"/>
      <c r="BP378" s="20"/>
      <c r="BQ378" s="20"/>
      <c r="BR378" s="177"/>
      <c r="BS378" s="37"/>
      <c r="BT378" s="37"/>
      <c r="BU378" s="37"/>
      <c r="BV378" s="37"/>
      <c r="BW378" s="37"/>
      <c r="BX378" s="37"/>
      <c r="BY378" s="37"/>
      <c r="BZ378" s="37"/>
      <c r="CA378" s="37"/>
      <c r="CB378" s="37"/>
      <c r="CC378" s="37"/>
      <c r="CD378" s="37"/>
      <c r="CE378" s="37">
        <f t="shared" si="1441"/>
        <v>0</v>
      </c>
      <c r="CF378" s="38"/>
      <c r="CG378" s="23"/>
      <c r="CH378" s="24"/>
      <c r="CI378" s="180"/>
      <c r="CJ378" s="25">
        <f t="shared" ref="CJ378" si="1640">1-(CH378/CI376)</f>
        <v>1</v>
      </c>
      <c r="CK378" s="23" t="str" cm="1">
        <f t="array" ref="CK378">+_xlfn.IFS(CJ378&lt;0.8,"Cambio",CJ378&lt;0.9,"Revisión de control",CJ378&gt;0.89,"Se mantiene")</f>
        <v>Se mantiene</v>
      </c>
      <c r="CL378" s="148"/>
      <c r="CM378" s="148"/>
      <c r="CN378" s="148"/>
      <c r="CO378" s="148"/>
      <c r="CP378" s="25">
        <f t="shared" si="1611"/>
        <v>1</v>
      </c>
    </row>
    <row r="379" spans="1:94" ht="60" customHeight="1" x14ac:dyDescent="0.35">
      <c r="A379" s="151" t="s">
        <v>1237</v>
      </c>
      <c r="B379" s="190"/>
      <c r="C379" s="152" t="s">
        <v>154</v>
      </c>
      <c r="D379" s="193"/>
      <c r="E379" s="196"/>
      <c r="F379" s="193"/>
      <c r="G379" s="222"/>
      <c r="H379" s="172"/>
      <c r="I379" s="167"/>
      <c r="J379" s="172"/>
      <c r="K379" s="172"/>
      <c r="L379" s="198"/>
      <c r="M379" s="201"/>
      <c r="N379" s="204"/>
      <c r="O379" s="207"/>
      <c r="P379" s="210"/>
      <c r="Q379" s="168"/>
      <c r="R379" s="213"/>
      <c r="S379" s="213"/>
      <c r="T379" s="183"/>
      <c r="U379" s="172"/>
      <c r="V379" s="172"/>
      <c r="W379" s="172"/>
      <c r="X379" s="172"/>
      <c r="Y379" s="186"/>
      <c r="Z379" s="219"/>
      <c r="AA379" s="172"/>
      <c r="AB379" s="210"/>
      <c r="AC379" s="168"/>
      <c r="AD379" s="168"/>
      <c r="AE379" s="210"/>
      <c r="AF379" s="172"/>
      <c r="AG379" s="175"/>
      <c r="AH379" s="20" t="str">
        <f>CONCATENATE(J376," Control"," 4")</f>
        <v>GEFIN 10 Control 4</v>
      </c>
      <c r="AI379" s="22"/>
      <c r="AJ379" s="22"/>
      <c r="AK379" s="22"/>
      <c r="AL379" s="22" t="str">
        <f t="shared" si="1604"/>
        <v xml:space="preserve">  a través de </v>
      </c>
      <c r="AM379" s="20"/>
      <c r="AN379" s="20" t="str">
        <f t="shared" si="1480"/>
        <v/>
      </c>
      <c r="AO379" s="20"/>
      <c r="AP379" s="20" t="str">
        <f t="shared" si="1481"/>
        <v/>
      </c>
      <c r="AQ379" s="20"/>
      <c r="AR379" s="20"/>
      <c r="AS379" s="20"/>
      <c r="AT379" s="21">
        <f>+IF(AN379="Probabilidad",AT378-(AT378*AP379),AT378)</f>
        <v>0.252</v>
      </c>
      <c r="AU379" s="20" t="str">
        <f t="shared" si="1605"/>
        <v>Baja</v>
      </c>
      <c r="AV379" s="21">
        <f>+IF(AN379="Impacto",AV378-(AV378*AP379),AV378)</f>
        <v>0.75</v>
      </c>
      <c r="AW379" s="20" t="str">
        <f t="shared" si="1606"/>
        <v>Mayor</v>
      </c>
      <c r="AX379" s="172"/>
      <c r="AY379" s="172"/>
      <c r="AZ379" s="175"/>
      <c r="BA379" s="20" t="str">
        <f>CONCATENATE(J376," Acción preventiva"," 4")</f>
        <v>GEFIN 10 Acción preventiva 4</v>
      </c>
      <c r="BB379" s="22"/>
      <c r="BC379" s="22"/>
      <c r="BD379" s="22"/>
      <c r="BE379" s="20">
        <f t="shared" si="1608"/>
        <v>0</v>
      </c>
      <c r="BF379" s="20"/>
      <c r="BG379" s="20"/>
      <c r="BH379" s="20"/>
      <c r="BI379" s="20"/>
      <c r="BJ379" s="20"/>
      <c r="BK379" s="20"/>
      <c r="BL379" s="20"/>
      <c r="BM379" s="20"/>
      <c r="BN379" s="20"/>
      <c r="BO379" s="20"/>
      <c r="BP379" s="20"/>
      <c r="BQ379" s="20"/>
      <c r="BR379" s="178"/>
      <c r="BS379" s="37"/>
      <c r="BT379" s="37"/>
      <c r="BU379" s="37"/>
      <c r="BV379" s="37"/>
      <c r="BW379" s="37"/>
      <c r="BX379" s="37"/>
      <c r="BY379" s="37"/>
      <c r="BZ379" s="37"/>
      <c r="CA379" s="37"/>
      <c r="CB379" s="37"/>
      <c r="CC379" s="37"/>
      <c r="CD379" s="37"/>
      <c r="CE379" s="37">
        <f t="shared" si="1441"/>
        <v>0</v>
      </c>
      <c r="CF379" s="38"/>
      <c r="CG379" s="23"/>
      <c r="CH379" s="24"/>
      <c r="CI379" s="181"/>
      <c r="CJ379" s="25">
        <f t="shared" ref="CJ379" si="1641">1-(CH379/CI376)</f>
        <v>1</v>
      </c>
      <c r="CK379" s="23" t="str" cm="1">
        <f t="array" ref="CK379">+_xlfn.IFS(CJ379&lt;0.8,"Cambio",CJ379&lt;0.9,"Revisión de control",CJ379&gt;0.89,"Se mantiene")</f>
        <v>Se mantiene</v>
      </c>
      <c r="CL379" s="148"/>
      <c r="CM379" s="148"/>
      <c r="CN379" s="148"/>
      <c r="CO379" s="148"/>
      <c r="CP379" s="25">
        <f t="shared" si="1611"/>
        <v>1</v>
      </c>
    </row>
    <row r="380" spans="1:94" ht="60" customHeight="1" x14ac:dyDescent="0.35">
      <c r="A380" s="151" t="s">
        <v>1237</v>
      </c>
      <c r="B380" s="188" t="s">
        <v>153</v>
      </c>
      <c r="C380" s="152" t="s">
        <v>154</v>
      </c>
      <c r="D380" s="191" t="str">
        <f>VLOOKUP(B380,Datos!$B$65:$F$80,3,FALSE)</f>
        <v>Administrar los recursos e información financiera con base en las necesidades de las dependencias de la Agencia y organismos estatales requirentes, a través de mecanismos de dirección, registro, ejecución, control y seguimiento de los recursos.</v>
      </c>
      <c r="E380" s="194" t="str">
        <f>VLOOKUP(B380,Datos!$B$65:$F$80,5,FALSE)</f>
        <v>La posibilidad de incumplir con la administración de los recursos e información financiera con base en las necesidades de las dependencias</v>
      </c>
      <c r="F380" s="191" t="str">
        <f>VLOOKUP(B380,Datos!$B$65:$F$80,4,FALSE)</f>
        <v>Desde la elaboración del anteproyecto de presupuesto de la ANT, hasta la presentación de los estados financieros.</v>
      </c>
      <c r="G380" s="197" t="s">
        <v>312</v>
      </c>
      <c r="H380" s="168" t="s">
        <v>1218</v>
      </c>
      <c r="I380" s="167">
        <f t="shared" ref="I380" si="1642">IF(K380="",0,1)</f>
        <v>1</v>
      </c>
      <c r="J380" s="170" t="str">
        <f t="shared" ref="J380" si="1643">CONCATENATE(C380," ",K380)</f>
        <v>GEFIN 11</v>
      </c>
      <c r="K380" s="170">
        <v>11</v>
      </c>
      <c r="L380" s="198">
        <v>46147</v>
      </c>
      <c r="M380" s="199">
        <f ca="1">+TODAY()-L380</f>
        <v>4</v>
      </c>
      <c r="N380" s="202" t="s">
        <v>1239</v>
      </c>
      <c r="O380" s="205" t="s">
        <v>26</v>
      </c>
      <c r="P380" s="208">
        <f>VLOOKUP(O380,Datos!$B$20:$D$25,2,FALSE)</f>
        <v>0.8</v>
      </c>
      <c r="Q380" s="168" t="s">
        <v>1131</v>
      </c>
      <c r="R380" s="182" t="s">
        <v>1121</v>
      </c>
      <c r="S380" s="182" t="s">
        <v>1242</v>
      </c>
      <c r="T380" s="183" t="str">
        <f t="shared" ref="T380" si="1644">CONCATENATE("Posibilidad de efecto dañoso sobre los"," ",Q380," ",R380," debido ",S380)</f>
        <v>Posibilidad de efecto dañoso sobre los recursos públicos por pago de multas, cláusulas penales o cualquier tipo de sanción debido al resultado de las auditorias financieras realizadas por entes de control externos y por la posible afectación en los estados financieros, que no reflejen fielmente la realidad económica de la entidad</v>
      </c>
      <c r="U380" s="170" t="s">
        <v>198</v>
      </c>
      <c r="V380" s="170" t="s">
        <v>204</v>
      </c>
      <c r="W380" s="184" t="s">
        <v>247</v>
      </c>
      <c r="X380" s="184" t="s">
        <v>1136</v>
      </c>
      <c r="Y380" s="184" t="s">
        <v>1223</v>
      </c>
      <c r="Z380" s="187">
        <v>4</v>
      </c>
      <c r="AA380" s="168" t="str">
        <f t="shared" ref="AA380" si="1645">IF(Z380&lt;=0,"",IF(Z380&lt;=2,"Muy Baja",IF(Z380&lt;=24,"Baja",IF(Z380&lt;=500,"Media",IF(Z380&lt;=5000,"Alta","Muy Alta")))))</f>
        <v>Baja</v>
      </c>
      <c r="AB380" s="167">
        <f t="shared" ref="AB380" si="1646">IF(AA380="","",IF(AA380="Muy Baja",0.2,IF(AA380="Baja",0.4,IF(AA380="Media",0.6,IF(AA380="Alta",0.8,IF(AA380="Muy Alta",1,))))))</f>
        <v>0.4</v>
      </c>
      <c r="AC380" s="168" t="str">
        <f>+O380</f>
        <v>Entre 100 y menor a 500 SMLMV</v>
      </c>
      <c r="AD380" s="168" t="str" cm="1">
        <f t="array" ref="AD380">_xlfn.IFS(AC380=Datos!$C$6,"Leve",AC380=Datos!$C$7,"Menor",AC380=Datos!$C$8,"Moderado",AC380=Datos!$C$9,"Mayor",AC380=Datos!$C$10,"Catastrófico")</f>
        <v>Mayor</v>
      </c>
      <c r="AE380" s="167">
        <f t="shared" ref="AE380" si="1647">IF(AD380="","",IF(AD380="Leve",0.2,IF(AD380="Menor",0.4,IF(AD380="Moderado",0.6,IF(AD380="Mayor",0.8,IF(AD380="Catastrófico",1,))))))</f>
        <v>0.8</v>
      </c>
      <c r="AF380" s="168" t="str">
        <f t="shared" ref="AF380" si="1648">IF(OR(AND(AA380="Muy Baja",AD380="Leve"),AND(AA380="Muy Baja",AD380="Menor"),AND(AA380="Baja",AD380="Leve")),"Bajo",IF(OR(AND(AA380="Muy baja",AD380="Moderado"),AND(AA380="Baja",AD380="Menor"),AND(AA380="Baja",AD380="Moderado"),AND(AA380="Media",AD380="Leve"),AND(AA380="Media",AD380="Menor"),AND(AA380="Media",AD380="Moderado"),AND(AA380="Alta",AD380="Leve"),AND(AA380="Alta",AD380="Menor")),"Moderado",IF(OR(AND(AA380="Muy Baja",AD380="Mayor"),AND(AA380="Baja",AD380="Mayor"),AND(AA380="Media",AD380="Mayor"),AND(AA380="Alta",AD380="Moderado"),AND(AA380="Alta",AD380="Mayor"),AND(AA380="Muy Alta",AD380="Leve"),AND(AA380="Muy Alta",AD380="Menor"),AND(AA380="Muy Alta",AD380="Moderado"),AND(AA380="Muy Alta",AD380="Mayor")),"Alto",IF(OR(AND(AA380="Muy Baja",AD380="Catastrófico"),AND(AA380="Baja",AD380="Catastrófico"),AND(AA380="Media",AD380="Catastrófico"),AND(AA380="Alta",AD380="Catastrófico"),AND(AA380="Muy Alta",AD380="Catastrófico")),"Extremo",""))))</f>
        <v>Alto</v>
      </c>
      <c r="AG380" s="169" t="str" cm="1">
        <f t="array" ref="AG380">_xlfn.IFS(AF380="Bajo","Aceptar",AF380="Moderado","Reducir",AF380="Alto","Reducir",AF380="Extremo","Reducir")</f>
        <v>Reducir</v>
      </c>
      <c r="AH380" s="20" t="str">
        <f>CONCATENATE(J380," Control"," 1")</f>
        <v>GEFIN 11 Control 1</v>
      </c>
      <c r="AI380" s="22" t="s">
        <v>1252</v>
      </c>
      <c r="AJ380" s="22" t="s">
        <v>1253</v>
      </c>
      <c r="AK380" s="22" t="s">
        <v>1254</v>
      </c>
      <c r="AL380" s="22" t="str">
        <f t="shared" si="1604"/>
        <v>La SUBDIRECCIÓN ADMINISTRATIVA Y FINANCIERA - CONTABILIDAD verifica los Estados Financieros a través de documento elaborado (Estados Financieros) donde revisa la razonabilidad de la información en Estado de Situación Financiera, Estado de resultado, Nota Financieras y Cambio en el Patrimonio</v>
      </c>
      <c r="AM380" s="20" t="s">
        <v>47</v>
      </c>
      <c r="AN380" s="20" t="str">
        <f t="shared" ref="AN380:AN411" si="1649">IF(OR(AM380="Preventivo",AM380="Detectivo"),"Probabilidad",IF(AM380="Correctivo","Impacto",""))</f>
        <v>Probabilidad</v>
      </c>
      <c r="AO380" s="20" t="s">
        <v>49</v>
      </c>
      <c r="AP380" s="20" t="str">
        <f t="shared" ref="AP380:AP411" si="1650">IF(AND(AM380="Preventivo",AO380="Automático"),"50%",IF(AND(AM380="Preventivo",AO380="Manual"),"40%",IF(AND(AM380="Detectivo",AO380="Automático"),"40%",IF(AND(AM380="Detectivo",AO380="Manual"),"30%",IF(AND(AM380="Correctivo",AO380="Automático"),"35%",IF(AND(AM380="Correctivo",AO380="Manual"),"25%",""))))))</f>
        <v>30%</v>
      </c>
      <c r="AQ380" s="20" t="s">
        <v>1</v>
      </c>
      <c r="AR380" s="20" t="s">
        <v>2</v>
      </c>
      <c r="AS380" s="20" t="s">
        <v>3</v>
      </c>
      <c r="AT380" s="21">
        <f>+IF(AN380="Probabilidad",AB380-(AB380*AP380),AB380)</f>
        <v>0.28000000000000003</v>
      </c>
      <c r="AU380" s="20" t="str">
        <f t="shared" ref="AU380:AU383" si="1651">IFERROR(IF(AT380="","",IF(AT380&lt;=20%,"Muy Baja",IF(AT380&lt;=40%,"Baja",IF(AT380&lt;=60%,"Media",IF(AT380&lt;=80%,"Alta","Muy Alta"))))),"")</f>
        <v>Baja</v>
      </c>
      <c r="AV380" s="21">
        <f>+IF(AN380="Impacto",AE380-(AE380*AP380),AE380)</f>
        <v>0.8</v>
      </c>
      <c r="AW380" s="20" t="str">
        <f t="shared" ref="AW380:AW383" si="1652">IFERROR(IF(AV380="","",IF(AV380&lt;=0.2,"Leve",IF(AV380&lt;=0.4,"Menor",IF(AV380&lt;=0.6,"Moderado",IF(AV380&lt;=0.8,"Mayor","Catastrófico"))))),"")</f>
        <v>Mayor</v>
      </c>
      <c r="AX380" s="170" t="str">
        <f t="shared" ref="AX380" si="1653">IF(OR(AND(AU383="Muy Baja",AW383="Leve"),AND(AU383="Muy Baja",AW383="Menor"),AND(AU383="Baja",AW383="Leve")),"Bajo",IF(OR(AND(AU383="Muy baja",AW383="Moderado"),AND(AU383="Baja",AW383="Menor"),AND(AU383="Baja",AW383="Moderado"),AND(AU383="Media",AW383="Leve"),AND(AU383="Media",AW383="Menor"),AND(AU383="Media",AW383="Moderado"),AND(AU383="Alta",AW383="Leve"),AND(AU383="Alta",AW383="Menor")),"Moderado",IF(OR(AND(AU383="Muy Baja",AW383="Mayor"),AND(AU383="Baja",AW383="Mayor"),AND(AU383="Media",AW383="Mayor"),AND(AU383="Alta",AW383="Moderado"),AND(AU383="Alta",AW383="Mayor"),AND(AU383="Muy Alta",AW383="Leve"),AND(AU383="Muy Alta",AW383="Menor"),AND(AU383="Muy Alta",AW383="Moderado"),AND(AU383="Muy Alta",AW383="Mayor")),"Alto",IF(OR(AND(AU383="Muy Baja",AW383="Catastrófico"),AND(AU383="Baja",AW383="Catastrófico"),AND(AU383="Media",AW383="Catastrófico"),AND(AU383="Alta",AW383="Catastrófico"),AND(AU383="Muy Alta",AW383="Catastrófico")),"Extremo",""))))</f>
        <v>Moderado</v>
      </c>
      <c r="AY380" s="170" t="str" cm="1">
        <f t="array" ref="AY380">_xlfn.IFS(AX380="Bajo","Aceptar",AX380="Moderado","Reducir",AX380="Alto","Reducir",AX380="Extremo","Reducir")</f>
        <v>Reducir</v>
      </c>
      <c r="AZ380" s="173" t="str" cm="1">
        <f t="array" ref="AZ380">_xlfn.IFS(AY380="Aceptar","No",AY380="Reducir","Si")</f>
        <v>Si</v>
      </c>
      <c r="BA380" s="20" t="str">
        <f>CONCATENATE(J380," Acción preventiva"," 1")</f>
        <v>GEFIN 11 Acción preventiva 1</v>
      </c>
      <c r="BB380" s="22" t="s">
        <v>1262</v>
      </c>
      <c r="BC380" s="22" t="s">
        <v>377</v>
      </c>
      <c r="BD380" s="22" t="s">
        <v>1263</v>
      </c>
      <c r="BE380" s="20">
        <f t="shared" ref="BE380:BE383" si="1654">+SUM(BF380:BQ380)</f>
        <v>2</v>
      </c>
      <c r="BF380" s="20"/>
      <c r="BG380" s="20"/>
      <c r="BH380" s="20"/>
      <c r="BI380" s="20"/>
      <c r="BJ380" s="20"/>
      <c r="BK380" s="20"/>
      <c r="BL380" s="20">
        <v>1</v>
      </c>
      <c r="BM380" s="20"/>
      <c r="BN380" s="20"/>
      <c r="BO380" s="20">
        <v>1</v>
      </c>
      <c r="BP380" s="20"/>
      <c r="BQ380" s="20"/>
      <c r="BR380" s="176">
        <f t="shared" ref="BR380" si="1655">+AVERAGE(CE380:CE383)/AVERAGE(BE380:BE383)</f>
        <v>0</v>
      </c>
      <c r="BS380" s="37"/>
      <c r="BT380" s="37"/>
      <c r="BU380" s="37"/>
      <c r="BV380" s="37"/>
      <c r="BW380" s="37"/>
      <c r="BX380" s="37"/>
      <c r="BY380" s="37"/>
      <c r="BZ380" s="37"/>
      <c r="CA380" s="37"/>
      <c r="CB380" s="37"/>
      <c r="CC380" s="37"/>
      <c r="CD380" s="37"/>
      <c r="CE380" s="37">
        <f t="shared" si="1441"/>
        <v>0</v>
      </c>
      <c r="CF380" s="38"/>
      <c r="CG380" s="23"/>
      <c r="CH380" s="24"/>
      <c r="CI380" s="179">
        <f t="shared" ref="CI380" si="1656">+Z380</f>
        <v>4</v>
      </c>
      <c r="CJ380" s="25">
        <f t="shared" ref="CJ380" si="1657">1-(CH380/CI380)</f>
        <v>1</v>
      </c>
      <c r="CK380" s="23" t="str" cm="1">
        <f t="array" ref="CK380">+_xlfn.IFS(CJ380&lt;0.8,"Cambio",CJ380&lt;0.9,"Revisión de control",CJ380&gt;0.89,"Se mantiene")</f>
        <v>Se mantiene</v>
      </c>
      <c r="CL380" s="148"/>
      <c r="CM380" s="148"/>
      <c r="CN380" s="148"/>
      <c r="CO380" s="148"/>
      <c r="CP380" s="25">
        <f t="shared" si="1488"/>
        <v>1</v>
      </c>
    </row>
    <row r="381" spans="1:94" ht="60" customHeight="1" x14ac:dyDescent="0.35">
      <c r="A381" s="151" t="s">
        <v>1237</v>
      </c>
      <c r="B381" s="189"/>
      <c r="C381" s="152" t="s">
        <v>154</v>
      </c>
      <c r="D381" s="192"/>
      <c r="E381" s="195"/>
      <c r="F381" s="192"/>
      <c r="G381" s="197"/>
      <c r="H381" s="168"/>
      <c r="I381" s="167"/>
      <c r="J381" s="171"/>
      <c r="K381" s="171"/>
      <c r="L381" s="198"/>
      <c r="M381" s="200"/>
      <c r="N381" s="203"/>
      <c r="O381" s="206"/>
      <c r="P381" s="209"/>
      <c r="Q381" s="168"/>
      <c r="R381" s="182"/>
      <c r="S381" s="182"/>
      <c r="T381" s="183"/>
      <c r="U381" s="171"/>
      <c r="V381" s="171"/>
      <c r="W381" s="185"/>
      <c r="X381" s="185"/>
      <c r="Y381" s="185"/>
      <c r="Z381" s="187"/>
      <c r="AA381" s="168"/>
      <c r="AB381" s="167"/>
      <c r="AC381" s="168"/>
      <c r="AD381" s="168"/>
      <c r="AE381" s="167"/>
      <c r="AF381" s="168"/>
      <c r="AG381" s="169"/>
      <c r="AH381" s="20" t="str">
        <f>CONCATENATE(J380," Control"," 2")</f>
        <v>GEFIN 11 Control 2</v>
      </c>
      <c r="AI381" s="22" t="s">
        <v>1252</v>
      </c>
      <c r="AJ381" s="22" t="s">
        <v>1255</v>
      </c>
      <c r="AK381" s="22" t="s">
        <v>1256</v>
      </c>
      <c r="AL381" s="22" t="str">
        <f t="shared" si="1604"/>
        <v>La SUBDIRECCIÓN ADMINISTRATIVA Y FINANCIERA - CONTABILIDAD concilia la razonabilidad de la información contable a través de reporte de la cuenta Consulta Saldos y Movimientos en la plataforma de SIIF-Nación donde valida que la medición y cálculos contables en el momento de elaborar los Estados Financieros (Estado de Situación Financiera, Estado de resultado, Nota Financieras y Cambio en el Patrimonio) ya no presenten novedades</v>
      </c>
      <c r="AM381" s="20" t="s">
        <v>48</v>
      </c>
      <c r="AN381" s="20" t="str">
        <f t="shared" si="1649"/>
        <v>Impacto</v>
      </c>
      <c r="AO381" s="20" t="s">
        <v>49</v>
      </c>
      <c r="AP381" s="20" t="str">
        <f t="shared" si="1650"/>
        <v>25%</v>
      </c>
      <c r="AQ381" s="20" t="s">
        <v>1</v>
      </c>
      <c r="AR381" s="20" t="s">
        <v>2</v>
      </c>
      <c r="AS381" s="20" t="s">
        <v>3</v>
      </c>
      <c r="AT381" s="21">
        <f>+IF(AN381="Probabilidad",AT380-(AT380*AP381),AT380)</f>
        <v>0.28000000000000003</v>
      </c>
      <c r="AU381" s="20" t="str">
        <f t="shared" si="1651"/>
        <v>Baja</v>
      </c>
      <c r="AV381" s="21">
        <f>+IF(AN381="Impacto",AV380-(AV380*AP381),AV380)</f>
        <v>0.60000000000000009</v>
      </c>
      <c r="AW381" s="20" t="str">
        <f t="shared" si="1652"/>
        <v>Moderado</v>
      </c>
      <c r="AX381" s="171"/>
      <c r="AY381" s="171"/>
      <c r="AZ381" s="174"/>
      <c r="BA381" s="20" t="str">
        <f>CONCATENATE(J380," Acción preventiva"," 2")</f>
        <v>GEFIN 11 Acción preventiva 2</v>
      </c>
      <c r="BB381" s="22" t="s">
        <v>1262</v>
      </c>
      <c r="BC381" s="22" t="s">
        <v>392</v>
      </c>
      <c r="BD381" s="22" t="s">
        <v>379</v>
      </c>
      <c r="BE381" s="20">
        <f t="shared" si="1654"/>
        <v>2</v>
      </c>
      <c r="BF381" s="20"/>
      <c r="BG381" s="20"/>
      <c r="BH381" s="20"/>
      <c r="BI381" s="20"/>
      <c r="BJ381" s="20"/>
      <c r="BK381" s="20"/>
      <c r="BL381" s="20"/>
      <c r="BM381" s="20">
        <v>1</v>
      </c>
      <c r="BN381" s="20"/>
      <c r="BO381" s="20"/>
      <c r="BP381" s="20">
        <v>1</v>
      </c>
      <c r="BQ381" s="20"/>
      <c r="BR381" s="177"/>
      <c r="BS381" s="37"/>
      <c r="BT381" s="37"/>
      <c r="BU381" s="37"/>
      <c r="BV381" s="37"/>
      <c r="BW381" s="37"/>
      <c r="BX381" s="37"/>
      <c r="BY381" s="37"/>
      <c r="BZ381" s="37"/>
      <c r="CA381" s="37"/>
      <c r="CB381" s="37"/>
      <c r="CC381" s="37"/>
      <c r="CD381" s="37"/>
      <c r="CE381" s="37">
        <f t="shared" si="1441"/>
        <v>0</v>
      </c>
      <c r="CF381" s="38"/>
      <c r="CG381" s="23"/>
      <c r="CH381" s="24"/>
      <c r="CI381" s="180"/>
      <c r="CJ381" s="25">
        <f t="shared" ref="CJ381" si="1658">1-(CH381/CI380)</f>
        <v>1</v>
      </c>
      <c r="CK381" s="23" t="str" cm="1">
        <f t="array" ref="CK381">+_xlfn.IFS(CJ381&lt;0.8,"Cambio",CJ381&lt;0.9,"Revisión de control",CJ381&gt;0.89,"Se mantiene")</f>
        <v>Se mantiene</v>
      </c>
      <c r="CL381" s="148"/>
      <c r="CM381" s="148"/>
      <c r="CN381" s="148"/>
      <c r="CO381" s="148"/>
      <c r="CP381" s="25">
        <f t="shared" si="1488"/>
        <v>1</v>
      </c>
    </row>
    <row r="382" spans="1:94" ht="60" customHeight="1" x14ac:dyDescent="0.35">
      <c r="A382" s="151" t="s">
        <v>1237</v>
      </c>
      <c r="B382" s="189"/>
      <c r="C382" s="152" t="s">
        <v>154</v>
      </c>
      <c r="D382" s="192"/>
      <c r="E382" s="195"/>
      <c r="F382" s="192"/>
      <c r="G382" s="197"/>
      <c r="H382" s="168"/>
      <c r="I382" s="167"/>
      <c r="J382" s="171"/>
      <c r="K382" s="171"/>
      <c r="L382" s="198"/>
      <c r="M382" s="200"/>
      <c r="N382" s="203"/>
      <c r="O382" s="206"/>
      <c r="P382" s="209"/>
      <c r="Q382" s="168"/>
      <c r="R382" s="182"/>
      <c r="S382" s="182"/>
      <c r="T382" s="183"/>
      <c r="U382" s="171"/>
      <c r="V382" s="171"/>
      <c r="W382" s="185"/>
      <c r="X382" s="185"/>
      <c r="Y382" s="185"/>
      <c r="Z382" s="187"/>
      <c r="AA382" s="168"/>
      <c r="AB382" s="167"/>
      <c r="AC382" s="168"/>
      <c r="AD382" s="168"/>
      <c r="AE382" s="167"/>
      <c r="AF382" s="168"/>
      <c r="AG382" s="169"/>
      <c r="AH382" s="20" t="str">
        <f>CONCATENATE(J380," Control"," 3")</f>
        <v>GEFIN 11 Control 3</v>
      </c>
      <c r="AI382" s="22"/>
      <c r="AJ382" s="22"/>
      <c r="AK382" s="22"/>
      <c r="AL382" s="22" t="str">
        <f t="shared" si="1604"/>
        <v xml:space="preserve">  a través de </v>
      </c>
      <c r="AM382" s="20"/>
      <c r="AN382" s="20" t="str">
        <f t="shared" si="1649"/>
        <v/>
      </c>
      <c r="AO382" s="20"/>
      <c r="AP382" s="20" t="str">
        <f t="shared" si="1650"/>
        <v/>
      </c>
      <c r="AQ382" s="20"/>
      <c r="AR382" s="20"/>
      <c r="AS382" s="20"/>
      <c r="AT382" s="21">
        <f>+IF(AN382="Probabilidad",AT381-(AT381*AP382),AT381)</f>
        <v>0.28000000000000003</v>
      </c>
      <c r="AU382" s="20" t="str">
        <f t="shared" si="1651"/>
        <v>Baja</v>
      </c>
      <c r="AV382" s="21">
        <f>+IF(AN382="Impacto",AV381-(AV381*AP382),AV381)</f>
        <v>0.60000000000000009</v>
      </c>
      <c r="AW382" s="20" t="str">
        <f t="shared" si="1652"/>
        <v>Moderado</v>
      </c>
      <c r="AX382" s="171"/>
      <c r="AY382" s="171"/>
      <c r="AZ382" s="174"/>
      <c r="BA382" s="20" t="str">
        <f>CONCATENATE(J380," Acción preventiva"," 3")</f>
        <v>GEFIN 11 Acción preventiva 3</v>
      </c>
      <c r="BB382" s="22"/>
      <c r="BC382" s="22"/>
      <c r="BD382" s="22"/>
      <c r="BE382" s="20">
        <f t="shared" si="1654"/>
        <v>0</v>
      </c>
      <c r="BF382" s="20"/>
      <c r="BG382" s="20"/>
      <c r="BH382" s="20"/>
      <c r="BI382" s="20"/>
      <c r="BJ382" s="20"/>
      <c r="BK382" s="20"/>
      <c r="BL382" s="20"/>
      <c r="BM382" s="20"/>
      <c r="BN382" s="20"/>
      <c r="BO382" s="20"/>
      <c r="BP382" s="20"/>
      <c r="BQ382" s="20"/>
      <c r="BR382" s="177"/>
      <c r="BS382" s="37"/>
      <c r="BT382" s="37"/>
      <c r="BU382" s="37"/>
      <c r="BV382" s="37"/>
      <c r="BW382" s="37"/>
      <c r="BX382" s="37"/>
      <c r="BY382" s="37"/>
      <c r="BZ382" s="37"/>
      <c r="CA382" s="37"/>
      <c r="CB382" s="37"/>
      <c r="CC382" s="37"/>
      <c r="CD382" s="37"/>
      <c r="CE382" s="37">
        <f t="shared" si="1441"/>
        <v>0</v>
      </c>
      <c r="CF382" s="38"/>
      <c r="CG382" s="23"/>
      <c r="CH382" s="24"/>
      <c r="CI382" s="180"/>
      <c r="CJ382" s="25">
        <f t="shared" ref="CJ382" si="1659">1-(CH382/CI380)</f>
        <v>1</v>
      </c>
      <c r="CK382" s="23" t="str" cm="1">
        <f t="array" ref="CK382">+_xlfn.IFS(CJ382&lt;0.8,"Cambio",CJ382&lt;0.9,"Revisión de control",CJ382&gt;0.89,"Se mantiene")</f>
        <v>Se mantiene</v>
      </c>
      <c r="CL382" s="148"/>
      <c r="CM382" s="148"/>
      <c r="CN382" s="148"/>
      <c r="CO382" s="148"/>
      <c r="CP382" s="25">
        <f t="shared" si="1488"/>
        <v>1</v>
      </c>
    </row>
    <row r="383" spans="1:94" ht="60" customHeight="1" x14ac:dyDescent="0.35">
      <c r="A383" s="151" t="s">
        <v>1237</v>
      </c>
      <c r="B383" s="190"/>
      <c r="C383" s="152" t="s">
        <v>154</v>
      </c>
      <c r="D383" s="193"/>
      <c r="E383" s="196"/>
      <c r="F383" s="193"/>
      <c r="G383" s="197"/>
      <c r="H383" s="168"/>
      <c r="I383" s="167"/>
      <c r="J383" s="172"/>
      <c r="K383" s="172"/>
      <c r="L383" s="198"/>
      <c r="M383" s="201"/>
      <c r="N383" s="204"/>
      <c r="O383" s="207"/>
      <c r="P383" s="210"/>
      <c r="Q383" s="168"/>
      <c r="R383" s="182"/>
      <c r="S383" s="182"/>
      <c r="T383" s="183"/>
      <c r="U383" s="172"/>
      <c r="V383" s="172"/>
      <c r="W383" s="186"/>
      <c r="X383" s="186"/>
      <c r="Y383" s="186"/>
      <c r="Z383" s="187"/>
      <c r="AA383" s="168"/>
      <c r="AB383" s="167"/>
      <c r="AC383" s="168"/>
      <c r="AD383" s="168"/>
      <c r="AE383" s="167"/>
      <c r="AF383" s="168"/>
      <c r="AG383" s="169"/>
      <c r="AH383" s="20" t="str">
        <f>CONCATENATE(J380," Control"," 4")</f>
        <v>GEFIN 11 Control 4</v>
      </c>
      <c r="AI383" s="22"/>
      <c r="AJ383" s="22"/>
      <c r="AK383" s="22"/>
      <c r="AL383" s="22" t="str">
        <f t="shared" si="1604"/>
        <v xml:space="preserve">  a través de </v>
      </c>
      <c r="AM383" s="20"/>
      <c r="AN383" s="20" t="str">
        <f t="shared" si="1649"/>
        <v/>
      </c>
      <c r="AO383" s="20"/>
      <c r="AP383" s="20" t="str">
        <f t="shared" si="1650"/>
        <v/>
      </c>
      <c r="AQ383" s="20"/>
      <c r="AR383" s="20"/>
      <c r="AS383" s="20"/>
      <c r="AT383" s="21">
        <f>+IF(AN383="Probabilidad",AT382-(AT382*AP383),AT382)</f>
        <v>0.28000000000000003</v>
      </c>
      <c r="AU383" s="20" t="str">
        <f t="shared" si="1651"/>
        <v>Baja</v>
      </c>
      <c r="AV383" s="21">
        <f>+IF(AN383="Impacto",AV382-(AV382*AP383),AV382)</f>
        <v>0.60000000000000009</v>
      </c>
      <c r="AW383" s="20" t="str">
        <f t="shared" si="1652"/>
        <v>Moderado</v>
      </c>
      <c r="AX383" s="172"/>
      <c r="AY383" s="172"/>
      <c r="AZ383" s="175"/>
      <c r="BA383" s="20" t="str">
        <f>CONCATENATE(J380," Acción preventiva"," 4")</f>
        <v>GEFIN 11 Acción preventiva 4</v>
      </c>
      <c r="BB383" s="22"/>
      <c r="BC383" s="22"/>
      <c r="BD383" s="22"/>
      <c r="BE383" s="20">
        <f t="shared" si="1654"/>
        <v>0</v>
      </c>
      <c r="BF383" s="20"/>
      <c r="BG383" s="20"/>
      <c r="BH383" s="20"/>
      <c r="BI383" s="20"/>
      <c r="BJ383" s="20"/>
      <c r="BK383" s="20"/>
      <c r="BL383" s="20"/>
      <c r="BM383" s="20"/>
      <c r="BN383" s="20"/>
      <c r="BO383" s="20"/>
      <c r="BP383" s="20"/>
      <c r="BQ383" s="20"/>
      <c r="BR383" s="178"/>
      <c r="BS383" s="37"/>
      <c r="BT383" s="37"/>
      <c r="BU383" s="37"/>
      <c r="BV383" s="37"/>
      <c r="BW383" s="37"/>
      <c r="BX383" s="37"/>
      <c r="BY383" s="37"/>
      <c r="BZ383" s="37"/>
      <c r="CA383" s="37"/>
      <c r="CB383" s="37"/>
      <c r="CC383" s="37"/>
      <c r="CD383" s="37"/>
      <c r="CE383" s="37">
        <f t="shared" si="1441"/>
        <v>0</v>
      </c>
      <c r="CF383" s="38"/>
      <c r="CG383" s="23"/>
      <c r="CH383" s="24"/>
      <c r="CI383" s="181"/>
      <c r="CJ383" s="25">
        <f t="shared" ref="CJ383" si="1660">1-(CH383/CI380)</f>
        <v>1</v>
      </c>
      <c r="CK383" s="23" t="str" cm="1">
        <f t="array" ref="CK383">+_xlfn.IFS(CJ383&lt;0.8,"Cambio",CJ383&lt;0.9,"Revisión de control",CJ383&gt;0.89,"Se mantiene")</f>
        <v>Se mantiene</v>
      </c>
      <c r="CL383" s="148"/>
      <c r="CM383" s="148"/>
      <c r="CN383" s="148"/>
      <c r="CO383" s="148"/>
      <c r="CP383" s="25">
        <f t="shared" si="1488"/>
        <v>1</v>
      </c>
    </row>
    <row r="384" spans="1:94" ht="60" customHeight="1" x14ac:dyDescent="0.35">
      <c r="A384" s="151" t="s">
        <v>1237</v>
      </c>
      <c r="B384" s="188" t="s">
        <v>153</v>
      </c>
      <c r="C384" s="152" t="s">
        <v>154</v>
      </c>
      <c r="D384" s="191" t="str">
        <f>VLOOKUP(B384,Datos!$B$65:$F$80,3,FALSE)</f>
        <v>Administrar los recursos e información financiera con base en las necesidades de las dependencias de la Agencia y organismos estatales requirentes, a través de mecanismos de dirección, registro, ejecución, control y seguimiento de los recursos.</v>
      </c>
      <c r="E384" s="194" t="str">
        <f>VLOOKUP(B384,Datos!$B$65:$F$80,5,FALSE)</f>
        <v>La posibilidad de incumplir con la administración de los recursos e información financiera con base en las necesidades de las dependencias</v>
      </c>
      <c r="F384" s="191" t="str">
        <f>VLOOKUP(B384,Datos!$B$65:$F$80,4,FALSE)</f>
        <v>Desde la elaboración del anteproyecto de presupuesto de la ANT, hasta la presentación de los estados financieros.</v>
      </c>
      <c r="G384" s="197" t="s">
        <v>312</v>
      </c>
      <c r="H384" s="168" t="s">
        <v>1218</v>
      </c>
      <c r="I384" s="167">
        <f t="shared" ref="I384" si="1661">IF(K384="",0,1)</f>
        <v>1</v>
      </c>
      <c r="J384" s="170" t="str">
        <f t="shared" ref="J384" si="1662">CONCATENATE(C384," ",K384)</f>
        <v>GEFIN 12</v>
      </c>
      <c r="K384" s="170">
        <v>12</v>
      </c>
      <c r="L384" s="198">
        <v>46147</v>
      </c>
      <c r="M384" s="199">
        <f ca="1">+TODAY()-L384</f>
        <v>4</v>
      </c>
      <c r="N384" s="202" t="s">
        <v>1240</v>
      </c>
      <c r="O384" s="205" t="s">
        <v>28</v>
      </c>
      <c r="P384" s="208">
        <f>VLOOKUP(O384,Datos!$B$20:$D$25,2,FALSE)</f>
        <v>1</v>
      </c>
      <c r="Q384" s="168" t="s">
        <v>1131</v>
      </c>
      <c r="R384" s="182" t="s">
        <v>1243</v>
      </c>
      <c r="S384" s="182" t="s">
        <v>1244</v>
      </c>
      <c r="T384" s="183" t="str">
        <f t="shared" ref="T384" si="1663">CONCATENATE("Posibilidad de efecto dañoso sobre los"," ",Q384," ",R384," debido ",S384)</f>
        <v>Posibilidad de efecto dañoso sobre los recursos públicos por pago de multas, cláusulas penales o cualquier tipo de sanción de las unidades Administradoras de impuestos Nacionales, Municipales y Distritales debido a la presentación extemporanea de las declaraciones tributarias</v>
      </c>
      <c r="U384" s="170" t="s">
        <v>199</v>
      </c>
      <c r="V384" s="170" t="s">
        <v>204</v>
      </c>
      <c r="W384" s="184" t="s">
        <v>247</v>
      </c>
      <c r="X384" s="184" t="s">
        <v>1136</v>
      </c>
      <c r="Y384" s="184" t="s">
        <v>1223</v>
      </c>
      <c r="Z384" s="187">
        <v>12</v>
      </c>
      <c r="AA384" s="168" t="str">
        <f t="shared" ref="AA384" si="1664">IF(Z384&lt;=0,"",IF(Z384&lt;=2,"Muy Baja",IF(Z384&lt;=24,"Baja",IF(Z384&lt;=500,"Media",IF(Z384&lt;=5000,"Alta","Muy Alta")))))</f>
        <v>Baja</v>
      </c>
      <c r="AB384" s="167">
        <f t="shared" ref="AB384" si="1665">IF(AA384="","",IF(AA384="Muy Baja",0.2,IF(AA384="Baja",0.4,IF(AA384="Media",0.6,IF(AA384="Alta",0.8,IF(AA384="Muy Alta",1,))))))</f>
        <v>0.4</v>
      </c>
      <c r="AC384" s="168" t="str">
        <f>+O384</f>
        <v>Desde los 500 SMLMV</v>
      </c>
      <c r="AD384" s="168" t="str" cm="1">
        <f t="array" ref="AD384">_xlfn.IFS(AC384=Datos!$C$6,"Leve",AC384=Datos!$C$7,"Menor",AC384=Datos!$C$8,"Moderado",AC384=Datos!$C$9,"Mayor",AC384=Datos!$C$10,"Catastrófico")</f>
        <v>Catastrófico</v>
      </c>
      <c r="AE384" s="167">
        <f t="shared" ref="AE384" si="1666">IF(AD384="","",IF(AD384="Leve",0.2,IF(AD384="Menor",0.4,IF(AD384="Moderado",0.6,IF(AD384="Mayor",0.8,IF(AD384="Catastrófico",1,))))))</f>
        <v>1</v>
      </c>
      <c r="AF384" s="168" t="str">
        <f t="shared" ref="AF384" si="1667">IF(OR(AND(AA384="Muy Baja",AD384="Leve"),AND(AA384="Muy Baja",AD384="Menor"),AND(AA384="Baja",AD384="Leve")),"Bajo",IF(OR(AND(AA384="Muy baja",AD384="Moderado"),AND(AA384="Baja",AD384="Menor"),AND(AA384="Baja",AD384="Moderado"),AND(AA384="Media",AD384="Leve"),AND(AA384="Media",AD384="Menor"),AND(AA384="Media",AD384="Moderado"),AND(AA384="Alta",AD384="Leve"),AND(AA384="Alta",AD384="Menor")),"Moderado",IF(OR(AND(AA384="Muy Baja",AD384="Mayor"),AND(AA384="Baja",AD384="Mayor"),AND(AA384="Media",AD384="Mayor"),AND(AA384="Alta",AD384="Moderado"),AND(AA384="Alta",AD384="Mayor"),AND(AA384="Muy Alta",AD384="Leve"),AND(AA384="Muy Alta",AD384="Menor"),AND(AA384="Muy Alta",AD384="Moderado"),AND(AA384="Muy Alta",AD384="Mayor")),"Alto",IF(OR(AND(AA384="Muy Baja",AD384="Catastrófico"),AND(AA384="Baja",AD384="Catastrófico"),AND(AA384="Media",AD384="Catastrófico"),AND(AA384="Alta",AD384="Catastrófico"),AND(AA384="Muy Alta",AD384="Catastrófico")),"Extremo",""))))</f>
        <v>Extremo</v>
      </c>
      <c r="AG384" s="169" t="str" cm="1">
        <f t="array" ref="AG384">_xlfn.IFS(AF384="Bajo","Aceptar",AF384="Moderado","Reducir",AF384="Alto","Reducir",AF384="Extremo","Reducir")</f>
        <v>Reducir</v>
      </c>
      <c r="AH384" s="20" t="str">
        <f>CONCATENATE(J384," Control"," 1")</f>
        <v>GEFIN 12 Control 1</v>
      </c>
      <c r="AI384" s="22" t="s">
        <v>1252</v>
      </c>
      <c r="AJ384" s="22" t="s">
        <v>1257</v>
      </c>
      <c r="AK384" s="22" t="s">
        <v>1258</v>
      </c>
      <c r="AL384" s="22" t="str">
        <f t="shared" ref="AL384:AL387" si="1668">CONCATENATE(AI384," ",AJ384," a través de ",AK384)</f>
        <v>La SUBDIRECCIÓN ADMINISTRATIVA Y FINANCIERA - CONTABILIDAD previo a las fechas de presentación de las declaraciones tributarias, se validan las Unidades Administradoras de Impuestos Nacionales, Municipales y/o Distritales, a las cuales se deben presentar las respectivas declaraciones a través de las obligaciones registradas en el Sistema Integrado  de Información Financiera SIIF-NACIÓN II con las deducciones  aplicadas</v>
      </c>
      <c r="AM384" s="20" t="s">
        <v>46</v>
      </c>
      <c r="AN384" s="20" t="str">
        <f t="shared" ref="AN384:AN387" si="1669">IF(OR(AM384="Preventivo",AM384="Detectivo"),"Probabilidad",IF(AM384="Correctivo","Impacto",""))</f>
        <v>Probabilidad</v>
      </c>
      <c r="AO384" s="20" t="s">
        <v>49</v>
      </c>
      <c r="AP384" s="20" t="str">
        <f t="shared" ref="AP384:AP387" si="1670">IF(AND(AM384="Preventivo",AO384="Automático"),"50%",IF(AND(AM384="Preventivo",AO384="Manual"),"40%",IF(AND(AM384="Detectivo",AO384="Automático"),"40%",IF(AND(AM384="Detectivo",AO384="Manual"),"30%",IF(AND(AM384="Correctivo",AO384="Automático"),"35%",IF(AND(AM384="Correctivo",AO384="Manual"),"25%",""))))))</f>
        <v>40%</v>
      </c>
      <c r="AQ384" s="20" t="s">
        <v>1</v>
      </c>
      <c r="AR384" s="20" t="s">
        <v>2</v>
      </c>
      <c r="AS384" s="20" t="s">
        <v>3</v>
      </c>
      <c r="AT384" s="21">
        <f>+IF(AN384="Probabilidad",AB384-(AB384*AP384),AB384)</f>
        <v>0.24</v>
      </c>
      <c r="AU384" s="20" t="str">
        <f t="shared" ref="AU384:AU387" si="1671">IFERROR(IF(AT384="","",IF(AT384&lt;=20%,"Muy Baja",IF(AT384&lt;=40%,"Baja",IF(AT384&lt;=60%,"Media",IF(AT384&lt;=80%,"Alta","Muy Alta"))))),"")</f>
        <v>Baja</v>
      </c>
      <c r="AV384" s="21">
        <f>+IF(AN384="Impacto",AE384-(AE384*AP384),AE384)</f>
        <v>1</v>
      </c>
      <c r="AW384" s="20" t="str">
        <f t="shared" ref="AW384:AW387" si="1672">IFERROR(IF(AV384="","",IF(AV384&lt;=0.2,"Leve",IF(AV384&lt;=0.4,"Menor",IF(AV384&lt;=0.6,"Moderado",IF(AV384&lt;=0.8,"Mayor","Catastrófico"))))),"")</f>
        <v>Catastrófico</v>
      </c>
      <c r="AX384" s="170" t="str">
        <f t="shared" ref="AX384" si="1673">IF(OR(AND(AU387="Muy Baja",AW387="Leve"),AND(AU387="Muy Baja",AW387="Menor"),AND(AU387="Baja",AW387="Leve")),"Bajo",IF(OR(AND(AU387="Muy baja",AW387="Moderado"),AND(AU387="Baja",AW387="Menor"),AND(AU387="Baja",AW387="Moderado"),AND(AU387="Media",AW387="Leve"),AND(AU387="Media",AW387="Menor"),AND(AU387="Media",AW387="Moderado"),AND(AU387="Alta",AW387="Leve"),AND(AU387="Alta",AW387="Menor")),"Moderado",IF(OR(AND(AU387="Muy Baja",AW387="Mayor"),AND(AU387="Baja",AW387="Mayor"),AND(AU387="Media",AW387="Mayor"),AND(AU387="Alta",AW387="Moderado"),AND(AU387="Alta",AW387="Mayor"),AND(AU387="Muy Alta",AW387="Leve"),AND(AU387="Muy Alta",AW387="Menor"),AND(AU387="Muy Alta",AW387="Moderado"),AND(AU387="Muy Alta",AW387="Mayor")),"Alto",IF(OR(AND(AU387="Muy Baja",AW387="Catastrófico"),AND(AU387="Baja",AW387="Catastrófico"),AND(AU387="Media",AW387="Catastrófico"),AND(AU387="Alta",AW387="Catastrófico"),AND(AU387="Muy Alta",AW387="Catastrófico")),"Extremo",""))))</f>
        <v>Alto</v>
      </c>
      <c r="AY384" s="170" t="str" cm="1">
        <f t="array" ref="AY384">_xlfn.IFS(AX384="Bajo","Aceptar",AX384="Moderado","Reducir",AX384="Alto","Reducir",AX384="Extremo","Reducir")</f>
        <v>Reducir</v>
      </c>
      <c r="AZ384" s="173" t="str" cm="1">
        <f t="array" ref="AZ384">_xlfn.IFS(AY384="Aceptar","No",AY384="Reducir","Si")</f>
        <v>Si</v>
      </c>
      <c r="BA384" s="20" t="str">
        <f>CONCATENATE(J384," Acción preventiva"," 1")</f>
        <v>GEFIN 12 Acción preventiva 1</v>
      </c>
      <c r="BB384" s="22" t="s">
        <v>376</v>
      </c>
      <c r="BC384" s="22" t="s">
        <v>398</v>
      </c>
      <c r="BD384" s="22" t="s">
        <v>399</v>
      </c>
      <c r="BE384" s="20">
        <f t="shared" ref="BE384:BE387" si="1674">+SUM(BF384:BQ384)</f>
        <v>3</v>
      </c>
      <c r="BF384" s="20"/>
      <c r="BG384" s="20"/>
      <c r="BH384" s="20"/>
      <c r="BI384" s="20"/>
      <c r="BJ384" s="20"/>
      <c r="BK384" s="20">
        <v>1</v>
      </c>
      <c r="BL384" s="20"/>
      <c r="BM384" s="20">
        <v>1</v>
      </c>
      <c r="BN384" s="20"/>
      <c r="BO384" s="20">
        <v>1</v>
      </c>
      <c r="BP384" s="20"/>
      <c r="BQ384" s="20"/>
      <c r="BR384" s="176">
        <f t="shared" ref="BR384" si="1675">+AVERAGE(CE384:CE387)/AVERAGE(BE384:BE387)</f>
        <v>0</v>
      </c>
      <c r="BS384" s="37"/>
      <c r="BT384" s="37"/>
      <c r="BU384" s="37"/>
      <c r="BV384" s="37"/>
      <c r="BW384" s="37"/>
      <c r="BX384" s="37"/>
      <c r="BY384" s="37"/>
      <c r="BZ384" s="37"/>
      <c r="CA384" s="37"/>
      <c r="CB384" s="37"/>
      <c r="CC384" s="37"/>
      <c r="CD384" s="37"/>
      <c r="CE384" s="37">
        <f t="shared" si="1441"/>
        <v>0</v>
      </c>
      <c r="CF384" s="38"/>
      <c r="CG384" s="23"/>
      <c r="CH384" s="24"/>
      <c r="CI384" s="179">
        <f t="shared" ref="CI384" si="1676">+Z384</f>
        <v>12</v>
      </c>
      <c r="CJ384" s="25">
        <f t="shared" ref="CJ384" si="1677">1-(CH384/CI384)</f>
        <v>1</v>
      </c>
      <c r="CK384" s="23" t="str" cm="1">
        <f t="array" ref="CK384">+_xlfn.IFS(CJ384&lt;0.8,"Cambio",CJ384&lt;0.9,"Revisión de control",CJ384&gt;0.89,"Se mantiene")</f>
        <v>Se mantiene</v>
      </c>
      <c r="CL384" s="148"/>
      <c r="CM384" s="148"/>
      <c r="CN384" s="148"/>
      <c r="CO384" s="148"/>
      <c r="CP384" s="25">
        <f t="shared" ref="CP384:CP387" si="1678">(_xlfn.IFS(CG384="",1,CG384="SI",0)+_xlfn.IFS(CL384="",1,CL384="SI",1,CL384="NO",0)+_xlfn.IFS(CM384="",1,CM384="SI",1,CM384="NO",0)+_xlfn.IFS(CN384="",1,CN384="SI",1,CN384="NO",0)+_xlfn.IFS(CO384="",1,CO384="SI",1,CO384="NO",0))/5</f>
        <v>1</v>
      </c>
    </row>
    <row r="385" spans="1:94" ht="60" customHeight="1" x14ac:dyDescent="0.35">
      <c r="A385" s="151" t="s">
        <v>1237</v>
      </c>
      <c r="B385" s="189"/>
      <c r="C385" s="152" t="s">
        <v>154</v>
      </c>
      <c r="D385" s="192"/>
      <c r="E385" s="195"/>
      <c r="F385" s="192"/>
      <c r="G385" s="197"/>
      <c r="H385" s="168"/>
      <c r="I385" s="167"/>
      <c r="J385" s="171"/>
      <c r="K385" s="171"/>
      <c r="L385" s="198"/>
      <c r="M385" s="200"/>
      <c r="N385" s="203"/>
      <c r="O385" s="206"/>
      <c r="P385" s="209"/>
      <c r="Q385" s="168"/>
      <c r="R385" s="182"/>
      <c r="S385" s="182"/>
      <c r="T385" s="183"/>
      <c r="U385" s="171"/>
      <c r="V385" s="171"/>
      <c r="W385" s="185"/>
      <c r="X385" s="185"/>
      <c r="Y385" s="185"/>
      <c r="Z385" s="187"/>
      <c r="AA385" s="168"/>
      <c r="AB385" s="167"/>
      <c r="AC385" s="168"/>
      <c r="AD385" s="168"/>
      <c r="AE385" s="167"/>
      <c r="AF385" s="168"/>
      <c r="AG385" s="169"/>
      <c r="AH385" s="20" t="str">
        <f>CONCATENATE(J384," Control"," 2")</f>
        <v>GEFIN 12 Control 2</v>
      </c>
      <c r="AI385" s="22" t="s">
        <v>1252</v>
      </c>
      <c r="AJ385" s="22" t="s">
        <v>1259</v>
      </c>
      <c r="AK385" s="22" t="s">
        <v>1260</v>
      </c>
      <c r="AL385" s="22" t="str">
        <f t="shared" si="1668"/>
        <v>La SUBDIRECCIÓN ADMINISTRATIVA Y FINANCIERA - CONTABILIDAD consolida la información y simultaneamente identifica posibles faltantes en declaraciones que por volumen no se hayan presentado a través de la verificacion de bases de datos con tabla de conciliaciones con el equipo de Tesoreria</v>
      </c>
      <c r="AM385" s="20" t="s">
        <v>48</v>
      </c>
      <c r="AN385" s="20" t="str">
        <f t="shared" si="1669"/>
        <v>Impacto</v>
      </c>
      <c r="AO385" s="20" t="s">
        <v>49</v>
      </c>
      <c r="AP385" s="20" t="str">
        <f t="shared" si="1670"/>
        <v>25%</v>
      </c>
      <c r="AQ385" s="20" t="s">
        <v>4</v>
      </c>
      <c r="AR385" s="20" t="s">
        <v>2</v>
      </c>
      <c r="AS385" s="20" t="s">
        <v>3</v>
      </c>
      <c r="AT385" s="21">
        <f>+IF(AN385="Probabilidad",AT384-(AT384*AP385),AT384)</f>
        <v>0.24</v>
      </c>
      <c r="AU385" s="20" t="str">
        <f t="shared" si="1671"/>
        <v>Baja</v>
      </c>
      <c r="AV385" s="21">
        <f>+IF(AN385="Impacto",AV384-(AV384*AP385),AV384)</f>
        <v>0.75</v>
      </c>
      <c r="AW385" s="20" t="str">
        <f t="shared" si="1672"/>
        <v>Mayor</v>
      </c>
      <c r="AX385" s="171"/>
      <c r="AY385" s="171"/>
      <c r="AZ385" s="174"/>
      <c r="BA385" s="20" t="str">
        <f>CONCATENATE(J384," Acción preventiva"," 2")</f>
        <v>GEFIN 12 Acción preventiva 2</v>
      </c>
      <c r="BB385" s="22"/>
      <c r="BC385" s="22"/>
      <c r="BD385" s="22"/>
      <c r="BE385" s="20">
        <f t="shared" si="1674"/>
        <v>0</v>
      </c>
      <c r="BF385" s="20"/>
      <c r="BG385" s="20"/>
      <c r="BH385" s="20"/>
      <c r="BI385" s="20"/>
      <c r="BJ385" s="20"/>
      <c r="BK385" s="20"/>
      <c r="BL385" s="20"/>
      <c r="BM385" s="20"/>
      <c r="BN385" s="20"/>
      <c r="BO385" s="20"/>
      <c r="BP385" s="20"/>
      <c r="BQ385" s="20"/>
      <c r="BR385" s="177"/>
      <c r="BS385" s="37"/>
      <c r="BT385" s="37"/>
      <c r="BU385" s="37"/>
      <c r="BV385" s="37"/>
      <c r="BW385" s="37"/>
      <c r="BX385" s="37"/>
      <c r="BY385" s="37"/>
      <c r="BZ385" s="37"/>
      <c r="CA385" s="37"/>
      <c r="CB385" s="37"/>
      <c r="CC385" s="37"/>
      <c r="CD385" s="37"/>
      <c r="CE385" s="37">
        <f t="shared" si="1441"/>
        <v>0</v>
      </c>
      <c r="CF385" s="38"/>
      <c r="CG385" s="23"/>
      <c r="CH385" s="24"/>
      <c r="CI385" s="180"/>
      <c r="CJ385" s="25">
        <f t="shared" ref="CJ385" si="1679">1-(CH385/CI384)</f>
        <v>1</v>
      </c>
      <c r="CK385" s="23" t="str" cm="1">
        <f t="array" ref="CK385">+_xlfn.IFS(CJ385&lt;0.8,"Cambio",CJ385&lt;0.9,"Revisión de control",CJ385&gt;0.89,"Se mantiene")</f>
        <v>Se mantiene</v>
      </c>
      <c r="CL385" s="148"/>
      <c r="CM385" s="148"/>
      <c r="CN385" s="148"/>
      <c r="CO385" s="148"/>
      <c r="CP385" s="25">
        <f t="shared" si="1678"/>
        <v>1</v>
      </c>
    </row>
    <row r="386" spans="1:94" ht="60" customHeight="1" x14ac:dyDescent="0.35">
      <c r="A386" s="151" t="s">
        <v>1237</v>
      </c>
      <c r="B386" s="189"/>
      <c r="C386" s="152" t="s">
        <v>154</v>
      </c>
      <c r="D386" s="192"/>
      <c r="E386" s="195"/>
      <c r="F386" s="192"/>
      <c r="G386" s="197"/>
      <c r="H386" s="168"/>
      <c r="I386" s="167"/>
      <c r="J386" s="171"/>
      <c r="K386" s="171"/>
      <c r="L386" s="198"/>
      <c r="M386" s="200"/>
      <c r="N386" s="203"/>
      <c r="O386" s="206"/>
      <c r="P386" s="209"/>
      <c r="Q386" s="168"/>
      <c r="R386" s="182"/>
      <c r="S386" s="182"/>
      <c r="T386" s="183"/>
      <c r="U386" s="171"/>
      <c r="V386" s="171"/>
      <c r="W386" s="185"/>
      <c r="X386" s="185"/>
      <c r="Y386" s="185"/>
      <c r="Z386" s="187"/>
      <c r="AA386" s="168"/>
      <c r="AB386" s="167"/>
      <c r="AC386" s="168"/>
      <c r="AD386" s="168"/>
      <c r="AE386" s="167"/>
      <c r="AF386" s="168"/>
      <c r="AG386" s="169"/>
      <c r="AH386" s="20" t="str">
        <f>CONCATENATE(J384," Control"," 3")</f>
        <v>GEFIN 12 Control 3</v>
      </c>
      <c r="AI386" s="22"/>
      <c r="AJ386" s="22"/>
      <c r="AK386" s="22"/>
      <c r="AL386" s="22" t="str">
        <f t="shared" si="1668"/>
        <v xml:space="preserve">  a través de </v>
      </c>
      <c r="AM386" s="20"/>
      <c r="AN386" s="20" t="str">
        <f t="shared" si="1669"/>
        <v/>
      </c>
      <c r="AO386" s="20"/>
      <c r="AP386" s="20" t="str">
        <f t="shared" si="1670"/>
        <v/>
      </c>
      <c r="AQ386" s="20"/>
      <c r="AR386" s="20"/>
      <c r="AS386" s="20"/>
      <c r="AT386" s="21">
        <f>+IF(AN386="Probabilidad",AT385-(AT385*AP386),AT385)</f>
        <v>0.24</v>
      </c>
      <c r="AU386" s="20" t="str">
        <f t="shared" si="1671"/>
        <v>Baja</v>
      </c>
      <c r="AV386" s="21">
        <f>+IF(AN386="Impacto",AV385-(AV385*AP386),AV385)</f>
        <v>0.75</v>
      </c>
      <c r="AW386" s="20" t="str">
        <f t="shared" si="1672"/>
        <v>Mayor</v>
      </c>
      <c r="AX386" s="171"/>
      <c r="AY386" s="171"/>
      <c r="AZ386" s="174"/>
      <c r="BA386" s="20" t="str">
        <f>CONCATENATE(J384," Acción preventiva"," 3")</f>
        <v>GEFIN 12 Acción preventiva 3</v>
      </c>
      <c r="BB386" s="22"/>
      <c r="BC386" s="22"/>
      <c r="BD386" s="22"/>
      <c r="BE386" s="20">
        <f t="shared" si="1674"/>
        <v>0</v>
      </c>
      <c r="BF386" s="20"/>
      <c r="BG386" s="20"/>
      <c r="BH386" s="20"/>
      <c r="BI386" s="20"/>
      <c r="BJ386" s="20"/>
      <c r="BK386" s="20"/>
      <c r="BL386" s="20"/>
      <c r="BM386" s="20"/>
      <c r="BN386" s="20"/>
      <c r="BO386" s="20"/>
      <c r="BP386" s="20"/>
      <c r="BQ386" s="20"/>
      <c r="BR386" s="177"/>
      <c r="BS386" s="37"/>
      <c r="BT386" s="37"/>
      <c r="BU386" s="37"/>
      <c r="BV386" s="37"/>
      <c r="BW386" s="37"/>
      <c r="BX386" s="37"/>
      <c r="BY386" s="37"/>
      <c r="BZ386" s="37"/>
      <c r="CA386" s="37"/>
      <c r="CB386" s="37"/>
      <c r="CC386" s="37"/>
      <c r="CD386" s="37"/>
      <c r="CE386" s="37">
        <f t="shared" si="1441"/>
        <v>0</v>
      </c>
      <c r="CF386" s="38"/>
      <c r="CG386" s="23"/>
      <c r="CH386" s="24"/>
      <c r="CI386" s="180"/>
      <c r="CJ386" s="25">
        <f t="shared" ref="CJ386" si="1680">1-(CH386/CI384)</f>
        <v>1</v>
      </c>
      <c r="CK386" s="23" t="str" cm="1">
        <f t="array" ref="CK386">+_xlfn.IFS(CJ386&lt;0.8,"Cambio",CJ386&lt;0.9,"Revisión de control",CJ386&gt;0.89,"Se mantiene")</f>
        <v>Se mantiene</v>
      </c>
      <c r="CL386" s="148"/>
      <c r="CM386" s="148"/>
      <c r="CN386" s="148"/>
      <c r="CO386" s="148"/>
      <c r="CP386" s="25">
        <f t="shared" si="1678"/>
        <v>1</v>
      </c>
    </row>
    <row r="387" spans="1:94" ht="60" customHeight="1" x14ac:dyDescent="0.35">
      <c r="A387" s="151" t="s">
        <v>1237</v>
      </c>
      <c r="B387" s="190"/>
      <c r="C387" s="153" t="s">
        <v>154</v>
      </c>
      <c r="D387" s="193"/>
      <c r="E387" s="196"/>
      <c r="F387" s="193"/>
      <c r="G387" s="197"/>
      <c r="H387" s="168"/>
      <c r="I387" s="167"/>
      <c r="J387" s="172"/>
      <c r="K387" s="172"/>
      <c r="L387" s="198"/>
      <c r="M387" s="201"/>
      <c r="N387" s="204"/>
      <c r="O387" s="207"/>
      <c r="P387" s="210"/>
      <c r="Q387" s="168"/>
      <c r="R387" s="182"/>
      <c r="S387" s="182"/>
      <c r="T387" s="183"/>
      <c r="U387" s="172"/>
      <c r="V387" s="172"/>
      <c r="W387" s="186"/>
      <c r="X387" s="186"/>
      <c r="Y387" s="186"/>
      <c r="Z387" s="187"/>
      <c r="AA387" s="168"/>
      <c r="AB387" s="167"/>
      <c r="AC387" s="168"/>
      <c r="AD387" s="168"/>
      <c r="AE387" s="167"/>
      <c r="AF387" s="168"/>
      <c r="AG387" s="169"/>
      <c r="AH387" s="20" t="str">
        <f>CONCATENATE(J384," Control"," 4")</f>
        <v>GEFIN 12 Control 4</v>
      </c>
      <c r="AI387" s="22"/>
      <c r="AJ387" s="22"/>
      <c r="AK387" s="22"/>
      <c r="AL387" s="22" t="str">
        <f t="shared" si="1668"/>
        <v xml:space="preserve">  a través de </v>
      </c>
      <c r="AM387" s="20"/>
      <c r="AN387" s="20" t="str">
        <f t="shared" si="1669"/>
        <v/>
      </c>
      <c r="AO387" s="20"/>
      <c r="AP387" s="20" t="str">
        <f t="shared" si="1670"/>
        <v/>
      </c>
      <c r="AQ387" s="20"/>
      <c r="AR387" s="20"/>
      <c r="AS387" s="20"/>
      <c r="AT387" s="21">
        <f>+IF(AN387="Probabilidad",AT386-(AT386*AP387),AT386)</f>
        <v>0.24</v>
      </c>
      <c r="AU387" s="20" t="str">
        <f t="shared" si="1671"/>
        <v>Baja</v>
      </c>
      <c r="AV387" s="21">
        <f>+IF(AN387="Impacto",AV386-(AV386*AP387),AV386)</f>
        <v>0.75</v>
      </c>
      <c r="AW387" s="20" t="str">
        <f t="shared" si="1672"/>
        <v>Mayor</v>
      </c>
      <c r="AX387" s="172"/>
      <c r="AY387" s="172"/>
      <c r="AZ387" s="175"/>
      <c r="BA387" s="20" t="str">
        <f>CONCATENATE(J384," Acción preventiva"," 4")</f>
        <v>GEFIN 12 Acción preventiva 4</v>
      </c>
      <c r="BB387" s="22"/>
      <c r="BC387" s="22"/>
      <c r="BD387" s="22"/>
      <c r="BE387" s="20">
        <f t="shared" si="1674"/>
        <v>0</v>
      </c>
      <c r="BF387" s="20"/>
      <c r="BG387" s="20"/>
      <c r="BH387" s="20"/>
      <c r="BI387" s="20"/>
      <c r="BJ387" s="20"/>
      <c r="BK387" s="20"/>
      <c r="BL387" s="20"/>
      <c r="BM387" s="20"/>
      <c r="BN387" s="20"/>
      <c r="BO387" s="20"/>
      <c r="BP387" s="20"/>
      <c r="BQ387" s="20"/>
      <c r="BR387" s="178"/>
      <c r="BS387" s="37"/>
      <c r="BT387" s="37"/>
      <c r="BU387" s="37"/>
      <c r="BV387" s="37"/>
      <c r="BW387" s="37"/>
      <c r="BX387" s="37"/>
      <c r="BY387" s="37"/>
      <c r="BZ387" s="37"/>
      <c r="CA387" s="37"/>
      <c r="CB387" s="37"/>
      <c r="CC387" s="37"/>
      <c r="CD387" s="37"/>
      <c r="CE387" s="37">
        <f t="shared" si="1441"/>
        <v>0</v>
      </c>
      <c r="CF387" s="38"/>
      <c r="CG387" s="23"/>
      <c r="CH387" s="24"/>
      <c r="CI387" s="181"/>
      <c r="CJ387" s="25">
        <f t="shared" ref="CJ387" si="1681">1-(CH387/CI384)</f>
        <v>1</v>
      </c>
      <c r="CK387" s="23" t="str" cm="1">
        <f t="array" ref="CK387">+_xlfn.IFS(CJ387&lt;0.8,"Cambio",CJ387&lt;0.9,"Revisión de control",CJ387&gt;0.89,"Se mantiene")</f>
        <v>Se mantiene</v>
      </c>
      <c r="CL387" s="148"/>
      <c r="CM387" s="148"/>
      <c r="CN387" s="148"/>
      <c r="CO387" s="148"/>
      <c r="CP387" s="25">
        <f t="shared" si="1678"/>
        <v>1</v>
      </c>
    </row>
    <row r="388" spans="1:94" ht="60" hidden="1" customHeight="1" x14ac:dyDescent="0.35">
      <c r="A388" s="151"/>
      <c r="B388" s="214" t="s">
        <v>157</v>
      </c>
      <c r="C388" s="152" t="s">
        <v>158</v>
      </c>
      <c r="D388" s="191" t="str">
        <f>VLOOKUP(B388,Datos!$B$65:$F$80,3,FALSE)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388" s="194" t="str">
        <f>VLOOKUP(B388,Datos!$B$65:$F$80,5,FALSE)</f>
        <v>La posibilidad de incumplir con las acciones que generen mejoramiento a los procesos, planes, programas y proyectos que impactan en la toma de decisiones en la entidad</v>
      </c>
      <c r="F388" s="191" t="str">
        <f>VLOOKUP(B388,Datos!$B$65:$F$80,4,FALSE)</f>
        <v>Desde el reporte y análisis de información y datos, la determinación de las causas probables de lo sin cumplimientos y tendencias negativas hasta la formulación de acciones correctivas, preventivas y de mejora.</v>
      </c>
      <c r="G388" s="197" t="s">
        <v>405</v>
      </c>
      <c r="H388" s="168"/>
      <c r="I388" s="167">
        <f t="shared" ref="I388" si="1682">IF(K388="",0,1)</f>
        <v>0</v>
      </c>
      <c r="J388" s="170" t="str">
        <f t="shared" ref="J388" si="1683">CONCATENATE(C388," ",K388)</f>
        <v xml:space="preserve">SEYM </v>
      </c>
      <c r="K388" s="170"/>
      <c r="L388" s="198"/>
      <c r="M388" s="199">
        <f ca="1">+TODAY()-L388</f>
        <v>46151</v>
      </c>
      <c r="N388" s="202"/>
      <c r="O388" s="205"/>
      <c r="P388" s="208" t="e">
        <f>VLOOKUP(O388,Datos!$B$20:$D$25,2,FALSE)</f>
        <v>#N/A</v>
      </c>
      <c r="Q388" s="168"/>
      <c r="R388" s="182"/>
      <c r="S388" s="182"/>
      <c r="T388" s="183" t="str">
        <f t="shared" ref="T388" si="1684">CONCATENATE("Posibilidad de efecto dañoso sobre los"," ",Q388," ",R388," debido ",S388)</f>
        <v xml:space="preserve">Posibilidad de efecto dañoso sobre los   debido </v>
      </c>
      <c r="U388" s="170"/>
      <c r="V388" s="170"/>
      <c r="W388" s="184"/>
      <c r="X388" s="184"/>
      <c r="Y388" s="184"/>
      <c r="Z388" s="187"/>
      <c r="AA388" s="168" t="str">
        <f t="shared" ref="AA388" si="1685">IF(Z388&lt;=0,"",IF(Z388&lt;=2,"Muy Baja",IF(Z388&lt;=24,"Baja",IF(Z388&lt;=500,"Media",IF(Z388&lt;=5000,"Alta","Muy Alta")))))</f>
        <v/>
      </c>
      <c r="AB388" s="167" t="str">
        <f t="shared" ref="AB388" si="1686">IF(AA388="","",IF(AA388="Muy Baja",0.2,IF(AA388="Baja",0.4,IF(AA388="Media",0.6,IF(AA388="Alta",0.8,IF(AA388="Muy Alta",1,))))))</f>
        <v/>
      </c>
      <c r="AC388" s="168">
        <f>+O388</f>
        <v>0</v>
      </c>
      <c r="AD388" s="168" t="e" cm="1">
        <f t="array" ref="AD388">_xlfn.IFS(AC388=Datos!$C$6,"Leve",AC388=Datos!$C$7,"Menor",AC388=Datos!$C$8,"Moderado",AC388=Datos!$C$9,"Mayor",AC388=Datos!$C$10,"Catastrófico")</f>
        <v>#N/A</v>
      </c>
      <c r="AE388" s="167" t="e">
        <f t="shared" ref="AE388" si="1687">IF(AD388="","",IF(AD388="Leve",0.2,IF(AD388="Menor",0.4,IF(AD388="Moderado",0.6,IF(AD388="Mayor",0.8,IF(AD388="Catastrófico",1,))))))</f>
        <v>#N/A</v>
      </c>
      <c r="AF388" s="168" t="e">
        <f t="shared" ref="AF388" si="1688">IF(OR(AND(AA388="Muy Baja",AD388="Leve"),AND(AA388="Muy Baja",AD388="Menor"),AND(AA388="Baja",AD388="Leve")),"Bajo",IF(OR(AND(AA388="Muy baja",AD388="Moderado"),AND(AA388="Baja",AD388="Menor"),AND(AA388="Baja",AD388="Moderado"),AND(AA388="Media",AD388="Leve"),AND(AA388="Media",AD388="Menor"),AND(AA388="Media",AD388="Moderado"),AND(AA388="Alta",AD388="Leve"),AND(AA388="Alta",AD388="Menor")),"Moderado",IF(OR(AND(AA388="Muy Baja",AD388="Mayor"),AND(AA388="Baja",AD388="Mayor"),AND(AA388="Media",AD388="Mayor"),AND(AA388="Alta",AD388="Moderado"),AND(AA388="Alta",AD388="Mayor"),AND(AA388="Muy Alta",AD388="Leve"),AND(AA388="Muy Alta",AD388="Menor"),AND(AA388="Muy Alta",AD388="Moderado"),AND(AA388="Muy Alta",AD388="Mayor")),"Alto",IF(OR(AND(AA388="Muy Baja",AD388="Catastrófico"),AND(AA388="Baja",AD388="Catastrófico"),AND(AA388="Media",AD388="Catastrófico"),AND(AA388="Alta",AD388="Catastrófico"),AND(AA388="Muy Alta",AD388="Catastrófico")),"Extremo",""))))</f>
        <v>#N/A</v>
      </c>
      <c r="AG388" s="169" t="e" cm="1">
        <f t="array" ref="AG388">_xlfn.IFS(AF388="Bajo","Aceptar",AF388="Moderado","Reducir",AF388="Alto","Reducir",AF388="Extremo","Reducir")</f>
        <v>#N/A</v>
      </c>
      <c r="AH388" s="20" t="str">
        <f>CONCATENATE(J388," Control"," 1")</f>
        <v>SEYM  Control 1</v>
      </c>
      <c r="AI388" s="22"/>
      <c r="AJ388" s="22"/>
      <c r="AK388" s="138"/>
      <c r="AL388" s="22" t="str">
        <f>CONCATENATE(AI388," ",AJ388," a través de ",AK388)</f>
        <v xml:space="preserve">  a través de </v>
      </c>
      <c r="AM388" s="20"/>
      <c r="AN388" s="20" t="str">
        <f t="shared" ref="AN388:AN403" si="1689">IF(OR(AM388="Preventivo",AM388="Detectivo"),"Probabilidad",IF(AM388="Correctivo","Impacto",""))</f>
        <v/>
      </c>
      <c r="AO388" s="20"/>
      <c r="AP388" s="20" t="str">
        <f t="shared" ref="AP388:AP403" si="1690">IF(AND(AM388="Preventivo",AO388="Automático"),"50%",IF(AND(AM388="Preventivo",AO388="Manual"),"40%",IF(AND(AM388="Detectivo",AO388="Automático"),"40%",IF(AND(AM388="Detectivo",AO388="Manual"),"30%",IF(AND(AM388="Correctivo",AO388="Automático"),"35%",IF(AND(AM388="Correctivo",AO388="Manual"),"25%",""))))))</f>
        <v/>
      </c>
      <c r="AQ388" s="20"/>
      <c r="AR388" s="20"/>
      <c r="AS388" s="20"/>
      <c r="AT388" s="21" t="str">
        <f>+IF(AN388="Probabilidad",AB388-(AB388*AP388),AB388)</f>
        <v/>
      </c>
      <c r="AU388" s="20" t="str">
        <f t="shared" ref="AU388:AU403" si="1691">IFERROR(IF(AT388="","",IF(AT388&lt;=20%,"Muy Baja",IF(AT388&lt;=40%,"Baja",IF(AT388&lt;=60%,"Media",IF(AT388&lt;=80%,"Alta","Muy Alta"))))),"")</f>
        <v/>
      </c>
      <c r="AV388" s="21" t="e">
        <f>+IF(AN388="Impacto",AE388-(AE388*AP388),AE388)</f>
        <v>#N/A</v>
      </c>
      <c r="AW388" s="20" t="str">
        <f t="shared" ref="AW388:AW403" si="1692">IFERROR(IF(AV388="","",IF(AV388&lt;=0.2,"Leve",IF(AV388&lt;=0.4,"Menor",IF(AV388&lt;=0.6,"Moderado",IF(AV388&lt;=0.8,"Mayor","Catastrófico"))))),"")</f>
        <v/>
      </c>
      <c r="AX388" s="170" t="str">
        <f t="shared" ref="AX388" si="1693">IF(OR(AND(AU391="Muy Baja",AW391="Leve"),AND(AU391="Muy Baja",AW391="Menor"),AND(AU391="Baja",AW391="Leve")),"Bajo",IF(OR(AND(AU391="Muy baja",AW391="Moderado"),AND(AU391="Baja",AW391="Menor"),AND(AU391="Baja",AW391="Moderado"),AND(AU391="Media",AW391="Leve"),AND(AU391="Media",AW391="Menor"),AND(AU391="Media",AW391="Moderado"),AND(AU391="Alta",AW391="Leve"),AND(AU391="Alta",AW391="Menor")),"Moderado",IF(OR(AND(AU391="Muy Baja",AW391="Mayor"),AND(AU391="Baja",AW391="Mayor"),AND(AU391="Media",AW391="Mayor"),AND(AU391="Alta",AW391="Moderado"),AND(AU391="Alta",AW391="Mayor"),AND(AU391="Muy Alta",AW391="Leve"),AND(AU391="Muy Alta",AW391="Menor"),AND(AU391="Muy Alta",AW391="Moderado"),AND(AU391="Muy Alta",AW391="Mayor")),"Alto",IF(OR(AND(AU391="Muy Baja",AW391="Catastrófico"),AND(AU391="Baja",AW391="Catastrófico"),AND(AU391="Media",AW391="Catastrófico"),AND(AU391="Alta",AW391="Catastrófico"),AND(AU391="Muy Alta",AW391="Catastrófico")),"Extremo",""))))</f>
        <v/>
      </c>
      <c r="AY388" s="170" t="e" cm="1">
        <f t="array" ref="AY388">_xlfn.IFS(AX388="Bajo","Aceptar",AX388="Moderado","Reducir",AX388="Alto","Reducir",AX388="Extremo","Reducir")</f>
        <v>#N/A</v>
      </c>
      <c r="AZ388" s="173" t="e" cm="1">
        <f t="array" ref="AZ388">_xlfn.IFS(AY388="Aceptar","No",AY388="Reducir","Si")</f>
        <v>#N/A</v>
      </c>
      <c r="BA388" s="20" t="str">
        <f>CONCATENATE(J388," Acción preventiva"," 1")</f>
        <v>SEYM  Acción preventiva 1</v>
      </c>
      <c r="BB388" s="22"/>
      <c r="BC388" s="22"/>
      <c r="BD388" s="22"/>
      <c r="BE388" s="20">
        <f t="shared" ref="BE388:BE403" si="1694">+SUM(BF388:BQ388)</f>
        <v>0</v>
      </c>
      <c r="BF388" s="20"/>
      <c r="BG388" s="20"/>
      <c r="BH388" s="20"/>
      <c r="BI388" s="20"/>
      <c r="BJ388" s="20"/>
      <c r="BK388" s="20"/>
      <c r="BL388" s="20"/>
      <c r="BM388" s="20"/>
      <c r="BN388" s="20"/>
      <c r="BO388" s="20"/>
      <c r="BP388" s="20"/>
      <c r="BQ388" s="20"/>
      <c r="BR388" s="176"/>
      <c r="BS388" s="37"/>
      <c r="BT388" s="37"/>
      <c r="BU388" s="37"/>
      <c r="BV388" s="37"/>
      <c r="BW388" s="37"/>
      <c r="BX388" s="37"/>
      <c r="BY388" s="37"/>
      <c r="BZ388" s="37"/>
      <c r="CA388" s="37"/>
      <c r="CB388" s="37"/>
      <c r="CC388" s="37"/>
      <c r="CD388" s="37"/>
      <c r="CE388" s="37">
        <f t="shared" si="1441"/>
        <v>0</v>
      </c>
      <c r="CF388" s="38"/>
      <c r="CG388" s="23"/>
      <c r="CH388" s="24"/>
      <c r="CI388" s="179">
        <f t="shared" ref="CI388" si="1695">+Z388</f>
        <v>0</v>
      </c>
      <c r="CJ388" s="25" t="e">
        <f t="shared" ref="CJ388" si="1696">1-(CH388/CI388)</f>
        <v>#DIV/0!</v>
      </c>
      <c r="CK388" s="23" t="e" cm="1">
        <f t="array" ref="CK388">+_xlfn.IFS(CJ388&lt;0.8,"Cambio",CJ388&lt;0.9,"Revisión de control",CJ388&gt;0.89,"Se mantiene")</f>
        <v>#DIV/0!</v>
      </c>
      <c r="CL388" s="148"/>
      <c r="CM388" s="148"/>
      <c r="CN388" s="148"/>
      <c r="CO388" s="148"/>
      <c r="CP388" s="25">
        <f>(_xlfn.IFS(CG388="",1,CG388="SI",0)+_xlfn.IFS(CL388="",1,CL388="SI",1,CL388="NO",0)+_xlfn.IFS(CM388="",1,CM388="SI",1,CM388="NO",0)+_xlfn.IFS(CN388="",1,CN388="SI",1,CN388="NO",0)+_xlfn.IFS(CO388="",1,CO388="SI",1,CO388="NO",0))/5</f>
        <v>1</v>
      </c>
    </row>
    <row r="389" spans="1:94" ht="60" hidden="1" customHeight="1" x14ac:dyDescent="0.35">
      <c r="A389" s="151"/>
      <c r="B389" s="215"/>
      <c r="C389" s="152" t="s">
        <v>158</v>
      </c>
      <c r="D389" s="192"/>
      <c r="E389" s="195"/>
      <c r="F389" s="192"/>
      <c r="G389" s="197"/>
      <c r="H389" s="168"/>
      <c r="I389" s="167"/>
      <c r="J389" s="171"/>
      <c r="K389" s="171"/>
      <c r="L389" s="198"/>
      <c r="M389" s="200"/>
      <c r="N389" s="203"/>
      <c r="O389" s="206"/>
      <c r="P389" s="209"/>
      <c r="Q389" s="168"/>
      <c r="R389" s="182"/>
      <c r="S389" s="182"/>
      <c r="T389" s="183"/>
      <c r="U389" s="171"/>
      <c r="V389" s="171"/>
      <c r="W389" s="185"/>
      <c r="X389" s="185"/>
      <c r="Y389" s="185"/>
      <c r="Z389" s="187"/>
      <c r="AA389" s="168"/>
      <c r="AB389" s="167"/>
      <c r="AC389" s="168"/>
      <c r="AD389" s="168"/>
      <c r="AE389" s="167"/>
      <c r="AF389" s="168"/>
      <c r="AG389" s="169"/>
      <c r="AH389" s="20" t="str">
        <f>CONCATENATE(J388," Control"," 2")</f>
        <v>SEYM  Control 2</v>
      </c>
      <c r="AI389" s="22"/>
      <c r="AJ389" s="22"/>
      <c r="AK389" s="138"/>
      <c r="AL389" s="22" t="str">
        <f>CONCATENATE(AI389," ",AJ389," a través del ",AK389)</f>
        <v xml:space="preserve">  a través del </v>
      </c>
      <c r="AM389" s="20"/>
      <c r="AN389" s="20" t="str">
        <f t="shared" si="1689"/>
        <v/>
      </c>
      <c r="AO389" s="20"/>
      <c r="AP389" s="20" t="str">
        <f t="shared" si="1690"/>
        <v/>
      </c>
      <c r="AQ389" s="20"/>
      <c r="AR389" s="20"/>
      <c r="AS389" s="20"/>
      <c r="AT389" s="21" t="str">
        <f>+IF(AN389="Probabilidad",AT388-(AT388*AP389),AT388)</f>
        <v/>
      </c>
      <c r="AU389" s="20" t="str">
        <f t="shared" si="1691"/>
        <v/>
      </c>
      <c r="AV389" s="21" t="e">
        <f>+IF(AN389="Impacto",AV388-(AV388*AP389),AV388)</f>
        <v>#N/A</v>
      </c>
      <c r="AW389" s="20" t="str">
        <f t="shared" si="1692"/>
        <v/>
      </c>
      <c r="AX389" s="171"/>
      <c r="AY389" s="171"/>
      <c r="AZ389" s="174"/>
      <c r="BA389" s="20" t="str">
        <f>CONCATENATE(J388," Acción preventiva"," 2")</f>
        <v>SEYM  Acción preventiva 2</v>
      </c>
      <c r="BB389" s="22"/>
      <c r="BC389" s="22"/>
      <c r="BD389" s="22"/>
      <c r="BE389" s="20">
        <f t="shared" si="1694"/>
        <v>0</v>
      </c>
      <c r="BF389" s="20"/>
      <c r="BG389" s="20"/>
      <c r="BH389" s="20"/>
      <c r="BI389" s="20"/>
      <c r="BJ389" s="20"/>
      <c r="BK389" s="20"/>
      <c r="BL389" s="20"/>
      <c r="BM389" s="20"/>
      <c r="BN389" s="20"/>
      <c r="BO389" s="20"/>
      <c r="BP389" s="20"/>
      <c r="BQ389" s="20"/>
      <c r="BR389" s="177"/>
      <c r="BS389" s="37"/>
      <c r="BT389" s="37"/>
      <c r="BU389" s="37"/>
      <c r="BV389" s="37"/>
      <c r="BW389" s="37"/>
      <c r="BX389" s="37"/>
      <c r="BY389" s="37"/>
      <c r="BZ389" s="37"/>
      <c r="CA389" s="37"/>
      <c r="CB389" s="37"/>
      <c r="CC389" s="37"/>
      <c r="CD389" s="37"/>
      <c r="CE389" s="37">
        <f t="shared" si="1441"/>
        <v>0</v>
      </c>
      <c r="CF389" s="38"/>
      <c r="CG389" s="23"/>
      <c r="CH389" s="24"/>
      <c r="CI389" s="180"/>
      <c r="CJ389" s="25" t="e">
        <f t="shared" ref="CJ389" si="1697">1-(CH389/CI388)</f>
        <v>#DIV/0!</v>
      </c>
      <c r="CK389" s="23" t="e" cm="1">
        <f t="array" ref="CK389">+_xlfn.IFS(CJ389&lt;0.8,"Cambio",CJ389&lt;0.9,"Revisión de control",CJ389&gt;0.89,"Se mantiene")</f>
        <v>#DIV/0!</v>
      </c>
      <c r="CL389" s="148"/>
      <c r="CM389" s="148"/>
      <c r="CN389" s="148"/>
      <c r="CO389" s="148"/>
      <c r="CP389" s="25">
        <f>(_xlfn.IFS(CG389="",1,CG389="SI",0)+_xlfn.IFS(CL389="",1,CL389="SI",1,CL389="NO",0)+_xlfn.IFS(CM389="",1,CM389="SI",1,CM389="NO",0)+_xlfn.IFS(CN389="",1,CN389="SI",1,CN389="NO",0)+_xlfn.IFS(CO389="",1,CO389="SI",1,CO389="NO",0))/5</f>
        <v>1</v>
      </c>
    </row>
    <row r="390" spans="1:94" ht="60" hidden="1" customHeight="1" x14ac:dyDescent="0.35">
      <c r="A390" s="151"/>
      <c r="B390" s="215"/>
      <c r="C390" s="152" t="s">
        <v>158</v>
      </c>
      <c r="D390" s="192"/>
      <c r="E390" s="195"/>
      <c r="F390" s="192"/>
      <c r="G390" s="197"/>
      <c r="H390" s="168"/>
      <c r="I390" s="167"/>
      <c r="J390" s="171"/>
      <c r="K390" s="171"/>
      <c r="L390" s="198"/>
      <c r="M390" s="200"/>
      <c r="N390" s="203"/>
      <c r="O390" s="206"/>
      <c r="P390" s="209"/>
      <c r="Q390" s="168"/>
      <c r="R390" s="182"/>
      <c r="S390" s="182"/>
      <c r="T390" s="183"/>
      <c r="U390" s="171"/>
      <c r="V390" s="171"/>
      <c r="W390" s="185"/>
      <c r="X390" s="185"/>
      <c r="Y390" s="185"/>
      <c r="Z390" s="187"/>
      <c r="AA390" s="168"/>
      <c r="AB390" s="167"/>
      <c r="AC390" s="168"/>
      <c r="AD390" s="168"/>
      <c r="AE390" s="167"/>
      <c r="AF390" s="168"/>
      <c r="AG390" s="169"/>
      <c r="AH390" s="20" t="str">
        <f>CONCATENATE(J388," Control"," 3")</f>
        <v>SEYM  Control 3</v>
      </c>
      <c r="AI390" s="22"/>
      <c r="AJ390" s="22"/>
      <c r="AK390" s="22"/>
      <c r="AL390" s="22" t="str">
        <f>CONCATENATE(AI390," ",AJ390," a través del ",AK390)</f>
        <v xml:space="preserve">  a través del </v>
      </c>
      <c r="AM390" s="20"/>
      <c r="AN390" s="20" t="str">
        <f t="shared" si="1689"/>
        <v/>
      </c>
      <c r="AO390" s="20"/>
      <c r="AP390" s="20" t="str">
        <f t="shared" si="1690"/>
        <v/>
      </c>
      <c r="AQ390" s="20"/>
      <c r="AR390" s="20"/>
      <c r="AS390" s="20"/>
      <c r="AT390" s="21" t="str">
        <f>+IF(AN390="Probabilidad",AT389-(AT389*AP390),AT389)</f>
        <v/>
      </c>
      <c r="AU390" s="20" t="str">
        <f t="shared" si="1691"/>
        <v/>
      </c>
      <c r="AV390" s="21" t="e">
        <f>+IF(AN390="Impacto",AV389-(AV389*AP390),AV389)</f>
        <v>#N/A</v>
      </c>
      <c r="AW390" s="20" t="str">
        <f t="shared" si="1692"/>
        <v/>
      </c>
      <c r="AX390" s="171"/>
      <c r="AY390" s="171"/>
      <c r="AZ390" s="174"/>
      <c r="BA390" s="20" t="str">
        <f>CONCATENATE(J388," Acción preventiva"," 3")</f>
        <v>SEYM  Acción preventiva 3</v>
      </c>
      <c r="BB390" s="22"/>
      <c r="BC390" s="22"/>
      <c r="BD390" s="22"/>
      <c r="BE390" s="20">
        <f t="shared" si="1694"/>
        <v>0</v>
      </c>
      <c r="BF390" s="20"/>
      <c r="BG390" s="20"/>
      <c r="BH390" s="20"/>
      <c r="BI390" s="20"/>
      <c r="BJ390" s="20"/>
      <c r="BK390" s="20"/>
      <c r="BL390" s="20"/>
      <c r="BM390" s="20"/>
      <c r="BN390" s="20"/>
      <c r="BO390" s="20"/>
      <c r="BP390" s="20"/>
      <c r="BQ390" s="20"/>
      <c r="BR390" s="177"/>
      <c r="BS390" s="37"/>
      <c r="BT390" s="37"/>
      <c r="BU390" s="37"/>
      <c r="BV390" s="37"/>
      <c r="BW390" s="37"/>
      <c r="BX390" s="37"/>
      <c r="BY390" s="37"/>
      <c r="BZ390" s="37"/>
      <c r="CA390" s="37"/>
      <c r="CB390" s="37"/>
      <c r="CC390" s="37"/>
      <c r="CD390" s="37"/>
      <c r="CE390" s="37">
        <f t="shared" si="1441"/>
        <v>0</v>
      </c>
      <c r="CF390" s="38"/>
      <c r="CG390" s="23"/>
      <c r="CH390" s="24"/>
      <c r="CI390" s="180"/>
      <c r="CJ390" s="25" t="e">
        <f t="shared" ref="CJ390" si="1698">1-(CH390/CI388)</f>
        <v>#DIV/0!</v>
      </c>
      <c r="CK390" s="23" t="e" cm="1">
        <f t="array" ref="CK390">+_xlfn.IFS(CJ390&lt;0.8,"Cambio",CJ390&lt;0.9,"Revisión de control",CJ390&gt;0.89,"Se mantiene")</f>
        <v>#DIV/0!</v>
      </c>
      <c r="CL390" s="148"/>
      <c r="CM390" s="148"/>
      <c r="CN390" s="148"/>
      <c r="CO390" s="148"/>
      <c r="CP390" s="25">
        <f>(_xlfn.IFS(CG390="",1,CG390="SI",0)+_xlfn.IFS(CL390="",1,CL390="SI",1,CL390="NO",0)+_xlfn.IFS(CM390="",1,CM390="SI",1,CM390="NO",0)+_xlfn.IFS(CN390="",1,CN390="SI",1,CN390="NO",0)+_xlfn.IFS(CO390="",1,CO390="SI",1,CO390="NO",0))/5</f>
        <v>1</v>
      </c>
    </row>
    <row r="391" spans="1:94" ht="60" hidden="1" customHeight="1" x14ac:dyDescent="0.35">
      <c r="A391" s="151"/>
      <c r="B391" s="216"/>
      <c r="C391" s="152" t="s">
        <v>158</v>
      </c>
      <c r="D391" s="193"/>
      <c r="E391" s="196"/>
      <c r="F391" s="193"/>
      <c r="G391" s="197"/>
      <c r="H391" s="168"/>
      <c r="I391" s="167"/>
      <c r="J391" s="172"/>
      <c r="K391" s="172"/>
      <c r="L391" s="198"/>
      <c r="M391" s="201"/>
      <c r="N391" s="204"/>
      <c r="O391" s="207"/>
      <c r="P391" s="210"/>
      <c r="Q391" s="168"/>
      <c r="R391" s="182"/>
      <c r="S391" s="182"/>
      <c r="T391" s="183"/>
      <c r="U391" s="172"/>
      <c r="V391" s="172"/>
      <c r="W391" s="186"/>
      <c r="X391" s="186"/>
      <c r="Y391" s="186"/>
      <c r="Z391" s="187"/>
      <c r="AA391" s="168"/>
      <c r="AB391" s="167"/>
      <c r="AC391" s="168"/>
      <c r="AD391" s="168"/>
      <c r="AE391" s="167"/>
      <c r="AF391" s="168"/>
      <c r="AG391" s="169"/>
      <c r="AH391" s="20" t="str">
        <f>CONCATENATE(J388," Control"," 4")</f>
        <v>SEYM  Control 4</v>
      </c>
      <c r="AI391" s="22"/>
      <c r="AJ391" s="22"/>
      <c r="AK391" s="22"/>
      <c r="AL391" s="22" t="str">
        <f>CONCATENATE(AI391," ",AJ391," a través de ",AK391)</f>
        <v xml:space="preserve">  a través de </v>
      </c>
      <c r="AM391" s="20"/>
      <c r="AN391" s="20" t="str">
        <f t="shared" si="1689"/>
        <v/>
      </c>
      <c r="AO391" s="20"/>
      <c r="AP391" s="20" t="str">
        <f t="shared" si="1690"/>
        <v/>
      </c>
      <c r="AQ391" s="20"/>
      <c r="AR391" s="20"/>
      <c r="AS391" s="20"/>
      <c r="AT391" s="21" t="str">
        <f>+IF(AN391="Probabilidad",AT390-(AT390*AP391),AT390)</f>
        <v/>
      </c>
      <c r="AU391" s="20" t="str">
        <f t="shared" si="1691"/>
        <v/>
      </c>
      <c r="AV391" s="21" t="e">
        <f>+IF(AN391="Impacto",AV390-(AV390*AP391),AV390)</f>
        <v>#N/A</v>
      </c>
      <c r="AW391" s="20" t="str">
        <f t="shared" si="1692"/>
        <v/>
      </c>
      <c r="AX391" s="172"/>
      <c r="AY391" s="172"/>
      <c r="AZ391" s="175"/>
      <c r="BA391" s="20" t="str">
        <f>CONCATENATE(J388," Acción preventiva"," 4")</f>
        <v>SEYM  Acción preventiva 4</v>
      </c>
      <c r="BB391" s="22"/>
      <c r="BC391" s="22"/>
      <c r="BD391" s="22"/>
      <c r="BE391" s="20">
        <f t="shared" si="1694"/>
        <v>0</v>
      </c>
      <c r="BF391" s="20"/>
      <c r="BG391" s="20"/>
      <c r="BH391" s="20"/>
      <c r="BI391" s="20"/>
      <c r="BJ391" s="20"/>
      <c r="BK391" s="20"/>
      <c r="BL391" s="20"/>
      <c r="BM391" s="20"/>
      <c r="BN391" s="20"/>
      <c r="BO391" s="20"/>
      <c r="BP391" s="20"/>
      <c r="BQ391" s="20"/>
      <c r="BR391" s="178"/>
      <c r="BS391" s="37"/>
      <c r="BT391" s="37"/>
      <c r="BU391" s="37"/>
      <c r="BV391" s="37"/>
      <c r="BW391" s="37"/>
      <c r="BX391" s="37"/>
      <c r="BY391" s="37"/>
      <c r="BZ391" s="37"/>
      <c r="CA391" s="37"/>
      <c r="CB391" s="37"/>
      <c r="CC391" s="37"/>
      <c r="CD391" s="37"/>
      <c r="CE391" s="37">
        <f t="shared" si="1441"/>
        <v>0</v>
      </c>
      <c r="CF391" s="38"/>
      <c r="CG391" s="23"/>
      <c r="CH391" s="24"/>
      <c r="CI391" s="181"/>
      <c r="CJ391" s="25" t="e">
        <f t="shared" ref="CJ391" si="1699">1-(CH391/CI388)</f>
        <v>#DIV/0!</v>
      </c>
      <c r="CK391" s="23" t="e" cm="1">
        <f t="array" ref="CK391">+_xlfn.IFS(CJ391&lt;0.8,"Cambio",CJ391&lt;0.9,"Revisión de control",CJ391&gt;0.89,"Se mantiene")</f>
        <v>#DIV/0!</v>
      </c>
      <c r="CL391" s="148"/>
      <c r="CM391" s="148"/>
      <c r="CN391" s="148"/>
      <c r="CO391" s="148"/>
      <c r="CP391" s="25">
        <f>(_xlfn.IFS(CG391="",1,CG391="SI",0)+_xlfn.IFS(CL391="",1,CL391="SI",1,CL391="NO",0)+_xlfn.IFS(CM391="",1,CM391="SI",1,CM391="NO",0)+_xlfn.IFS(CN391="",1,CN391="SI",1,CN391="NO",0)+_xlfn.IFS(CO391="",1,CO391="SI",1,CO391="NO",0))/5</f>
        <v>1</v>
      </c>
    </row>
    <row r="392" spans="1:94" ht="60" hidden="1" customHeight="1" x14ac:dyDescent="0.35">
      <c r="A392" s="151"/>
      <c r="B392" s="214" t="s">
        <v>157</v>
      </c>
      <c r="C392" s="153" t="s">
        <v>158</v>
      </c>
      <c r="D392" s="191" t="str">
        <f>VLOOKUP(B392,Datos!$B$65:$F$80,3,FALSE)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392" s="194" t="str">
        <f>VLOOKUP(B392,Datos!$B$65:$F$80,5,FALSE)</f>
        <v>La posibilidad de incumplir con las acciones que generen mejoramiento a los procesos, planes, programas y proyectos que impactan en la toma de decisiones en la entidad</v>
      </c>
      <c r="F392" s="191" t="str">
        <f>VLOOKUP(B392,Datos!$B$65:$F$80,4,FALSE)</f>
        <v>Desde el reporte y análisis de información y datos, la determinación de las causas probables de lo sin cumplimientos y tendencias negativas hasta la formulación de acciones correctivas, preventivas y de mejora.</v>
      </c>
      <c r="G392" s="197" t="s">
        <v>661</v>
      </c>
      <c r="H392" s="168"/>
      <c r="I392" s="167">
        <f t="shared" ref="I392" si="1700">IF(K392="",0,1)</f>
        <v>0</v>
      </c>
      <c r="J392" s="170" t="str">
        <f t="shared" ref="J392" si="1701">CONCATENATE(C392," ",K392)</f>
        <v xml:space="preserve">SEYM </v>
      </c>
      <c r="K392" s="170"/>
      <c r="L392" s="198"/>
      <c r="M392" s="199">
        <f ca="1">+TODAY()-L392</f>
        <v>46151</v>
      </c>
      <c r="N392" s="202"/>
      <c r="O392" s="205"/>
      <c r="P392" s="208" t="e">
        <f>VLOOKUP(O392,Datos!$B$20:$D$25,2,FALSE)</f>
        <v>#N/A</v>
      </c>
      <c r="Q392" s="168"/>
      <c r="R392" s="182"/>
      <c r="S392" s="182"/>
      <c r="T392" s="183" t="str">
        <f t="shared" ref="T392" si="1702">CONCATENATE("Posibilidad de efecto dañoso sobre los"," ",Q392," ",R392," debido ",S392)</f>
        <v xml:space="preserve">Posibilidad de efecto dañoso sobre los   debido </v>
      </c>
      <c r="U392" s="170"/>
      <c r="V392" s="170"/>
      <c r="W392" s="184"/>
      <c r="X392" s="184"/>
      <c r="Y392" s="184"/>
      <c r="Z392" s="187"/>
      <c r="AA392" s="168" t="str">
        <f t="shared" ref="AA392" si="1703">IF(Z392&lt;=0,"",IF(Z392&lt;=2,"Muy Baja",IF(Z392&lt;=24,"Baja",IF(Z392&lt;=500,"Media",IF(Z392&lt;=5000,"Alta","Muy Alta")))))</f>
        <v/>
      </c>
      <c r="AB392" s="167" t="str">
        <f t="shared" ref="AB392" si="1704">IF(AA392="","",IF(AA392="Muy Baja",0.2,IF(AA392="Baja",0.4,IF(AA392="Media",0.6,IF(AA392="Alta",0.8,IF(AA392="Muy Alta",1,))))))</f>
        <v/>
      </c>
      <c r="AC392" s="168">
        <f>+O392</f>
        <v>0</v>
      </c>
      <c r="AD392" s="168" t="e" cm="1">
        <f t="array" ref="AD392">_xlfn.IFS(AC392=Datos!$C$6,"Leve",AC392=Datos!$C$7,"Menor",AC392=Datos!$C$8,"Moderado",AC392=Datos!$C$9,"Mayor",AC392=Datos!$C$10,"Catastrófico")</f>
        <v>#N/A</v>
      </c>
      <c r="AE392" s="167" t="e">
        <f t="shared" ref="AE392" si="1705">IF(AD392="","",IF(AD392="Leve",0.2,IF(AD392="Menor",0.4,IF(AD392="Moderado",0.6,IF(AD392="Mayor",0.8,IF(AD392="Catastrófico",1,))))))</f>
        <v>#N/A</v>
      </c>
      <c r="AF392" s="168" t="e">
        <f t="shared" ref="AF392" si="1706">IF(OR(AND(AA392="Muy Baja",AD392="Leve"),AND(AA392="Muy Baja",AD392="Menor"),AND(AA392="Baja",AD392="Leve")),"Bajo",IF(OR(AND(AA392="Muy baja",AD392="Moderado"),AND(AA392="Baja",AD392="Menor"),AND(AA392="Baja",AD392="Moderado"),AND(AA392="Media",AD392="Leve"),AND(AA392="Media",AD392="Menor"),AND(AA392="Media",AD392="Moderado"),AND(AA392="Alta",AD392="Leve"),AND(AA392="Alta",AD392="Menor")),"Moderado",IF(OR(AND(AA392="Muy Baja",AD392="Mayor"),AND(AA392="Baja",AD392="Mayor"),AND(AA392="Media",AD392="Mayor"),AND(AA392="Alta",AD392="Moderado"),AND(AA392="Alta",AD392="Mayor"),AND(AA392="Muy Alta",AD392="Leve"),AND(AA392="Muy Alta",AD392="Menor"),AND(AA392="Muy Alta",AD392="Moderado"),AND(AA392="Muy Alta",AD392="Mayor")),"Alto",IF(OR(AND(AA392="Muy Baja",AD392="Catastrófico"),AND(AA392="Baja",AD392="Catastrófico"),AND(AA392="Media",AD392="Catastrófico"),AND(AA392="Alta",AD392="Catastrófico"),AND(AA392="Muy Alta",AD392="Catastrófico")),"Extremo",""))))</f>
        <v>#N/A</v>
      </c>
      <c r="AG392" s="169" t="e" cm="1">
        <f t="array" ref="AG392">_xlfn.IFS(AF392="Bajo","Aceptar",AF392="Moderado","Reducir",AF392="Alto","Reducir",AF392="Extremo","Reducir")</f>
        <v>#N/A</v>
      </c>
      <c r="AH392" s="20" t="str">
        <f>CONCATENATE(J392," Control"," 1")</f>
        <v>SEYM  Control 1</v>
      </c>
      <c r="AI392" s="22"/>
      <c r="AJ392" s="22"/>
      <c r="AK392" s="22"/>
      <c r="AL392" s="22" t="str">
        <f t="shared" ref="AL392:AL395" si="1707">CONCATENATE(AI392," ",AJ392," a través de ",AK392)</f>
        <v xml:space="preserve">  a través de </v>
      </c>
      <c r="AM392" s="20"/>
      <c r="AN392" s="20" t="str">
        <f t="shared" si="1689"/>
        <v/>
      </c>
      <c r="AO392" s="20"/>
      <c r="AP392" s="20" t="str">
        <f t="shared" si="1690"/>
        <v/>
      </c>
      <c r="AQ392" s="20"/>
      <c r="AR392" s="20"/>
      <c r="AS392" s="20"/>
      <c r="AT392" s="21" t="str">
        <f t="shared" ref="AT392" si="1708">+IF(AN392="Probabilidad",AB392-(AB392*AP392),AB392)</f>
        <v/>
      </c>
      <c r="AU392" s="20" t="str">
        <f t="shared" si="1691"/>
        <v/>
      </c>
      <c r="AV392" s="21" t="e">
        <f t="shared" ref="AV392" si="1709">+IF(AN392="Impacto",AE392-(AE392*AP392),AE392)</f>
        <v>#N/A</v>
      </c>
      <c r="AW392" s="20" t="str">
        <f t="shared" si="1692"/>
        <v/>
      </c>
      <c r="AX392" s="170" t="str">
        <f t="shared" ref="AX392" si="1710">IF(OR(AND(AU395="Muy Baja",AW395="Leve"),AND(AU395="Muy Baja",AW395="Menor"),AND(AU395="Baja",AW395="Leve")),"Bajo",IF(OR(AND(AU395="Muy baja",AW395="Moderado"),AND(AU395="Baja",AW395="Menor"),AND(AU395="Baja",AW395="Moderado"),AND(AU395="Media",AW395="Leve"),AND(AU395="Media",AW395="Menor"),AND(AU395="Media",AW395="Moderado"),AND(AU395="Alta",AW395="Leve"),AND(AU395="Alta",AW395="Menor")),"Moderado",IF(OR(AND(AU395="Muy Baja",AW395="Mayor"),AND(AU395="Baja",AW395="Mayor"),AND(AU395="Media",AW395="Mayor"),AND(AU395="Alta",AW395="Moderado"),AND(AU395="Alta",AW395="Mayor"),AND(AU395="Muy Alta",AW395="Leve"),AND(AU395="Muy Alta",AW395="Menor"),AND(AU395="Muy Alta",AW395="Moderado"),AND(AU395="Muy Alta",AW395="Mayor")),"Alto",IF(OR(AND(AU395="Muy Baja",AW395="Catastrófico"),AND(AU395="Baja",AW395="Catastrófico"),AND(AU395="Media",AW395="Catastrófico"),AND(AU395="Alta",AW395="Catastrófico"),AND(AU395="Muy Alta",AW395="Catastrófico")),"Extremo",""))))</f>
        <v/>
      </c>
      <c r="AY392" s="170" t="e" cm="1">
        <f t="array" ref="AY392">_xlfn.IFS(AX392="Bajo","Aceptar",AX392="Moderado","Reducir",AX392="Alto","Reducir",AX392="Extremo","Reducir")</f>
        <v>#N/A</v>
      </c>
      <c r="AZ392" s="173" t="e" cm="1">
        <f t="array" ref="AZ392">_xlfn.IFS(AY392="Aceptar","No",AY392="Reducir","Si")</f>
        <v>#N/A</v>
      </c>
      <c r="BA392" s="20" t="str">
        <f>CONCATENATE(J392," Acción preventiva"," 1")</f>
        <v>SEYM  Acción preventiva 1</v>
      </c>
      <c r="BB392" s="22"/>
      <c r="BC392" s="22"/>
      <c r="BD392" s="22"/>
      <c r="BE392" s="20">
        <f t="shared" si="1694"/>
        <v>0</v>
      </c>
      <c r="BF392" s="20"/>
      <c r="BG392" s="20"/>
      <c r="BH392" s="20"/>
      <c r="BI392" s="20"/>
      <c r="BJ392" s="20"/>
      <c r="BK392" s="20"/>
      <c r="BL392" s="20"/>
      <c r="BM392" s="20"/>
      <c r="BN392" s="20"/>
      <c r="BO392" s="20"/>
      <c r="BP392" s="20"/>
      <c r="BQ392" s="20"/>
      <c r="BR392" s="176"/>
      <c r="BS392" s="37"/>
      <c r="BT392" s="37"/>
      <c r="BU392" s="37"/>
      <c r="BV392" s="37"/>
      <c r="BW392" s="37"/>
      <c r="BX392" s="37"/>
      <c r="BY392" s="37"/>
      <c r="BZ392" s="37"/>
      <c r="CA392" s="37"/>
      <c r="CB392" s="37"/>
      <c r="CC392" s="37"/>
      <c r="CD392" s="37"/>
      <c r="CE392" s="37">
        <f t="shared" ref="CE392:CE419" si="1711">+SUM(BS392:CD392)</f>
        <v>0</v>
      </c>
      <c r="CF392" s="38"/>
      <c r="CG392" s="23"/>
      <c r="CH392" s="24"/>
      <c r="CI392" s="179">
        <f t="shared" ref="CI392" si="1712">+Z392</f>
        <v>0</v>
      </c>
      <c r="CJ392" s="25" t="e">
        <f t="shared" ref="CJ392" si="1713">1-(CH392/CI392)</f>
        <v>#DIV/0!</v>
      </c>
      <c r="CK392" s="23" t="e" cm="1">
        <f t="array" ref="CK392">+_xlfn.IFS(CJ392&lt;0.8,"Cambio",CJ392&lt;0.9,"Revisión de control",CJ392&gt;0.89,"Se mantiene")</f>
        <v>#DIV/0!</v>
      </c>
      <c r="CL392" s="148"/>
      <c r="CM392" s="148"/>
      <c r="CN392" s="148"/>
      <c r="CO392" s="148"/>
      <c r="CP392" s="25">
        <f t="shared" ref="CP392:CP395" si="1714">(_xlfn.IFS(CG392="",1,CG392="SI",0)+_xlfn.IFS(CL392="",1,CL392="SI",1,CL392="NO",0)+_xlfn.IFS(CM392="",1,CM392="SI",1,CM392="NO",0)+_xlfn.IFS(CN392="",1,CN392="SI",1,CN392="NO",0)+_xlfn.IFS(CO392="",1,CO392="SI",1,CO392="NO",0))/5</f>
        <v>1</v>
      </c>
    </row>
    <row r="393" spans="1:94" ht="60" hidden="1" customHeight="1" x14ac:dyDescent="0.35">
      <c r="A393" s="151"/>
      <c r="B393" s="215"/>
      <c r="C393" s="153" t="s">
        <v>158</v>
      </c>
      <c r="D393" s="192"/>
      <c r="E393" s="195"/>
      <c r="F393" s="192"/>
      <c r="G393" s="197"/>
      <c r="H393" s="168"/>
      <c r="I393" s="167"/>
      <c r="J393" s="171"/>
      <c r="K393" s="171"/>
      <c r="L393" s="198"/>
      <c r="M393" s="200"/>
      <c r="N393" s="203"/>
      <c r="O393" s="206"/>
      <c r="P393" s="209"/>
      <c r="Q393" s="168"/>
      <c r="R393" s="182"/>
      <c r="S393" s="182"/>
      <c r="T393" s="183"/>
      <c r="U393" s="171"/>
      <c r="V393" s="171"/>
      <c r="W393" s="185"/>
      <c r="X393" s="185"/>
      <c r="Y393" s="185"/>
      <c r="Z393" s="187"/>
      <c r="AA393" s="168"/>
      <c r="AB393" s="167"/>
      <c r="AC393" s="168"/>
      <c r="AD393" s="168"/>
      <c r="AE393" s="167"/>
      <c r="AF393" s="168"/>
      <c r="AG393" s="169"/>
      <c r="AH393" s="20" t="str">
        <f>CONCATENATE(J392," Control"," 2")</f>
        <v>SEYM  Control 2</v>
      </c>
      <c r="AI393" s="22"/>
      <c r="AJ393" s="22"/>
      <c r="AK393" s="22"/>
      <c r="AL393" s="22" t="str">
        <f t="shared" si="1707"/>
        <v xml:space="preserve">  a través de </v>
      </c>
      <c r="AM393" s="20"/>
      <c r="AN393" s="20" t="str">
        <f t="shared" si="1689"/>
        <v/>
      </c>
      <c r="AO393" s="20"/>
      <c r="AP393" s="20" t="str">
        <f t="shared" si="1690"/>
        <v/>
      </c>
      <c r="AQ393" s="20"/>
      <c r="AR393" s="20"/>
      <c r="AS393" s="20"/>
      <c r="AT393" s="21" t="str">
        <f t="shared" ref="AT393:AT395" si="1715">+IF(AN393="Probabilidad",AT392-(AT392*AP393),AT392)</f>
        <v/>
      </c>
      <c r="AU393" s="20" t="str">
        <f t="shared" si="1691"/>
        <v/>
      </c>
      <c r="AV393" s="21" t="e">
        <f t="shared" ref="AV393:AV395" si="1716">+IF(AN393="Impacto",AV392-(AV392*AP393),AV392)</f>
        <v>#N/A</v>
      </c>
      <c r="AW393" s="20" t="str">
        <f t="shared" si="1692"/>
        <v/>
      </c>
      <c r="AX393" s="171"/>
      <c r="AY393" s="171"/>
      <c r="AZ393" s="174"/>
      <c r="BA393" s="20" t="str">
        <f>CONCATENATE(J392," Acción preventiva"," 2")</f>
        <v>SEYM  Acción preventiva 2</v>
      </c>
      <c r="BB393" s="22"/>
      <c r="BC393" s="22"/>
      <c r="BD393" s="22"/>
      <c r="BE393" s="20">
        <f t="shared" si="1694"/>
        <v>0</v>
      </c>
      <c r="BF393" s="20"/>
      <c r="BG393" s="20"/>
      <c r="BH393" s="20"/>
      <c r="BI393" s="20"/>
      <c r="BJ393" s="20"/>
      <c r="BK393" s="20"/>
      <c r="BL393" s="20"/>
      <c r="BM393" s="20"/>
      <c r="BN393" s="20"/>
      <c r="BO393" s="20"/>
      <c r="BP393" s="20"/>
      <c r="BQ393" s="20"/>
      <c r="BR393" s="177"/>
      <c r="BS393" s="37"/>
      <c r="BT393" s="37"/>
      <c r="BU393" s="37"/>
      <c r="BV393" s="37"/>
      <c r="BW393" s="37"/>
      <c r="BX393" s="37"/>
      <c r="BY393" s="37"/>
      <c r="BZ393" s="37"/>
      <c r="CA393" s="37"/>
      <c r="CB393" s="37"/>
      <c r="CC393" s="37"/>
      <c r="CD393" s="37"/>
      <c r="CE393" s="37">
        <f t="shared" si="1711"/>
        <v>0</v>
      </c>
      <c r="CF393" s="38"/>
      <c r="CG393" s="23"/>
      <c r="CH393" s="24"/>
      <c r="CI393" s="180"/>
      <c r="CJ393" s="25" t="e">
        <f t="shared" ref="CJ393" si="1717">1-(CH393/CI392)</f>
        <v>#DIV/0!</v>
      </c>
      <c r="CK393" s="23" t="e" cm="1">
        <f t="array" ref="CK393">+_xlfn.IFS(CJ393&lt;0.8,"Cambio",CJ393&lt;0.9,"Revisión de control",CJ393&gt;0.89,"Se mantiene")</f>
        <v>#DIV/0!</v>
      </c>
      <c r="CL393" s="148"/>
      <c r="CM393" s="148"/>
      <c r="CN393" s="148"/>
      <c r="CO393" s="148"/>
      <c r="CP393" s="25">
        <f t="shared" si="1714"/>
        <v>1</v>
      </c>
    </row>
    <row r="394" spans="1:94" ht="60" hidden="1" customHeight="1" x14ac:dyDescent="0.35">
      <c r="A394" s="151"/>
      <c r="B394" s="215"/>
      <c r="C394" s="153" t="s">
        <v>158</v>
      </c>
      <c r="D394" s="192"/>
      <c r="E394" s="195"/>
      <c r="F394" s="192"/>
      <c r="G394" s="197"/>
      <c r="H394" s="168"/>
      <c r="I394" s="167"/>
      <c r="J394" s="171"/>
      <c r="K394" s="171"/>
      <c r="L394" s="198"/>
      <c r="M394" s="200"/>
      <c r="N394" s="203"/>
      <c r="O394" s="206"/>
      <c r="P394" s="209"/>
      <c r="Q394" s="168"/>
      <c r="R394" s="182"/>
      <c r="S394" s="182"/>
      <c r="T394" s="183"/>
      <c r="U394" s="171"/>
      <c r="V394" s="171"/>
      <c r="W394" s="185"/>
      <c r="X394" s="185"/>
      <c r="Y394" s="185"/>
      <c r="Z394" s="187"/>
      <c r="AA394" s="168"/>
      <c r="AB394" s="167"/>
      <c r="AC394" s="168"/>
      <c r="AD394" s="168"/>
      <c r="AE394" s="167"/>
      <c r="AF394" s="168"/>
      <c r="AG394" s="169"/>
      <c r="AH394" s="20" t="str">
        <f>CONCATENATE(J392," Control"," 3")</f>
        <v>SEYM  Control 3</v>
      </c>
      <c r="AI394" s="22"/>
      <c r="AJ394" s="22"/>
      <c r="AK394" s="22"/>
      <c r="AL394" s="22" t="str">
        <f t="shared" si="1707"/>
        <v xml:space="preserve">  a través de </v>
      </c>
      <c r="AM394" s="20"/>
      <c r="AN394" s="20" t="str">
        <f t="shared" si="1689"/>
        <v/>
      </c>
      <c r="AO394" s="20"/>
      <c r="AP394" s="20" t="str">
        <f t="shared" si="1690"/>
        <v/>
      </c>
      <c r="AQ394" s="20"/>
      <c r="AR394" s="20"/>
      <c r="AS394" s="20"/>
      <c r="AT394" s="21" t="str">
        <f t="shared" si="1715"/>
        <v/>
      </c>
      <c r="AU394" s="20" t="str">
        <f t="shared" si="1691"/>
        <v/>
      </c>
      <c r="AV394" s="21" t="e">
        <f t="shared" si="1716"/>
        <v>#N/A</v>
      </c>
      <c r="AW394" s="20" t="str">
        <f t="shared" si="1692"/>
        <v/>
      </c>
      <c r="AX394" s="171"/>
      <c r="AY394" s="171"/>
      <c r="AZ394" s="174"/>
      <c r="BA394" s="20" t="str">
        <f>CONCATENATE(J392," Acción preventiva"," 3")</f>
        <v>SEYM  Acción preventiva 3</v>
      </c>
      <c r="BB394" s="22"/>
      <c r="BC394" s="22"/>
      <c r="BD394" s="22"/>
      <c r="BE394" s="20">
        <f t="shared" si="1694"/>
        <v>0</v>
      </c>
      <c r="BF394" s="20"/>
      <c r="BG394" s="20"/>
      <c r="BH394" s="20"/>
      <c r="BI394" s="20"/>
      <c r="BJ394" s="20"/>
      <c r="BK394" s="20"/>
      <c r="BL394" s="20"/>
      <c r="BM394" s="20"/>
      <c r="BN394" s="20"/>
      <c r="BO394" s="20"/>
      <c r="BP394" s="20"/>
      <c r="BQ394" s="20"/>
      <c r="BR394" s="177"/>
      <c r="BS394" s="37"/>
      <c r="BT394" s="37"/>
      <c r="BU394" s="37"/>
      <c r="BV394" s="37"/>
      <c r="BW394" s="37"/>
      <c r="BX394" s="37"/>
      <c r="BY394" s="37"/>
      <c r="BZ394" s="37"/>
      <c r="CA394" s="37"/>
      <c r="CB394" s="37"/>
      <c r="CC394" s="37"/>
      <c r="CD394" s="37"/>
      <c r="CE394" s="37">
        <f t="shared" si="1711"/>
        <v>0</v>
      </c>
      <c r="CF394" s="38"/>
      <c r="CG394" s="23"/>
      <c r="CH394" s="24"/>
      <c r="CI394" s="180"/>
      <c r="CJ394" s="25" t="e">
        <f t="shared" ref="CJ394" si="1718">1-(CH394/CI392)</f>
        <v>#DIV/0!</v>
      </c>
      <c r="CK394" s="23" t="e" cm="1">
        <f t="array" ref="CK394">+_xlfn.IFS(CJ394&lt;0.8,"Cambio",CJ394&lt;0.9,"Revisión de control",CJ394&gt;0.89,"Se mantiene")</f>
        <v>#DIV/0!</v>
      </c>
      <c r="CL394" s="148"/>
      <c r="CM394" s="148"/>
      <c r="CN394" s="148"/>
      <c r="CO394" s="148"/>
      <c r="CP394" s="25">
        <f t="shared" si="1714"/>
        <v>1</v>
      </c>
    </row>
    <row r="395" spans="1:94" ht="60" hidden="1" customHeight="1" x14ac:dyDescent="0.35">
      <c r="A395" s="151"/>
      <c r="B395" s="216"/>
      <c r="C395" s="153" t="s">
        <v>158</v>
      </c>
      <c r="D395" s="193"/>
      <c r="E395" s="196"/>
      <c r="F395" s="193"/>
      <c r="G395" s="197"/>
      <c r="H395" s="168"/>
      <c r="I395" s="167"/>
      <c r="J395" s="172"/>
      <c r="K395" s="172"/>
      <c r="L395" s="198"/>
      <c r="M395" s="201"/>
      <c r="N395" s="204"/>
      <c r="O395" s="207"/>
      <c r="P395" s="210"/>
      <c r="Q395" s="168"/>
      <c r="R395" s="182"/>
      <c r="S395" s="182"/>
      <c r="T395" s="183"/>
      <c r="U395" s="172"/>
      <c r="V395" s="172"/>
      <c r="W395" s="186"/>
      <c r="X395" s="186"/>
      <c r="Y395" s="186"/>
      <c r="Z395" s="187"/>
      <c r="AA395" s="168"/>
      <c r="AB395" s="167"/>
      <c r="AC395" s="168"/>
      <c r="AD395" s="168"/>
      <c r="AE395" s="167"/>
      <c r="AF395" s="168"/>
      <c r="AG395" s="169"/>
      <c r="AH395" s="20" t="str">
        <f>CONCATENATE(J392," Control"," 4")</f>
        <v>SEYM  Control 4</v>
      </c>
      <c r="AI395" s="22"/>
      <c r="AJ395" s="22"/>
      <c r="AK395" s="22"/>
      <c r="AL395" s="22" t="str">
        <f t="shared" si="1707"/>
        <v xml:space="preserve">  a través de </v>
      </c>
      <c r="AM395" s="20"/>
      <c r="AN395" s="20" t="str">
        <f t="shared" si="1689"/>
        <v/>
      </c>
      <c r="AO395" s="20"/>
      <c r="AP395" s="20" t="str">
        <f t="shared" si="1690"/>
        <v/>
      </c>
      <c r="AQ395" s="20"/>
      <c r="AR395" s="20"/>
      <c r="AS395" s="20"/>
      <c r="AT395" s="21" t="str">
        <f t="shared" si="1715"/>
        <v/>
      </c>
      <c r="AU395" s="20" t="str">
        <f t="shared" si="1691"/>
        <v/>
      </c>
      <c r="AV395" s="21" t="e">
        <f t="shared" si="1716"/>
        <v>#N/A</v>
      </c>
      <c r="AW395" s="20" t="str">
        <f t="shared" si="1692"/>
        <v/>
      </c>
      <c r="AX395" s="172"/>
      <c r="AY395" s="172"/>
      <c r="AZ395" s="175"/>
      <c r="BA395" s="20" t="str">
        <f>CONCATENATE(J392," Acción preventiva"," 4")</f>
        <v>SEYM  Acción preventiva 4</v>
      </c>
      <c r="BB395" s="22"/>
      <c r="BC395" s="22"/>
      <c r="BD395" s="22"/>
      <c r="BE395" s="20">
        <f t="shared" si="1694"/>
        <v>0</v>
      </c>
      <c r="BF395" s="20"/>
      <c r="BG395" s="20"/>
      <c r="BH395" s="20"/>
      <c r="BI395" s="20"/>
      <c r="BJ395" s="20"/>
      <c r="BK395" s="20"/>
      <c r="BL395" s="20"/>
      <c r="BM395" s="20"/>
      <c r="BN395" s="20"/>
      <c r="BO395" s="20"/>
      <c r="BP395" s="20"/>
      <c r="BQ395" s="20"/>
      <c r="BR395" s="178"/>
      <c r="BS395" s="37"/>
      <c r="BT395" s="37"/>
      <c r="BU395" s="37"/>
      <c r="BV395" s="37"/>
      <c r="BW395" s="37"/>
      <c r="BX395" s="37"/>
      <c r="BY395" s="37"/>
      <c r="BZ395" s="37"/>
      <c r="CA395" s="37"/>
      <c r="CB395" s="37"/>
      <c r="CC395" s="37"/>
      <c r="CD395" s="37"/>
      <c r="CE395" s="37">
        <f t="shared" si="1711"/>
        <v>0</v>
      </c>
      <c r="CF395" s="38"/>
      <c r="CG395" s="23"/>
      <c r="CH395" s="24"/>
      <c r="CI395" s="181"/>
      <c r="CJ395" s="25" t="e">
        <f t="shared" ref="CJ395" si="1719">1-(CH395/CI392)</f>
        <v>#DIV/0!</v>
      </c>
      <c r="CK395" s="23" t="e" cm="1">
        <f t="array" ref="CK395">+_xlfn.IFS(CJ395&lt;0.8,"Cambio",CJ395&lt;0.9,"Revisión de control",CJ395&gt;0.89,"Se mantiene")</f>
        <v>#DIV/0!</v>
      </c>
      <c r="CL395" s="148"/>
      <c r="CM395" s="148"/>
      <c r="CN395" s="148"/>
      <c r="CO395" s="148"/>
      <c r="CP395" s="25">
        <f t="shared" si="1714"/>
        <v>1</v>
      </c>
    </row>
    <row r="396" spans="1:94" ht="60" hidden="1" customHeight="1" x14ac:dyDescent="0.35">
      <c r="A396" s="151"/>
      <c r="B396" s="214" t="s">
        <v>157</v>
      </c>
      <c r="C396" s="153" t="s">
        <v>158</v>
      </c>
      <c r="D396" s="191" t="str">
        <f>VLOOKUP(B396,Datos!$B$65:$F$80,3,FALSE)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396" s="194" t="str">
        <f>VLOOKUP(B396,Datos!$B$65:$F$80,5,FALSE)</f>
        <v>La posibilidad de incumplir con las acciones que generen mejoramiento a los procesos, planes, programas y proyectos que impactan en la toma de decisiones en la entidad</v>
      </c>
      <c r="F396" s="191" t="str">
        <f>VLOOKUP(B396,Datos!$B$65:$F$80,4,FALSE)</f>
        <v>Desde el reporte y análisis de información y datos, la determinación de las causas probables de lo sin cumplimientos y tendencias negativas hasta la formulación de acciones correctivas, preventivas y de mejora.</v>
      </c>
      <c r="G396" s="197" t="s">
        <v>662</v>
      </c>
      <c r="H396" s="168"/>
      <c r="I396" s="167">
        <f t="shared" ref="I396" si="1720">IF(K396="",0,1)</f>
        <v>0</v>
      </c>
      <c r="J396" s="170" t="str">
        <f t="shared" ref="J396" si="1721">CONCATENATE(C396," ",K396)</f>
        <v xml:space="preserve">SEYM </v>
      </c>
      <c r="K396" s="170"/>
      <c r="L396" s="198"/>
      <c r="M396" s="199">
        <f ca="1">+TODAY()-L396</f>
        <v>46151</v>
      </c>
      <c r="N396" s="202"/>
      <c r="O396" s="205"/>
      <c r="P396" s="208" t="e">
        <f>VLOOKUP(O396,Datos!$B$20:$D$25,2,FALSE)</f>
        <v>#N/A</v>
      </c>
      <c r="Q396" s="168"/>
      <c r="R396" s="182"/>
      <c r="S396" s="182"/>
      <c r="T396" s="183" t="str">
        <f t="shared" ref="T396" si="1722">CONCATENATE("Posibilidad de efecto dañoso sobre los"," ",Q396," ",R396," debido ",S396)</f>
        <v xml:space="preserve">Posibilidad de efecto dañoso sobre los   debido </v>
      </c>
      <c r="U396" s="170"/>
      <c r="V396" s="170"/>
      <c r="W396" s="184"/>
      <c r="X396" s="184"/>
      <c r="Y396" s="184"/>
      <c r="Z396" s="187"/>
      <c r="AA396" s="168" t="str">
        <f t="shared" ref="AA396" si="1723">IF(Z396&lt;=0,"",IF(Z396&lt;=2,"Muy Baja",IF(Z396&lt;=24,"Baja",IF(Z396&lt;=500,"Media",IF(Z396&lt;=5000,"Alta","Muy Alta")))))</f>
        <v/>
      </c>
      <c r="AB396" s="167" t="str">
        <f t="shared" ref="AB396" si="1724">IF(AA396="","",IF(AA396="Muy Baja",0.2,IF(AA396="Baja",0.4,IF(AA396="Media",0.6,IF(AA396="Alta",0.8,IF(AA396="Muy Alta",1,))))))</f>
        <v/>
      </c>
      <c r="AC396" s="168">
        <f>+O396</f>
        <v>0</v>
      </c>
      <c r="AD396" s="168" t="e" cm="1">
        <f t="array" ref="AD396">_xlfn.IFS(AC396=Datos!$C$6,"Leve",AC396=Datos!$C$7,"Menor",AC396=Datos!$C$8,"Moderado",AC396=Datos!$C$9,"Mayor",AC396=Datos!$C$10,"Catastrófico")</f>
        <v>#N/A</v>
      </c>
      <c r="AE396" s="167" t="e">
        <f t="shared" ref="AE396" si="1725">IF(AD396="","",IF(AD396="Leve",0.2,IF(AD396="Menor",0.4,IF(AD396="Moderado",0.6,IF(AD396="Mayor",0.8,IF(AD396="Catastrófico",1,))))))</f>
        <v>#N/A</v>
      </c>
      <c r="AF396" s="168" t="e">
        <f t="shared" ref="AF396" si="1726">IF(OR(AND(AA396="Muy Baja",AD396="Leve"),AND(AA396="Muy Baja",AD396="Menor"),AND(AA396="Baja",AD396="Leve")),"Bajo",IF(OR(AND(AA396="Muy baja",AD396="Moderado"),AND(AA396="Baja",AD396="Menor"),AND(AA396="Baja",AD396="Moderado"),AND(AA396="Media",AD396="Leve"),AND(AA396="Media",AD396="Menor"),AND(AA396="Media",AD396="Moderado"),AND(AA396="Alta",AD396="Leve"),AND(AA396="Alta",AD396="Menor")),"Moderado",IF(OR(AND(AA396="Muy Baja",AD396="Mayor"),AND(AA396="Baja",AD396="Mayor"),AND(AA396="Media",AD396="Mayor"),AND(AA396="Alta",AD396="Moderado"),AND(AA396="Alta",AD396="Mayor"),AND(AA396="Muy Alta",AD396="Leve"),AND(AA396="Muy Alta",AD396="Menor"),AND(AA396="Muy Alta",AD396="Moderado"),AND(AA396="Muy Alta",AD396="Mayor")),"Alto",IF(OR(AND(AA396="Muy Baja",AD396="Catastrófico"),AND(AA396="Baja",AD396="Catastrófico"),AND(AA396="Media",AD396="Catastrófico"),AND(AA396="Alta",AD396="Catastrófico"),AND(AA396="Muy Alta",AD396="Catastrófico")),"Extremo",""))))</f>
        <v>#N/A</v>
      </c>
      <c r="AG396" s="169" t="e" cm="1">
        <f t="array" ref="AG396">_xlfn.IFS(AF396="Bajo","Aceptar",AF396="Moderado","Reducir",AF396="Alto","Reducir",AF396="Extremo","Reducir")</f>
        <v>#N/A</v>
      </c>
      <c r="AH396" s="20" t="str">
        <f>CONCATENATE(J396," Control"," 1")</f>
        <v>SEYM  Control 1</v>
      </c>
      <c r="AI396" s="22"/>
      <c r="AJ396" s="22"/>
      <c r="AK396" s="22"/>
      <c r="AL396" s="22" t="str">
        <f t="shared" ref="AL396:AL399" si="1727">CONCATENATE(AI396," ",AJ396," a través de ",AK396)</f>
        <v xml:space="preserve">  a través de </v>
      </c>
      <c r="AM396" s="20"/>
      <c r="AN396" s="20" t="str">
        <f t="shared" si="1689"/>
        <v/>
      </c>
      <c r="AO396" s="20"/>
      <c r="AP396" s="20" t="str">
        <f t="shared" si="1690"/>
        <v/>
      </c>
      <c r="AQ396" s="20"/>
      <c r="AR396" s="20"/>
      <c r="AS396" s="20"/>
      <c r="AT396" s="21" t="str">
        <f t="shared" ref="AT396" si="1728">+IF(AN396="Probabilidad",AB396-(AB396*AP396),AB396)</f>
        <v/>
      </c>
      <c r="AU396" s="20" t="str">
        <f t="shared" si="1691"/>
        <v/>
      </c>
      <c r="AV396" s="21" t="e">
        <f t="shared" ref="AV396" si="1729">+IF(AN396="Impacto",AE396-(AE396*AP396),AE396)</f>
        <v>#N/A</v>
      </c>
      <c r="AW396" s="20" t="str">
        <f t="shared" si="1692"/>
        <v/>
      </c>
      <c r="AX396" s="170" t="str">
        <f t="shared" ref="AX396" si="1730">IF(OR(AND(AU399="Muy Baja",AW399="Leve"),AND(AU399="Muy Baja",AW399="Menor"),AND(AU399="Baja",AW399="Leve")),"Bajo",IF(OR(AND(AU399="Muy baja",AW399="Moderado"),AND(AU399="Baja",AW399="Menor"),AND(AU399="Baja",AW399="Moderado"),AND(AU399="Media",AW399="Leve"),AND(AU399="Media",AW399="Menor"),AND(AU399="Media",AW399="Moderado"),AND(AU399="Alta",AW399="Leve"),AND(AU399="Alta",AW399="Menor")),"Moderado",IF(OR(AND(AU399="Muy Baja",AW399="Mayor"),AND(AU399="Baja",AW399="Mayor"),AND(AU399="Media",AW399="Mayor"),AND(AU399="Alta",AW399="Moderado"),AND(AU399="Alta",AW399="Mayor"),AND(AU399="Muy Alta",AW399="Leve"),AND(AU399="Muy Alta",AW399="Menor"),AND(AU399="Muy Alta",AW399="Moderado"),AND(AU399="Muy Alta",AW399="Mayor")),"Alto",IF(OR(AND(AU399="Muy Baja",AW399="Catastrófico"),AND(AU399="Baja",AW399="Catastrófico"),AND(AU399="Media",AW399="Catastrófico"),AND(AU399="Alta",AW399="Catastrófico"),AND(AU399="Muy Alta",AW399="Catastrófico")),"Extremo",""))))</f>
        <v/>
      </c>
      <c r="AY396" s="170" t="e" cm="1">
        <f t="array" ref="AY396">_xlfn.IFS(AX396="Bajo","Aceptar",AX396="Moderado","Reducir",AX396="Alto","Reducir",AX396="Extremo","Reducir")</f>
        <v>#N/A</v>
      </c>
      <c r="AZ396" s="173" t="e" cm="1">
        <f t="array" ref="AZ396">_xlfn.IFS(AY396="Aceptar","No",AY396="Reducir","Si")</f>
        <v>#N/A</v>
      </c>
      <c r="BA396" s="20" t="str">
        <f>CONCATENATE(J396," Acción preventiva"," 1")</f>
        <v>SEYM  Acción preventiva 1</v>
      </c>
      <c r="BB396" s="22"/>
      <c r="BC396" s="22"/>
      <c r="BD396" s="22"/>
      <c r="BE396" s="20">
        <f t="shared" si="1694"/>
        <v>0</v>
      </c>
      <c r="BF396" s="20"/>
      <c r="BG396" s="20"/>
      <c r="BH396" s="20"/>
      <c r="BI396" s="20"/>
      <c r="BJ396" s="20"/>
      <c r="BK396" s="20"/>
      <c r="BL396" s="20"/>
      <c r="BM396" s="20"/>
      <c r="BN396" s="20"/>
      <c r="BO396" s="20"/>
      <c r="BP396" s="20"/>
      <c r="BQ396" s="20"/>
      <c r="BR396" s="176"/>
      <c r="BS396" s="37"/>
      <c r="BT396" s="37"/>
      <c r="BU396" s="37"/>
      <c r="BV396" s="37"/>
      <c r="BW396" s="37"/>
      <c r="BX396" s="37"/>
      <c r="BY396" s="37"/>
      <c r="BZ396" s="37"/>
      <c r="CA396" s="37"/>
      <c r="CB396" s="37"/>
      <c r="CC396" s="37"/>
      <c r="CD396" s="37"/>
      <c r="CE396" s="37">
        <f t="shared" si="1711"/>
        <v>0</v>
      </c>
      <c r="CF396" s="38"/>
      <c r="CG396" s="23"/>
      <c r="CH396" s="24"/>
      <c r="CI396" s="179">
        <f t="shared" ref="CI396" si="1731">+Z396</f>
        <v>0</v>
      </c>
      <c r="CJ396" s="25" t="e">
        <f t="shared" ref="CJ396" si="1732">1-(CH396/CI396)</f>
        <v>#DIV/0!</v>
      </c>
      <c r="CK396" s="23" t="e" cm="1">
        <f t="array" ref="CK396">+_xlfn.IFS(CJ396&lt;0.8,"Cambio",CJ396&lt;0.9,"Revisión de control",CJ396&gt;0.89,"Se mantiene")</f>
        <v>#DIV/0!</v>
      </c>
      <c r="CL396" s="148"/>
      <c r="CM396" s="148"/>
      <c r="CN396" s="148"/>
      <c r="CO396" s="148"/>
      <c r="CP396" s="25">
        <f t="shared" ref="CP396:CP399" si="1733">(_xlfn.IFS(CG396="",1,CG396="SI",0)+_xlfn.IFS(CL396="",1,CL396="SI",1,CL396="NO",0)+_xlfn.IFS(CM396="",1,CM396="SI",1,CM396="NO",0)+_xlfn.IFS(CN396="",1,CN396="SI",1,CN396="NO",0)+_xlfn.IFS(CO396="",1,CO396="SI",1,CO396="NO",0))/5</f>
        <v>1</v>
      </c>
    </row>
    <row r="397" spans="1:94" ht="60" hidden="1" customHeight="1" x14ac:dyDescent="0.35">
      <c r="A397" s="151"/>
      <c r="B397" s="215"/>
      <c r="C397" s="153" t="s">
        <v>158</v>
      </c>
      <c r="D397" s="192"/>
      <c r="E397" s="195"/>
      <c r="F397" s="192"/>
      <c r="G397" s="197"/>
      <c r="H397" s="168"/>
      <c r="I397" s="167"/>
      <c r="J397" s="171"/>
      <c r="K397" s="171"/>
      <c r="L397" s="198"/>
      <c r="M397" s="200"/>
      <c r="N397" s="203"/>
      <c r="O397" s="206"/>
      <c r="P397" s="209"/>
      <c r="Q397" s="168"/>
      <c r="R397" s="182"/>
      <c r="S397" s="182"/>
      <c r="T397" s="183"/>
      <c r="U397" s="171"/>
      <c r="V397" s="171"/>
      <c r="W397" s="185"/>
      <c r="X397" s="185"/>
      <c r="Y397" s="185"/>
      <c r="Z397" s="187"/>
      <c r="AA397" s="168"/>
      <c r="AB397" s="167"/>
      <c r="AC397" s="168"/>
      <c r="AD397" s="168"/>
      <c r="AE397" s="167"/>
      <c r="AF397" s="168"/>
      <c r="AG397" s="169"/>
      <c r="AH397" s="20" t="str">
        <f>CONCATENATE(J396," Control"," 2")</f>
        <v>SEYM  Control 2</v>
      </c>
      <c r="AI397" s="22"/>
      <c r="AJ397" s="22"/>
      <c r="AK397" s="22"/>
      <c r="AL397" s="22" t="str">
        <f t="shared" si="1727"/>
        <v xml:space="preserve">  a través de </v>
      </c>
      <c r="AM397" s="20"/>
      <c r="AN397" s="20" t="str">
        <f t="shared" si="1689"/>
        <v/>
      </c>
      <c r="AO397" s="20"/>
      <c r="AP397" s="20" t="str">
        <f t="shared" si="1690"/>
        <v/>
      </c>
      <c r="AQ397" s="20"/>
      <c r="AR397" s="20"/>
      <c r="AS397" s="20"/>
      <c r="AT397" s="21" t="str">
        <f t="shared" ref="AT397:AT399" si="1734">+IF(AN397="Probabilidad",AT396-(AT396*AP397),AT396)</f>
        <v/>
      </c>
      <c r="AU397" s="20" t="str">
        <f t="shared" si="1691"/>
        <v/>
      </c>
      <c r="AV397" s="21" t="e">
        <f t="shared" ref="AV397:AV399" si="1735">+IF(AN397="Impacto",AV396-(AV396*AP397),AV396)</f>
        <v>#N/A</v>
      </c>
      <c r="AW397" s="20" t="str">
        <f t="shared" si="1692"/>
        <v/>
      </c>
      <c r="AX397" s="171"/>
      <c r="AY397" s="171"/>
      <c r="AZ397" s="174"/>
      <c r="BA397" s="20" t="str">
        <f>CONCATENATE(J396," Acción preventiva"," 2")</f>
        <v>SEYM  Acción preventiva 2</v>
      </c>
      <c r="BB397" s="22"/>
      <c r="BC397" s="22"/>
      <c r="BD397" s="22"/>
      <c r="BE397" s="20">
        <f t="shared" si="1694"/>
        <v>0</v>
      </c>
      <c r="BF397" s="20"/>
      <c r="BG397" s="20"/>
      <c r="BH397" s="20"/>
      <c r="BI397" s="20"/>
      <c r="BJ397" s="20"/>
      <c r="BK397" s="20"/>
      <c r="BL397" s="20"/>
      <c r="BM397" s="20"/>
      <c r="BN397" s="20"/>
      <c r="BO397" s="20"/>
      <c r="BP397" s="20"/>
      <c r="BQ397" s="20"/>
      <c r="BR397" s="177"/>
      <c r="BS397" s="37"/>
      <c r="BT397" s="37"/>
      <c r="BU397" s="37"/>
      <c r="BV397" s="37"/>
      <c r="BW397" s="37"/>
      <c r="BX397" s="37"/>
      <c r="BY397" s="37"/>
      <c r="BZ397" s="37"/>
      <c r="CA397" s="37"/>
      <c r="CB397" s="37"/>
      <c r="CC397" s="37"/>
      <c r="CD397" s="37"/>
      <c r="CE397" s="37">
        <f t="shared" si="1711"/>
        <v>0</v>
      </c>
      <c r="CF397" s="38"/>
      <c r="CG397" s="23"/>
      <c r="CH397" s="24"/>
      <c r="CI397" s="180"/>
      <c r="CJ397" s="25" t="e">
        <f t="shared" ref="CJ397" si="1736">1-(CH397/CI396)</f>
        <v>#DIV/0!</v>
      </c>
      <c r="CK397" s="23" t="e" cm="1">
        <f t="array" ref="CK397">+_xlfn.IFS(CJ397&lt;0.8,"Cambio",CJ397&lt;0.9,"Revisión de control",CJ397&gt;0.89,"Se mantiene")</f>
        <v>#DIV/0!</v>
      </c>
      <c r="CL397" s="148"/>
      <c r="CM397" s="148"/>
      <c r="CN397" s="148"/>
      <c r="CO397" s="148"/>
      <c r="CP397" s="25">
        <f t="shared" si="1733"/>
        <v>1</v>
      </c>
    </row>
    <row r="398" spans="1:94" ht="60" hidden="1" customHeight="1" x14ac:dyDescent="0.35">
      <c r="A398" s="151"/>
      <c r="B398" s="215"/>
      <c r="C398" s="153" t="s">
        <v>158</v>
      </c>
      <c r="D398" s="192"/>
      <c r="E398" s="195"/>
      <c r="F398" s="192"/>
      <c r="G398" s="197"/>
      <c r="H398" s="168"/>
      <c r="I398" s="167"/>
      <c r="J398" s="171"/>
      <c r="K398" s="171"/>
      <c r="L398" s="198"/>
      <c r="M398" s="200"/>
      <c r="N398" s="203"/>
      <c r="O398" s="206"/>
      <c r="P398" s="209"/>
      <c r="Q398" s="168"/>
      <c r="R398" s="182"/>
      <c r="S398" s="182"/>
      <c r="T398" s="183"/>
      <c r="U398" s="171"/>
      <c r="V398" s="171"/>
      <c r="W398" s="185"/>
      <c r="X398" s="185"/>
      <c r="Y398" s="185"/>
      <c r="Z398" s="187"/>
      <c r="AA398" s="168"/>
      <c r="AB398" s="167"/>
      <c r="AC398" s="168"/>
      <c r="AD398" s="168"/>
      <c r="AE398" s="167"/>
      <c r="AF398" s="168"/>
      <c r="AG398" s="169"/>
      <c r="AH398" s="20" t="str">
        <f>CONCATENATE(J396," Control"," 3")</f>
        <v>SEYM  Control 3</v>
      </c>
      <c r="AI398" s="22"/>
      <c r="AJ398" s="22"/>
      <c r="AK398" s="22"/>
      <c r="AL398" s="22" t="str">
        <f t="shared" si="1727"/>
        <v xml:space="preserve">  a través de </v>
      </c>
      <c r="AM398" s="20"/>
      <c r="AN398" s="20" t="str">
        <f t="shared" si="1689"/>
        <v/>
      </c>
      <c r="AO398" s="20"/>
      <c r="AP398" s="20" t="str">
        <f t="shared" si="1690"/>
        <v/>
      </c>
      <c r="AQ398" s="20"/>
      <c r="AR398" s="20"/>
      <c r="AS398" s="20"/>
      <c r="AT398" s="21" t="str">
        <f t="shared" si="1734"/>
        <v/>
      </c>
      <c r="AU398" s="20" t="str">
        <f t="shared" si="1691"/>
        <v/>
      </c>
      <c r="AV398" s="21" t="e">
        <f t="shared" si="1735"/>
        <v>#N/A</v>
      </c>
      <c r="AW398" s="20" t="str">
        <f t="shared" si="1692"/>
        <v/>
      </c>
      <c r="AX398" s="171"/>
      <c r="AY398" s="171"/>
      <c r="AZ398" s="174"/>
      <c r="BA398" s="20" t="str">
        <f>CONCATENATE(J396," Acción preventiva"," 3")</f>
        <v>SEYM  Acción preventiva 3</v>
      </c>
      <c r="BB398" s="22"/>
      <c r="BC398" s="22"/>
      <c r="BD398" s="22"/>
      <c r="BE398" s="20">
        <f t="shared" si="1694"/>
        <v>0</v>
      </c>
      <c r="BF398" s="20"/>
      <c r="BG398" s="20"/>
      <c r="BH398" s="20"/>
      <c r="BI398" s="20"/>
      <c r="BJ398" s="20"/>
      <c r="BK398" s="20"/>
      <c r="BL398" s="20"/>
      <c r="BM398" s="20"/>
      <c r="BN398" s="20"/>
      <c r="BO398" s="20"/>
      <c r="BP398" s="20"/>
      <c r="BQ398" s="20"/>
      <c r="BR398" s="177"/>
      <c r="BS398" s="37"/>
      <c r="BT398" s="37"/>
      <c r="BU398" s="37"/>
      <c r="BV398" s="37"/>
      <c r="BW398" s="37"/>
      <c r="BX398" s="37"/>
      <c r="BY398" s="37"/>
      <c r="BZ398" s="37"/>
      <c r="CA398" s="37"/>
      <c r="CB398" s="37"/>
      <c r="CC398" s="37"/>
      <c r="CD398" s="37"/>
      <c r="CE398" s="37">
        <f t="shared" si="1711"/>
        <v>0</v>
      </c>
      <c r="CF398" s="38"/>
      <c r="CG398" s="23"/>
      <c r="CH398" s="24"/>
      <c r="CI398" s="180"/>
      <c r="CJ398" s="25" t="e">
        <f t="shared" ref="CJ398" si="1737">1-(CH398/CI396)</f>
        <v>#DIV/0!</v>
      </c>
      <c r="CK398" s="23" t="e" cm="1">
        <f t="array" ref="CK398">+_xlfn.IFS(CJ398&lt;0.8,"Cambio",CJ398&lt;0.9,"Revisión de control",CJ398&gt;0.89,"Se mantiene")</f>
        <v>#DIV/0!</v>
      </c>
      <c r="CL398" s="148"/>
      <c r="CM398" s="148"/>
      <c r="CN398" s="148"/>
      <c r="CO398" s="148"/>
      <c r="CP398" s="25">
        <f t="shared" si="1733"/>
        <v>1</v>
      </c>
    </row>
    <row r="399" spans="1:94" ht="60" hidden="1" customHeight="1" x14ac:dyDescent="0.35">
      <c r="A399" s="151"/>
      <c r="B399" s="216"/>
      <c r="C399" s="153" t="s">
        <v>158</v>
      </c>
      <c r="D399" s="193"/>
      <c r="E399" s="196"/>
      <c r="F399" s="193"/>
      <c r="G399" s="197"/>
      <c r="H399" s="168"/>
      <c r="I399" s="167"/>
      <c r="J399" s="172"/>
      <c r="K399" s="172"/>
      <c r="L399" s="198"/>
      <c r="M399" s="201"/>
      <c r="N399" s="204"/>
      <c r="O399" s="207"/>
      <c r="P399" s="210"/>
      <c r="Q399" s="168"/>
      <c r="R399" s="182"/>
      <c r="S399" s="182"/>
      <c r="T399" s="183"/>
      <c r="U399" s="172"/>
      <c r="V399" s="172"/>
      <c r="W399" s="186"/>
      <c r="X399" s="186"/>
      <c r="Y399" s="186"/>
      <c r="Z399" s="187"/>
      <c r="AA399" s="168"/>
      <c r="AB399" s="167"/>
      <c r="AC399" s="168"/>
      <c r="AD399" s="168"/>
      <c r="AE399" s="167"/>
      <c r="AF399" s="168"/>
      <c r="AG399" s="169"/>
      <c r="AH399" s="20" t="str">
        <f>CONCATENATE(J396," Control"," 4")</f>
        <v>SEYM  Control 4</v>
      </c>
      <c r="AI399" s="22"/>
      <c r="AJ399" s="22"/>
      <c r="AK399" s="22"/>
      <c r="AL399" s="22" t="str">
        <f t="shared" si="1727"/>
        <v xml:space="preserve">  a través de </v>
      </c>
      <c r="AM399" s="20"/>
      <c r="AN399" s="20" t="str">
        <f t="shared" si="1689"/>
        <v/>
      </c>
      <c r="AO399" s="20"/>
      <c r="AP399" s="20" t="str">
        <f t="shared" si="1690"/>
        <v/>
      </c>
      <c r="AQ399" s="20"/>
      <c r="AR399" s="20"/>
      <c r="AS399" s="20"/>
      <c r="AT399" s="21" t="str">
        <f t="shared" si="1734"/>
        <v/>
      </c>
      <c r="AU399" s="20" t="str">
        <f t="shared" si="1691"/>
        <v/>
      </c>
      <c r="AV399" s="21" t="e">
        <f t="shared" si="1735"/>
        <v>#N/A</v>
      </c>
      <c r="AW399" s="20" t="str">
        <f t="shared" si="1692"/>
        <v/>
      </c>
      <c r="AX399" s="172"/>
      <c r="AY399" s="172"/>
      <c r="AZ399" s="175"/>
      <c r="BA399" s="20" t="str">
        <f>CONCATENATE(J396," Acción preventiva"," 4")</f>
        <v>SEYM  Acción preventiva 4</v>
      </c>
      <c r="BB399" s="22"/>
      <c r="BC399" s="22"/>
      <c r="BD399" s="22"/>
      <c r="BE399" s="20">
        <f t="shared" si="1694"/>
        <v>0</v>
      </c>
      <c r="BF399" s="20"/>
      <c r="BG399" s="20"/>
      <c r="BH399" s="20"/>
      <c r="BI399" s="20"/>
      <c r="BJ399" s="20"/>
      <c r="BK399" s="20"/>
      <c r="BL399" s="20"/>
      <c r="BM399" s="20"/>
      <c r="BN399" s="20"/>
      <c r="BO399" s="20"/>
      <c r="BP399" s="20"/>
      <c r="BQ399" s="20"/>
      <c r="BR399" s="178"/>
      <c r="BS399" s="37"/>
      <c r="BT399" s="37"/>
      <c r="BU399" s="37"/>
      <c r="BV399" s="37"/>
      <c r="BW399" s="37"/>
      <c r="BX399" s="37"/>
      <c r="BY399" s="37"/>
      <c r="BZ399" s="37"/>
      <c r="CA399" s="37"/>
      <c r="CB399" s="37"/>
      <c r="CC399" s="37"/>
      <c r="CD399" s="37"/>
      <c r="CE399" s="37">
        <f t="shared" si="1711"/>
        <v>0</v>
      </c>
      <c r="CF399" s="38"/>
      <c r="CG399" s="23"/>
      <c r="CH399" s="24"/>
      <c r="CI399" s="181"/>
      <c r="CJ399" s="25" t="e">
        <f t="shared" ref="CJ399" si="1738">1-(CH399/CI396)</f>
        <v>#DIV/0!</v>
      </c>
      <c r="CK399" s="23" t="e" cm="1">
        <f t="array" ref="CK399">+_xlfn.IFS(CJ399&lt;0.8,"Cambio",CJ399&lt;0.9,"Revisión de control",CJ399&gt;0.89,"Se mantiene")</f>
        <v>#DIV/0!</v>
      </c>
      <c r="CL399" s="148"/>
      <c r="CM399" s="148"/>
      <c r="CN399" s="148"/>
      <c r="CO399" s="148"/>
      <c r="CP399" s="25">
        <f t="shared" si="1733"/>
        <v>1</v>
      </c>
    </row>
    <row r="400" spans="1:94" ht="60" hidden="1" customHeight="1" x14ac:dyDescent="0.35">
      <c r="A400" s="151"/>
      <c r="B400" s="214" t="s">
        <v>157</v>
      </c>
      <c r="C400" s="153" t="s">
        <v>158</v>
      </c>
      <c r="D400" s="191" t="str">
        <f>VLOOKUP(B400,Datos!$B$65:$F$80,3,FALSE)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00" s="194" t="str">
        <f>VLOOKUP(B400,Datos!$B$65:$F$80,5,FALSE)</f>
        <v>La posibilidad de incumplir con las acciones que generen mejoramiento a los procesos, planes, programas y proyectos que impactan en la toma de decisiones en la entidad</v>
      </c>
      <c r="F400" s="191" t="str">
        <f>VLOOKUP(B400,Datos!$B$65:$F$80,4,FALSE)</f>
        <v>Desde el reporte y análisis de información y datos, la determinación de las causas probables de lo sin cumplimientos y tendencias negativas hasta la formulación de acciones correctivas, preventivas y de mejora.</v>
      </c>
      <c r="G400" s="197" t="s">
        <v>663</v>
      </c>
      <c r="H400" s="168"/>
      <c r="I400" s="167">
        <f t="shared" ref="I400" si="1739">IF(K400="",0,1)</f>
        <v>0</v>
      </c>
      <c r="J400" s="170" t="str">
        <f t="shared" ref="J400" si="1740">CONCATENATE(C400," ",K400)</f>
        <v xml:space="preserve">SEYM </v>
      </c>
      <c r="K400" s="170"/>
      <c r="L400" s="198"/>
      <c r="M400" s="199">
        <f ca="1">+TODAY()-L400</f>
        <v>46151</v>
      </c>
      <c r="N400" s="202"/>
      <c r="O400" s="205"/>
      <c r="P400" s="208" t="e">
        <f>VLOOKUP(O400,Datos!$B$20:$D$25,2,FALSE)</f>
        <v>#N/A</v>
      </c>
      <c r="Q400" s="168"/>
      <c r="R400" s="182"/>
      <c r="S400" s="182"/>
      <c r="T400" s="183" t="str">
        <f t="shared" ref="T400" si="1741">CONCATENATE("Posibilidad de efecto dañoso sobre los"," ",Q400," ",R400," debido ",S400)</f>
        <v xml:space="preserve">Posibilidad de efecto dañoso sobre los   debido </v>
      </c>
      <c r="U400" s="170"/>
      <c r="V400" s="170"/>
      <c r="W400" s="184"/>
      <c r="X400" s="184"/>
      <c r="Y400" s="184"/>
      <c r="Z400" s="187"/>
      <c r="AA400" s="168" t="str">
        <f t="shared" ref="AA400" si="1742">IF(Z400&lt;=0,"",IF(Z400&lt;=2,"Muy Baja",IF(Z400&lt;=24,"Baja",IF(Z400&lt;=500,"Media",IF(Z400&lt;=5000,"Alta","Muy Alta")))))</f>
        <v/>
      </c>
      <c r="AB400" s="167" t="str">
        <f t="shared" ref="AB400" si="1743">IF(AA400="","",IF(AA400="Muy Baja",0.2,IF(AA400="Baja",0.4,IF(AA400="Media",0.6,IF(AA400="Alta",0.8,IF(AA400="Muy Alta",1,))))))</f>
        <v/>
      </c>
      <c r="AC400" s="168">
        <f>+O400</f>
        <v>0</v>
      </c>
      <c r="AD400" s="168" t="e" cm="1">
        <f t="array" ref="AD400">_xlfn.IFS(AC400=Datos!$C$6,"Leve",AC400=Datos!$C$7,"Menor",AC400=Datos!$C$8,"Moderado",AC400=Datos!$C$9,"Mayor",AC400=Datos!$C$10,"Catastrófico")</f>
        <v>#N/A</v>
      </c>
      <c r="AE400" s="167" t="e">
        <f t="shared" ref="AE400" si="1744">IF(AD400="","",IF(AD400="Leve",0.2,IF(AD400="Menor",0.4,IF(AD400="Moderado",0.6,IF(AD400="Mayor",0.8,IF(AD400="Catastrófico",1,))))))</f>
        <v>#N/A</v>
      </c>
      <c r="AF400" s="168" t="e">
        <f t="shared" ref="AF400" si="1745">IF(OR(AND(AA400="Muy Baja",AD400="Leve"),AND(AA400="Muy Baja",AD400="Menor"),AND(AA400="Baja",AD400="Leve")),"Bajo",IF(OR(AND(AA400="Muy baja",AD400="Moderado"),AND(AA400="Baja",AD400="Menor"),AND(AA400="Baja",AD400="Moderado"),AND(AA400="Media",AD400="Leve"),AND(AA400="Media",AD400="Menor"),AND(AA400="Media",AD400="Moderado"),AND(AA400="Alta",AD400="Leve"),AND(AA400="Alta",AD400="Menor")),"Moderado",IF(OR(AND(AA400="Muy Baja",AD400="Mayor"),AND(AA400="Baja",AD400="Mayor"),AND(AA400="Media",AD400="Mayor"),AND(AA400="Alta",AD400="Moderado"),AND(AA400="Alta",AD400="Mayor"),AND(AA400="Muy Alta",AD400="Leve"),AND(AA400="Muy Alta",AD400="Menor"),AND(AA400="Muy Alta",AD400="Moderado"),AND(AA400="Muy Alta",AD400="Mayor")),"Alto",IF(OR(AND(AA400="Muy Baja",AD400="Catastrófico"),AND(AA400="Baja",AD400="Catastrófico"),AND(AA400="Media",AD400="Catastrófico"),AND(AA400="Alta",AD400="Catastrófico"),AND(AA400="Muy Alta",AD400="Catastrófico")),"Extremo",""))))</f>
        <v>#N/A</v>
      </c>
      <c r="AG400" s="169" t="e" cm="1">
        <f t="array" ref="AG400">_xlfn.IFS(AF400="Bajo","Aceptar",AF400="Moderado","Reducir",AF400="Alto","Reducir",AF400="Extremo","Reducir")</f>
        <v>#N/A</v>
      </c>
      <c r="AH400" s="20" t="str">
        <f>CONCATENATE(J400," Control"," 1")</f>
        <v>SEYM  Control 1</v>
      </c>
      <c r="AI400" s="22"/>
      <c r="AJ400" s="22"/>
      <c r="AK400" s="22"/>
      <c r="AL400" s="22" t="str">
        <f t="shared" ref="AL400:AL403" si="1746">CONCATENATE(AI400," ",AJ400," a través de ",AK400)</f>
        <v xml:space="preserve">  a través de </v>
      </c>
      <c r="AM400" s="20"/>
      <c r="AN400" s="20" t="str">
        <f t="shared" si="1689"/>
        <v/>
      </c>
      <c r="AO400" s="20"/>
      <c r="AP400" s="20" t="str">
        <f t="shared" si="1690"/>
        <v/>
      </c>
      <c r="AQ400" s="20"/>
      <c r="AR400" s="20"/>
      <c r="AS400" s="20"/>
      <c r="AT400" s="21" t="str">
        <f t="shared" ref="AT400" si="1747">+IF(AN400="Probabilidad",AB400-(AB400*AP400),AB400)</f>
        <v/>
      </c>
      <c r="AU400" s="20" t="str">
        <f t="shared" si="1691"/>
        <v/>
      </c>
      <c r="AV400" s="21" t="e">
        <f t="shared" ref="AV400" si="1748">+IF(AN400="Impacto",AE400-(AE400*AP400),AE400)</f>
        <v>#N/A</v>
      </c>
      <c r="AW400" s="20" t="str">
        <f t="shared" si="1692"/>
        <v/>
      </c>
      <c r="AX400" s="170" t="str">
        <f t="shared" ref="AX400" si="1749">IF(OR(AND(AU403="Muy Baja",AW403="Leve"),AND(AU403="Muy Baja",AW403="Menor"),AND(AU403="Baja",AW403="Leve")),"Bajo",IF(OR(AND(AU403="Muy baja",AW403="Moderado"),AND(AU403="Baja",AW403="Menor"),AND(AU403="Baja",AW403="Moderado"),AND(AU403="Media",AW403="Leve"),AND(AU403="Media",AW403="Menor"),AND(AU403="Media",AW403="Moderado"),AND(AU403="Alta",AW403="Leve"),AND(AU403="Alta",AW403="Menor")),"Moderado",IF(OR(AND(AU403="Muy Baja",AW403="Mayor"),AND(AU403="Baja",AW403="Mayor"),AND(AU403="Media",AW403="Mayor"),AND(AU403="Alta",AW403="Moderado"),AND(AU403="Alta",AW403="Mayor"),AND(AU403="Muy Alta",AW403="Leve"),AND(AU403="Muy Alta",AW403="Menor"),AND(AU403="Muy Alta",AW403="Moderado"),AND(AU403="Muy Alta",AW403="Mayor")),"Alto",IF(OR(AND(AU403="Muy Baja",AW403="Catastrófico"),AND(AU403="Baja",AW403="Catastrófico"),AND(AU403="Media",AW403="Catastrófico"),AND(AU403="Alta",AW403="Catastrófico"),AND(AU403="Muy Alta",AW403="Catastrófico")),"Extremo",""))))</f>
        <v/>
      </c>
      <c r="AY400" s="170" t="e" cm="1">
        <f t="array" ref="AY400">_xlfn.IFS(AX400="Bajo","Aceptar",AX400="Moderado","Reducir",AX400="Alto","Reducir",AX400="Extremo","Reducir")</f>
        <v>#N/A</v>
      </c>
      <c r="AZ400" s="173" t="e" cm="1">
        <f t="array" ref="AZ400">_xlfn.IFS(AY400="Aceptar","No",AY400="Reducir","Si")</f>
        <v>#N/A</v>
      </c>
      <c r="BA400" s="20" t="str">
        <f>CONCATENATE(J400," Acción preventiva"," 1")</f>
        <v>SEYM  Acción preventiva 1</v>
      </c>
      <c r="BB400" s="22"/>
      <c r="BC400" s="22"/>
      <c r="BD400" s="22"/>
      <c r="BE400" s="20">
        <f t="shared" si="1694"/>
        <v>0</v>
      </c>
      <c r="BF400" s="20"/>
      <c r="BG400" s="20"/>
      <c r="BH400" s="20"/>
      <c r="BI400" s="20"/>
      <c r="BJ400" s="20"/>
      <c r="BK400" s="20"/>
      <c r="BL400" s="20"/>
      <c r="BM400" s="20"/>
      <c r="BN400" s="20"/>
      <c r="BO400" s="20"/>
      <c r="BP400" s="20"/>
      <c r="BQ400" s="20"/>
      <c r="BR400" s="176"/>
      <c r="BS400" s="37"/>
      <c r="BT400" s="37"/>
      <c r="BU400" s="37"/>
      <c r="BV400" s="37"/>
      <c r="BW400" s="37"/>
      <c r="BX400" s="37"/>
      <c r="BY400" s="37"/>
      <c r="BZ400" s="37"/>
      <c r="CA400" s="37"/>
      <c r="CB400" s="37"/>
      <c r="CC400" s="37"/>
      <c r="CD400" s="37"/>
      <c r="CE400" s="37">
        <f t="shared" si="1711"/>
        <v>0</v>
      </c>
      <c r="CF400" s="38"/>
      <c r="CG400" s="23"/>
      <c r="CH400" s="24"/>
      <c r="CI400" s="179">
        <f t="shared" ref="CI400" si="1750">+Z400</f>
        <v>0</v>
      </c>
      <c r="CJ400" s="25" t="e">
        <f t="shared" ref="CJ400" si="1751">1-(CH400/CI400)</f>
        <v>#DIV/0!</v>
      </c>
      <c r="CK400" s="23" t="e" cm="1">
        <f t="array" ref="CK400">+_xlfn.IFS(CJ400&lt;0.8,"Cambio",CJ400&lt;0.9,"Revisión de control",CJ400&gt;0.89,"Se mantiene")</f>
        <v>#DIV/0!</v>
      </c>
      <c r="CL400" s="148"/>
      <c r="CM400" s="148"/>
      <c r="CN400" s="148"/>
      <c r="CO400" s="148"/>
      <c r="CP400" s="25">
        <f t="shared" ref="CP400:CP403" si="1752">(_xlfn.IFS(CG400="",1,CG400="SI",0)+_xlfn.IFS(CL400="",1,CL400="SI",1,CL400="NO",0)+_xlfn.IFS(CM400="",1,CM400="SI",1,CM400="NO",0)+_xlfn.IFS(CN400="",1,CN400="SI",1,CN400="NO",0)+_xlfn.IFS(CO400="",1,CO400="SI",1,CO400="NO",0))/5</f>
        <v>1</v>
      </c>
    </row>
    <row r="401" spans="1:94" ht="60" hidden="1" customHeight="1" x14ac:dyDescent="0.35">
      <c r="A401" s="151"/>
      <c r="B401" s="215"/>
      <c r="C401" s="153" t="s">
        <v>158</v>
      </c>
      <c r="D401" s="192"/>
      <c r="E401" s="195"/>
      <c r="F401" s="192"/>
      <c r="G401" s="197"/>
      <c r="H401" s="168"/>
      <c r="I401" s="167"/>
      <c r="J401" s="171"/>
      <c r="K401" s="171"/>
      <c r="L401" s="198"/>
      <c r="M401" s="200"/>
      <c r="N401" s="203"/>
      <c r="O401" s="206"/>
      <c r="P401" s="209"/>
      <c r="Q401" s="168"/>
      <c r="R401" s="182"/>
      <c r="S401" s="182"/>
      <c r="T401" s="183"/>
      <c r="U401" s="171"/>
      <c r="V401" s="171"/>
      <c r="W401" s="185"/>
      <c r="X401" s="185"/>
      <c r="Y401" s="185"/>
      <c r="Z401" s="187"/>
      <c r="AA401" s="168"/>
      <c r="AB401" s="167"/>
      <c r="AC401" s="168"/>
      <c r="AD401" s="168"/>
      <c r="AE401" s="167"/>
      <c r="AF401" s="168"/>
      <c r="AG401" s="169"/>
      <c r="AH401" s="20" t="str">
        <f>CONCATENATE(J400," Control"," 2")</f>
        <v>SEYM  Control 2</v>
      </c>
      <c r="AI401" s="22"/>
      <c r="AJ401" s="22"/>
      <c r="AK401" s="22"/>
      <c r="AL401" s="22" t="str">
        <f t="shared" si="1746"/>
        <v xml:space="preserve">  a través de </v>
      </c>
      <c r="AM401" s="20"/>
      <c r="AN401" s="20" t="str">
        <f t="shared" si="1689"/>
        <v/>
      </c>
      <c r="AO401" s="20"/>
      <c r="AP401" s="20" t="str">
        <f t="shared" si="1690"/>
        <v/>
      </c>
      <c r="AQ401" s="20"/>
      <c r="AR401" s="20"/>
      <c r="AS401" s="20"/>
      <c r="AT401" s="21" t="str">
        <f t="shared" ref="AT401:AT403" si="1753">+IF(AN401="Probabilidad",AT400-(AT400*AP401),AT400)</f>
        <v/>
      </c>
      <c r="AU401" s="20" t="str">
        <f t="shared" si="1691"/>
        <v/>
      </c>
      <c r="AV401" s="21" t="e">
        <f t="shared" ref="AV401:AV403" si="1754">+IF(AN401="Impacto",AV400-(AV400*AP401),AV400)</f>
        <v>#N/A</v>
      </c>
      <c r="AW401" s="20" t="str">
        <f t="shared" si="1692"/>
        <v/>
      </c>
      <c r="AX401" s="171"/>
      <c r="AY401" s="171"/>
      <c r="AZ401" s="174"/>
      <c r="BA401" s="20" t="str">
        <f>CONCATENATE(J400," Acción preventiva"," 2")</f>
        <v>SEYM  Acción preventiva 2</v>
      </c>
      <c r="BB401" s="22"/>
      <c r="BC401" s="22"/>
      <c r="BD401" s="22"/>
      <c r="BE401" s="20">
        <f t="shared" si="1694"/>
        <v>0</v>
      </c>
      <c r="BF401" s="20"/>
      <c r="BG401" s="20"/>
      <c r="BH401" s="20"/>
      <c r="BI401" s="20"/>
      <c r="BJ401" s="20"/>
      <c r="BK401" s="20"/>
      <c r="BL401" s="20"/>
      <c r="BM401" s="20"/>
      <c r="BN401" s="20"/>
      <c r="BO401" s="20"/>
      <c r="BP401" s="20"/>
      <c r="BQ401" s="20"/>
      <c r="BR401" s="177"/>
      <c r="BS401" s="37"/>
      <c r="BT401" s="37"/>
      <c r="BU401" s="37"/>
      <c r="BV401" s="37"/>
      <c r="BW401" s="37"/>
      <c r="BX401" s="37"/>
      <c r="BY401" s="37"/>
      <c r="BZ401" s="37"/>
      <c r="CA401" s="37"/>
      <c r="CB401" s="37"/>
      <c r="CC401" s="37"/>
      <c r="CD401" s="37"/>
      <c r="CE401" s="37">
        <f t="shared" si="1711"/>
        <v>0</v>
      </c>
      <c r="CF401" s="38"/>
      <c r="CG401" s="23"/>
      <c r="CH401" s="24"/>
      <c r="CI401" s="180"/>
      <c r="CJ401" s="25" t="e">
        <f t="shared" ref="CJ401" si="1755">1-(CH401/CI400)</f>
        <v>#DIV/0!</v>
      </c>
      <c r="CK401" s="23" t="e" cm="1">
        <f t="array" ref="CK401">+_xlfn.IFS(CJ401&lt;0.8,"Cambio",CJ401&lt;0.9,"Revisión de control",CJ401&gt;0.89,"Se mantiene")</f>
        <v>#DIV/0!</v>
      </c>
      <c r="CL401" s="148"/>
      <c r="CM401" s="148"/>
      <c r="CN401" s="148"/>
      <c r="CO401" s="148"/>
      <c r="CP401" s="25">
        <f t="shared" si="1752"/>
        <v>1</v>
      </c>
    </row>
    <row r="402" spans="1:94" ht="60" hidden="1" customHeight="1" x14ac:dyDescent="0.35">
      <c r="A402" s="151"/>
      <c r="B402" s="215"/>
      <c r="C402" s="153" t="s">
        <v>158</v>
      </c>
      <c r="D402" s="192"/>
      <c r="E402" s="195"/>
      <c r="F402" s="192"/>
      <c r="G402" s="197"/>
      <c r="H402" s="168"/>
      <c r="I402" s="167"/>
      <c r="J402" s="171"/>
      <c r="K402" s="171"/>
      <c r="L402" s="198"/>
      <c r="M402" s="200"/>
      <c r="N402" s="203"/>
      <c r="O402" s="206"/>
      <c r="P402" s="209"/>
      <c r="Q402" s="168"/>
      <c r="R402" s="182"/>
      <c r="S402" s="182"/>
      <c r="T402" s="183"/>
      <c r="U402" s="171"/>
      <c r="V402" s="171"/>
      <c r="W402" s="185"/>
      <c r="X402" s="185"/>
      <c r="Y402" s="185"/>
      <c r="Z402" s="187"/>
      <c r="AA402" s="168"/>
      <c r="AB402" s="167"/>
      <c r="AC402" s="168"/>
      <c r="AD402" s="168"/>
      <c r="AE402" s="167"/>
      <c r="AF402" s="168"/>
      <c r="AG402" s="169"/>
      <c r="AH402" s="20" t="str">
        <f>CONCATENATE(J400," Control"," 3")</f>
        <v>SEYM  Control 3</v>
      </c>
      <c r="AI402" s="22"/>
      <c r="AJ402" s="22"/>
      <c r="AK402" s="22"/>
      <c r="AL402" s="22" t="str">
        <f t="shared" si="1746"/>
        <v xml:space="preserve">  a través de </v>
      </c>
      <c r="AM402" s="20"/>
      <c r="AN402" s="20" t="str">
        <f t="shared" si="1689"/>
        <v/>
      </c>
      <c r="AO402" s="20"/>
      <c r="AP402" s="20" t="str">
        <f t="shared" si="1690"/>
        <v/>
      </c>
      <c r="AQ402" s="20"/>
      <c r="AR402" s="20"/>
      <c r="AS402" s="20"/>
      <c r="AT402" s="21" t="str">
        <f t="shared" si="1753"/>
        <v/>
      </c>
      <c r="AU402" s="20" t="str">
        <f t="shared" si="1691"/>
        <v/>
      </c>
      <c r="AV402" s="21" t="e">
        <f t="shared" si="1754"/>
        <v>#N/A</v>
      </c>
      <c r="AW402" s="20" t="str">
        <f t="shared" si="1692"/>
        <v/>
      </c>
      <c r="AX402" s="171"/>
      <c r="AY402" s="171"/>
      <c r="AZ402" s="174"/>
      <c r="BA402" s="20" t="str">
        <f>CONCATENATE(J400," Acción preventiva"," 3")</f>
        <v>SEYM  Acción preventiva 3</v>
      </c>
      <c r="BB402" s="22"/>
      <c r="BC402" s="22"/>
      <c r="BD402" s="22"/>
      <c r="BE402" s="20">
        <f t="shared" si="1694"/>
        <v>0</v>
      </c>
      <c r="BF402" s="20"/>
      <c r="BG402" s="20"/>
      <c r="BH402" s="20"/>
      <c r="BI402" s="20"/>
      <c r="BJ402" s="20"/>
      <c r="BK402" s="20"/>
      <c r="BL402" s="20"/>
      <c r="BM402" s="20"/>
      <c r="BN402" s="20"/>
      <c r="BO402" s="20"/>
      <c r="BP402" s="20"/>
      <c r="BQ402" s="20"/>
      <c r="BR402" s="177"/>
      <c r="BS402" s="37"/>
      <c r="BT402" s="37"/>
      <c r="BU402" s="37"/>
      <c r="BV402" s="37"/>
      <c r="BW402" s="37"/>
      <c r="BX402" s="37"/>
      <c r="BY402" s="37"/>
      <c r="BZ402" s="37"/>
      <c r="CA402" s="37"/>
      <c r="CB402" s="37"/>
      <c r="CC402" s="37"/>
      <c r="CD402" s="37"/>
      <c r="CE402" s="37">
        <f t="shared" si="1711"/>
        <v>0</v>
      </c>
      <c r="CF402" s="38"/>
      <c r="CG402" s="23"/>
      <c r="CH402" s="24"/>
      <c r="CI402" s="180"/>
      <c r="CJ402" s="25" t="e">
        <f t="shared" ref="CJ402" si="1756">1-(CH402/CI400)</f>
        <v>#DIV/0!</v>
      </c>
      <c r="CK402" s="23" t="e" cm="1">
        <f t="array" ref="CK402">+_xlfn.IFS(CJ402&lt;0.8,"Cambio",CJ402&lt;0.9,"Revisión de control",CJ402&gt;0.89,"Se mantiene")</f>
        <v>#DIV/0!</v>
      </c>
      <c r="CL402" s="148"/>
      <c r="CM402" s="148"/>
      <c r="CN402" s="148"/>
      <c r="CO402" s="148"/>
      <c r="CP402" s="25">
        <f t="shared" si="1752"/>
        <v>1</v>
      </c>
    </row>
    <row r="403" spans="1:94" ht="60" hidden="1" customHeight="1" x14ac:dyDescent="0.35">
      <c r="A403" s="151"/>
      <c r="B403" s="216"/>
      <c r="C403" s="153" t="s">
        <v>158</v>
      </c>
      <c r="D403" s="193"/>
      <c r="E403" s="196"/>
      <c r="F403" s="193"/>
      <c r="G403" s="197"/>
      <c r="H403" s="168"/>
      <c r="I403" s="167"/>
      <c r="J403" s="172"/>
      <c r="K403" s="172"/>
      <c r="L403" s="198"/>
      <c r="M403" s="201"/>
      <c r="N403" s="204"/>
      <c r="O403" s="207"/>
      <c r="P403" s="210"/>
      <c r="Q403" s="168"/>
      <c r="R403" s="182"/>
      <c r="S403" s="182"/>
      <c r="T403" s="183"/>
      <c r="U403" s="172"/>
      <c r="V403" s="172"/>
      <c r="W403" s="186"/>
      <c r="X403" s="186"/>
      <c r="Y403" s="186"/>
      <c r="Z403" s="187"/>
      <c r="AA403" s="168"/>
      <c r="AB403" s="167"/>
      <c r="AC403" s="168"/>
      <c r="AD403" s="168"/>
      <c r="AE403" s="167"/>
      <c r="AF403" s="168"/>
      <c r="AG403" s="169"/>
      <c r="AH403" s="20" t="str">
        <f>CONCATENATE(J400," Control"," 4")</f>
        <v>SEYM  Control 4</v>
      </c>
      <c r="AI403" s="22"/>
      <c r="AJ403" s="22"/>
      <c r="AK403" s="22"/>
      <c r="AL403" s="22" t="str">
        <f t="shared" si="1746"/>
        <v xml:space="preserve">  a través de </v>
      </c>
      <c r="AM403" s="20"/>
      <c r="AN403" s="20" t="str">
        <f t="shared" si="1689"/>
        <v/>
      </c>
      <c r="AO403" s="20"/>
      <c r="AP403" s="20" t="str">
        <f t="shared" si="1690"/>
        <v/>
      </c>
      <c r="AQ403" s="20"/>
      <c r="AR403" s="20"/>
      <c r="AS403" s="20"/>
      <c r="AT403" s="21" t="str">
        <f t="shared" si="1753"/>
        <v/>
      </c>
      <c r="AU403" s="20" t="str">
        <f t="shared" si="1691"/>
        <v/>
      </c>
      <c r="AV403" s="21" t="e">
        <f t="shared" si="1754"/>
        <v>#N/A</v>
      </c>
      <c r="AW403" s="20" t="str">
        <f t="shared" si="1692"/>
        <v/>
      </c>
      <c r="AX403" s="172"/>
      <c r="AY403" s="172"/>
      <c r="AZ403" s="175"/>
      <c r="BA403" s="20" t="str">
        <f>CONCATENATE(J400," Acción preventiva"," 4")</f>
        <v>SEYM  Acción preventiva 4</v>
      </c>
      <c r="BB403" s="22"/>
      <c r="BC403" s="22"/>
      <c r="BD403" s="22"/>
      <c r="BE403" s="20">
        <f t="shared" si="1694"/>
        <v>0</v>
      </c>
      <c r="BF403" s="20"/>
      <c r="BG403" s="20"/>
      <c r="BH403" s="20"/>
      <c r="BI403" s="20"/>
      <c r="BJ403" s="20"/>
      <c r="BK403" s="20"/>
      <c r="BL403" s="20"/>
      <c r="BM403" s="20"/>
      <c r="BN403" s="20"/>
      <c r="BO403" s="20"/>
      <c r="BP403" s="20"/>
      <c r="BQ403" s="20"/>
      <c r="BR403" s="178"/>
      <c r="BS403" s="37"/>
      <c r="BT403" s="37"/>
      <c r="BU403" s="37"/>
      <c r="BV403" s="37"/>
      <c r="BW403" s="37"/>
      <c r="BX403" s="37"/>
      <c r="BY403" s="37"/>
      <c r="BZ403" s="37"/>
      <c r="CA403" s="37"/>
      <c r="CB403" s="37"/>
      <c r="CC403" s="37"/>
      <c r="CD403" s="37"/>
      <c r="CE403" s="37">
        <f t="shared" si="1711"/>
        <v>0</v>
      </c>
      <c r="CF403" s="38"/>
      <c r="CG403" s="23"/>
      <c r="CH403" s="24"/>
      <c r="CI403" s="181"/>
      <c r="CJ403" s="25" t="e">
        <f t="shared" ref="CJ403" si="1757">1-(CH403/CI400)</f>
        <v>#DIV/0!</v>
      </c>
      <c r="CK403" s="23" t="e" cm="1">
        <f t="array" ref="CK403">+_xlfn.IFS(CJ403&lt;0.8,"Cambio",CJ403&lt;0.9,"Revisión de control",CJ403&gt;0.89,"Se mantiene")</f>
        <v>#DIV/0!</v>
      </c>
      <c r="CL403" s="148"/>
      <c r="CM403" s="148"/>
      <c r="CN403" s="148"/>
      <c r="CO403" s="148"/>
      <c r="CP403" s="25">
        <f t="shared" si="1752"/>
        <v>1</v>
      </c>
    </row>
    <row r="404" spans="1:94" ht="60" hidden="1" customHeight="1" x14ac:dyDescent="0.35">
      <c r="A404" s="151"/>
      <c r="B404" s="214" t="s">
        <v>157</v>
      </c>
      <c r="C404" s="152" t="s">
        <v>158</v>
      </c>
      <c r="D404" s="191" t="str">
        <f>VLOOKUP(B404,Datos!$B$65:$F$80,3,FALSE)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04" s="194" t="str">
        <f>VLOOKUP(B404,Datos!$B$65:$F$80,5,FALSE)</f>
        <v>La posibilidad de incumplir con las acciones que generen mejoramiento a los procesos, planes, programas y proyectos que impactan en la toma de decisiones en la entidad</v>
      </c>
      <c r="F404" s="191" t="str">
        <f>VLOOKUP(B404,Datos!$B$65:$F$80,4,FALSE)</f>
        <v>Desde el reporte y análisis de información y datos, la determinación de las causas probables de lo sin cumplimientos y tendencias negativas hasta la formulación de acciones correctivas, preventivas y de mejora.</v>
      </c>
      <c r="G404" s="197" t="s">
        <v>313</v>
      </c>
      <c r="H404" s="168"/>
      <c r="I404" s="167">
        <f t="shared" ref="I404" si="1758">IF(K404="",0,1)</f>
        <v>0</v>
      </c>
      <c r="J404" s="170" t="str">
        <f t="shared" ref="J404" si="1759">CONCATENATE(C404," ",K404)</f>
        <v xml:space="preserve">SEYM </v>
      </c>
      <c r="K404" s="170"/>
      <c r="L404" s="198"/>
      <c r="M404" s="199">
        <f ca="1">+TODAY()-L404</f>
        <v>46151</v>
      </c>
      <c r="N404" s="202"/>
      <c r="O404" s="205"/>
      <c r="P404" s="208" t="e">
        <f>VLOOKUP(O404,Datos!$B$20:$D$25,2,FALSE)</f>
        <v>#N/A</v>
      </c>
      <c r="Q404" s="168"/>
      <c r="R404" s="182"/>
      <c r="S404" s="182"/>
      <c r="T404" s="183" t="str">
        <f t="shared" ref="T404" si="1760">CONCATENATE("Posibilidad de efecto dañoso sobre los"," ",Q404," ",R404," debido ",S404)</f>
        <v xml:space="preserve">Posibilidad de efecto dañoso sobre los   debido </v>
      </c>
      <c r="U404" s="170"/>
      <c r="V404" s="170"/>
      <c r="W404" s="184"/>
      <c r="X404" s="184"/>
      <c r="Y404" s="184"/>
      <c r="Z404" s="187"/>
      <c r="AA404" s="168" t="str">
        <f t="shared" ref="AA404" si="1761">IF(Z404&lt;=0,"",IF(Z404&lt;=2,"Muy Baja",IF(Z404&lt;=24,"Baja",IF(Z404&lt;=500,"Media",IF(Z404&lt;=5000,"Alta","Muy Alta")))))</f>
        <v/>
      </c>
      <c r="AB404" s="167" t="str">
        <f t="shared" ref="AB404" si="1762">IF(AA404="","",IF(AA404="Muy Baja",0.2,IF(AA404="Baja",0.4,IF(AA404="Media",0.6,IF(AA404="Alta",0.8,IF(AA404="Muy Alta",1,))))))</f>
        <v/>
      </c>
      <c r="AC404" s="168">
        <f>+O404</f>
        <v>0</v>
      </c>
      <c r="AD404" s="168" t="e" cm="1">
        <f t="array" ref="AD404">_xlfn.IFS(AC404=Datos!$C$6,"Leve",AC404=Datos!$C$7,"Menor",AC404=Datos!$C$8,"Moderado",AC404=Datos!$C$9,"Mayor",AC404=Datos!$C$10,"Catastrófico")</f>
        <v>#N/A</v>
      </c>
      <c r="AE404" s="167" t="e">
        <f t="shared" ref="AE404" si="1763">IF(AD404="","",IF(AD404="Leve",0.2,IF(AD404="Menor",0.4,IF(AD404="Moderado",0.6,IF(AD404="Mayor",0.8,IF(AD404="Catastrófico",1,))))))</f>
        <v>#N/A</v>
      </c>
      <c r="AF404" s="168" t="e">
        <f t="shared" ref="AF404" si="1764">IF(OR(AND(AA404="Muy Baja",AD404="Leve"),AND(AA404="Muy Baja",AD404="Menor"),AND(AA404="Baja",AD404="Leve")),"Bajo",IF(OR(AND(AA404="Muy baja",AD404="Moderado"),AND(AA404="Baja",AD404="Menor"),AND(AA404="Baja",AD404="Moderado"),AND(AA404="Media",AD404="Leve"),AND(AA404="Media",AD404="Menor"),AND(AA404="Media",AD404="Moderado"),AND(AA404="Alta",AD404="Leve"),AND(AA404="Alta",AD404="Menor")),"Moderado",IF(OR(AND(AA404="Muy Baja",AD404="Mayor"),AND(AA404="Baja",AD404="Mayor"),AND(AA404="Media",AD404="Mayor"),AND(AA404="Alta",AD404="Moderado"),AND(AA404="Alta",AD404="Mayor"),AND(AA404="Muy Alta",AD404="Leve"),AND(AA404="Muy Alta",AD404="Menor"),AND(AA404="Muy Alta",AD404="Moderado"),AND(AA404="Muy Alta",AD404="Mayor")),"Alto",IF(OR(AND(AA404="Muy Baja",AD404="Catastrófico"),AND(AA404="Baja",AD404="Catastrófico"),AND(AA404="Media",AD404="Catastrófico"),AND(AA404="Alta",AD404="Catastrófico"),AND(AA404="Muy Alta",AD404="Catastrófico")),"Extremo",""))))</f>
        <v>#N/A</v>
      </c>
      <c r="AG404" s="169" t="e" cm="1">
        <f t="array" ref="AG404">_xlfn.IFS(AF404="Bajo","Aceptar",AF404="Moderado","Reducir",AF404="Alto","Reducir",AF404="Extremo","Reducir")</f>
        <v>#N/A</v>
      </c>
      <c r="AH404" s="20" t="str">
        <f>CONCATENATE(J404," Control"," 1")</f>
        <v>SEYM  Control 1</v>
      </c>
      <c r="AI404" s="22"/>
      <c r="AJ404" s="22"/>
      <c r="AK404" s="22"/>
      <c r="AL404" s="22" t="str">
        <f t="shared" ref="AL404:AL407" si="1765">CONCATENATE(AI404," ",AJ404," a través de ",AK404)</f>
        <v xml:space="preserve">  a través de </v>
      </c>
      <c r="AM404" s="20"/>
      <c r="AN404" s="20" t="str">
        <f t="shared" si="1649"/>
        <v/>
      </c>
      <c r="AO404" s="20"/>
      <c r="AP404" s="20" t="str">
        <f t="shared" si="1650"/>
        <v/>
      </c>
      <c r="AQ404" s="20"/>
      <c r="AR404" s="20"/>
      <c r="AS404" s="20"/>
      <c r="AT404" s="21" t="str">
        <f>+IF(AN404="Probabilidad",AB404-(AB404*AP404),AB404)</f>
        <v/>
      </c>
      <c r="AU404" s="20" t="str">
        <f t="shared" ref="AU404:AU411" si="1766">IFERROR(IF(AT404="","",IF(AT404&lt;=20%,"Muy Baja",IF(AT404&lt;=40%,"Baja",IF(AT404&lt;=60%,"Media",IF(AT404&lt;=80%,"Alta","Muy Alta"))))),"")</f>
        <v/>
      </c>
      <c r="AV404" s="21" t="e">
        <f>+IF(AN404="Impacto",AE404-(AE404*AP404),AE404)</f>
        <v>#N/A</v>
      </c>
      <c r="AW404" s="20" t="str">
        <f t="shared" ref="AW404:AW411" si="1767">IFERROR(IF(AV404="","",IF(AV404&lt;=0.2,"Leve",IF(AV404&lt;=0.4,"Menor",IF(AV404&lt;=0.6,"Moderado",IF(AV404&lt;=0.8,"Mayor","Catastrófico"))))),"")</f>
        <v/>
      </c>
      <c r="AX404" s="170" t="str">
        <f t="shared" ref="AX404" si="1768">IF(OR(AND(AU407="Muy Baja",AW407="Leve"),AND(AU407="Muy Baja",AW407="Menor"),AND(AU407="Baja",AW407="Leve")),"Bajo",IF(OR(AND(AU407="Muy baja",AW407="Moderado"),AND(AU407="Baja",AW407="Menor"),AND(AU407="Baja",AW407="Moderado"),AND(AU407="Media",AW407="Leve"),AND(AU407="Media",AW407="Menor"),AND(AU407="Media",AW407="Moderado"),AND(AU407="Alta",AW407="Leve"),AND(AU407="Alta",AW407="Menor")),"Moderado",IF(OR(AND(AU407="Muy Baja",AW407="Mayor"),AND(AU407="Baja",AW407="Mayor"),AND(AU407="Media",AW407="Mayor"),AND(AU407="Alta",AW407="Moderado"),AND(AU407="Alta",AW407="Mayor"),AND(AU407="Muy Alta",AW407="Leve"),AND(AU407="Muy Alta",AW407="Menor"),AND(AU407="Muy Alta",AW407="Moderado"),AND(AU407="Muy Alta",AW407="Mayor")),"Alto",IF(OR(AND(AU407="Muy Baja",AW407="Catastrófico"),AND(AU407="Baja",AW407="Catastrófico"),AND(AU407="Media",AW407="Catastrófico"),AND(AU407="Alta",AW407="Catastrófico"),AND(AU407="Muy Alta",AW407="Catastrófico")),"Extremo",""))))</f>
        <v/>
      </c>
      <c r="AY404" s="170" t="e" cm="1">
        <f t="array" ref="AY404">_xlfn.IFS(AX404="Bajo","Aceptar",AX404="Moderado","Reducir",AX404="Alto","Reducir",AX404="Extremo","Reducir")</f>
        <v>#N/A</v>
      </c>
      <c r="AZ404" s="173" t="e" cm="1">
        <f t="array" ref="AZ404">_xlfn.IFS(AY404="Aceptar","No",AY404="Reducir","Si")</f>
        <v>#N/A</v>
      </c>
      <c r="BA404" s="20" t="str">
        <f>CONCATENATE(J404," Acción preventiva"," 1")</f>
        <v>SEYM  Acción preventiva 1</v>
      </c>
      <c r="BB404" s="22"/>
      <c r="BC404" s="22"/>
      <c r="BD404" s="22"/>
      <c r="BE404" s="20">
        <f t="shared" ref="BE404:BE411" si="1769">+SUM(BF404:BQ404)</f>
        <v>0</v>
      </c>
      <c r="BF404" s="20"/>
      <c r="BG404" s="20"/>
      <c r="BH404" s="20"/>
      <c r="BI404" s="20"/>
      <c r="BJ404" s="20"/>
      <c r="BK404" s="20"/>
      <c r="BL404" s="20"/>
      <c r="BM404" s="20"/>
      <c r="BN404" s="20"/>
      <c r="BO404" s="20"/>
      <c r="BP404" s="20"/>
      <c r="BQ404" s="20"/>
      <c r="BR404" s="176"/>
      <c r="BS404" s="37"/>
      <c r="BT404" s="37"/>
      <c r="BU404" s="37"/>
      <c r="BV404" s="37"/>
      <c r="BW404" s="37"/>
      <c r="BX404" s="37"/>
      <c r="BY404" s="37"/>
      <c r="BZ404" s="37"/>
      <c r="CA404" s="37"/>
      <c r="CB404" s="37"/>
      <c r="CC404" s="37"/>
      <c r="CD404" s="37"/>
      <c r="CE404" s="37">
        <f t="shared" si="1711"/>
        <v>0</v>
      </c>
      <c r="CF404" s="38"/>
      <c r="CG404" s="23"/>
      <c r="CH404" s="24"/>
      <c r="CI404" s="179">
        <f t="shared" ref="CI404" si="1770">+Z404</f>
        <v>0</v>
      </c>
      <c r="CJ404" s="25" t="e">
        <f t="shared" ref="CJ404" si="1771">1-(CH404/CI404)</f>
        <v>#DIV/0!</v>
      </c>
      <c r="CK404" s="23" t="e" cm="1">
        <f t="array" ref="CK404">+_xlfn.IFS(CJ404&lt;0.8,"Cambio",CJ404&lt;0.9,"Revisión de control",CJ404&gt;0.89,"Se mantiene")</f>
        <v>#DIV/0!</v>
      </c>
      <c r="CL404" s="148"/>
      <c r="CM404" s="148"/>
      <c r="CN404" s="148"/>
      <c r="CO404" s="148"/>
      <c r="CP404" s="25">
        <f t="shared" ref="CP404:CP407" si="1772">(_xlfn.IFS(CG404="",1,CG404="SI",0)+_xlfn.IFS(CL404="",1,CL404="SI",1,CL404="NO",0)+_xlfn.IFS(CM404="",1,CM404="SI",1,CM404="NO",0)+_xlfn.IFS(CN404="",1,CN404="SI",1,CN404="NO",0)+_xlfn.IFS(CO404="",1,CO404="SI",1,CO404="NO",0))/5</f>
        <v>1</v>
      </c>
    </row>
    <row r="405" spans="1:94" ht="60" hidden="1" customHeight="1" x14ac:dyDescent="0.35">
      <c r="A405" s="151"/>
      <c r="B405" s="215"/>
      <c r="C405" s="152" t="s">
        <v>158</v>
      </c>
      <c r="D405" s="192"/>
      <c r="E405" s="195"/>
      <c r="F405" s="192"/>
      <c r="G405" s="197"/>
      <c r="H405" s="168"/>
      <c r="I405" s="167"/>
      <c r="J405" s="171"/>
      <c r="K405" s="171"/>
      <c r="L405" s="198"/>
      <c r="M405" s="200"/>
      <c r="N405" s="203"/>
      <c r="O405" s="206"/>
      <c r="P405" s="209"/>
      <c r="Q405" s="168"/>
      <c r="R405" s="182"/>
      <c r="S405" s="182"/>
      <c r="T405" s="183"/>
      <c r="U405" s="171"/>
      <c r="V405" s="171"/>
      <c r="W405" s="185"/>
      <c r="X405" s="185"/>
      <c r="Y405" s="185"/>
      <c r="Z405" s="187"/>
      <c r="AA405" s="168"/>
      <c r="AB405" s="167"/>
      <c r="AC405" s="168"/>
      <c r="AD405" s="168"/>
      <c r="AE405" s="167"/>
      <c r="AF405" s="168"/>
      <c r="AG405" s="169"/>
      <c r="AH405" s="20" t="str">
        <f>CONCATENATE(J404," Control"," 2")</f>
        <v>SEYM  Control 2</v>
      </c>
      <c r="AI405" s="22"/>
      <c r="AJ405" s="22"/>
      <c r="AK405" s="22"/>
      <c r="AL405" s="22" t="str">
        <f t="shared" si="1765"/>
        <v xml:space="preserve">  a través de </v>
      </c>
      <c r="AM405" s="20"/>
      <c r="AN405" s="20" t="str">
        <f t="shared" si="1649"/>
        <v/>
      </c>
      <c r="AO405" s="20"/>
      <c r="AP405" s="20" t="str">
        <f t="shared" si="1650"/>
        <v/>
      </c>
      <c r="AQ405" s="20"/>
      <c r="AR405" s="20"/>
      <c r="AS405" s="20"/>
      <c r="AT405" s="21" t="str">
        <f>+IF(AN405="Probabilidad",AT404-(AT404*AP405),AT404)</f>
        <v/>
      </c>
      <c r="AU405" s="20" t="str">
        <f t="shared" si="1766"/>
        <v/>
      </c>
      <c r="AV405" s="21" t="e">
        <f>+IF(AN405="Impacto",AV404-(AV404*AP405),AV404)</f>
        <v>#N/A</v>
      </c>
      <c r="AW405" s="20" t="str">
        <f t="shared" si="1767"/>
        <v/>
      </c>
      <c r="AX405" s="171"/>
      <c r="AY405" s="171"/>
      <c r="AZ405" s="174"/>
      <c r="BA405" s="20" t="str">
        <f>CONCATENATE(J404," Acción preventiva"," 2")</f>
        <v>SEYM  Acción preventiva 2</v>
      </c>
      <c r="BB405" s="22"/>
      <c r="BC405" s="22"/>
      <c r="BD405" s="22"/>
      <c r="BE405" s="20">
        <f t="shared" si="1769"/>
        <v>0</v>
      </c>
      <c r="BF405" s="20"/>
      <c r="BG405" s="20"/>
      <c r="BH405" s="20"/>
      <c r="BI405" s="20"/>
      <c r="BJ405" s="20"/>
      <c r="BK405" s="20"/>
      <c r="BL405" s="20"/>
      <c r="BM405" s="20"/>
      <c r="BN405" s="20"/>
      <c r="BO405" s="20"/>
      <c r="BP405" s="20"/>
      <c r="BQ405" s="20"/>
      <c r="BR405" s="177"/>
      <c r="BS405" s="37"/>
      <c r="BT405" s="37"/>
      <c r="BU405" s="37"/>
      <c r="BV405" s="37"/>
      <c r="BW405" s="37"/>
      <c r="BX405" s="37"/>
      <c r="BY405" s="37"/>
      <c r="BZ405" s="37"/>
      <c r="CA405" s="37"/>
      <c r="CB405" s="37"/>
      <c r="CC405" s="37"/>
      <c r="CD405" s="37"/>
      <c r="CE405" s="37">
        <f t="shared" si="1711"/>
        <v>0</v>
      </c>
      <c r="CF405" s="38"/>
      <c r="CG405" s="23"/>
      <c r="CH405" s="24"/>
      <c r="CI405" s="180"/>
      <c r="CJ405" s="25" t="e">
        <f t="shared" ref="CJ405" si="1773">1-(CH405/CI404)</f>
        <v>#DIV/0!</v>
      </c>
      <c r="CK405" s="23" t="e" cm="1">
        <f t="array" ref="CK405">+_xlfn.IFS(CJ405&lt;0.8,"Cambio",CJ405&lt;0.9,"Revisión de control",CJ405&gt;0.89,"Se mantiene")</f>
        <v>#DIV/0!</v>
      </c>
      <c r="CL405" s="148"/>
      <c r="CM405" s="148"/>
      <c r="CN405" s="148"/>
      <c r="CO405" s="148"/>
      <c r="CP405" s="25">
        <f t="shared" si="1772"/>
        <v>1</v>
      </c>
    </row>
    <row r="406" spans="1:94" ht="60" hidden="1" customHeight="1" x14ac:dyDescent="0.35">
      <c r="A406" s="151"/>
      <c r="B406" s="215"/>
      <c r="C406" s="152" t="s">
        <v>158</v>
      </c>
      <c r="D406" s="192"/>
      <c r="E406" s="195"/>
      <c r="F406" s="192"/>
      <c r="G406" s="197"/>
      <c r="H406" s="168"/>
      <c r="I406" s="167"/>
      <c r="J406" s="171"/>
      <c r="K406" s="171"/>
      <c r="L406" s="198"/>
      <c r="M406" s="200"/>
      <c r="N406" s="203"/>
      <c r="O406" s="206"/>
      <c r="P406" s="209"/>
      <c r="Q406" s="168"/>
      <c r="R406" s="182"/>
      <c r="S406" s="182"/>
      <c r="T406" s="183"/>
      <c r="U406" s="171"/>
      <c r="V406" s="171"/>
      <c r="W406" s="185"/>
      <c r="X406" s="185"/>
      <c r="Y406" s="185"/>
      <c r="Z406" s="187"/>
      <c r="AA406" s="168"/>
      <c r="AB406" s="167"/>
      <c r="AC406" s="168"/>
      <c r="AD406" s="168"/>
      <c r="AE406" s="167"/>
      <c r="AF406" s="168"/>
      <c r="AG406" s="169"/>
      <c r="AH406" s="20" t="str">
        <f>CONCATENATE(J404," Control"," 3")</f>
        <v>SEYM  Control 3</v>
      </c>
      <c r="AI406" s="22"/>
      <c r="AJ406" s="22"/>
      <c r="AK406" s="22"/>
      <c r="AL406" s="22" t="str">
        <f t="shared" si="1765"/>
        <v xml:space="preserve">  a través de </v>
      </c>
      <c r="AM406" s="20"/>
      <c r="AN406" s="20" t="str">
        <f t="shared" si="1649"/>
        <v/>
      </c>
      <c r="AO406" s="20"/>
      <c r="AP406" s="20" t="str">
        <f t="shared" si="1650"/>
        <v/>
      </c>
      <c r="AQ406" s="20"/>
      <c r="AR406" s="20"/>
      <c r="AS406" s="20"/>
      <c r="AT406" s="21" t="str">
        <f>+IF(AN406="Probabilidad",AT405-(AT405*AP406),AT405)</f>
        <v/>
      </c>
      <c r="AU406" s="20" t="str">
        <f t="shared" si="1766"/>
        <v/>
      </c>
      <c r="AV406" s="21" t="e">
        <f>+IF(AN406="Impacto",AV405-(AV405*AP406),AV405)</f>
        <v>#N/A</v>
      </c>
      <c r="AW406" s="20" t="str">
        <f t="shared" si="1767"/>
        <v/>
      </c>
      <c r="AX406" s="171"/>
      <c r="AY406" s="171"/>
      <c r="AZ406" s="174"/>
      <c r="BA406" s="20" t="str">
        <f>CONCATENATE(J404," Acción preventiva"," 3")</f>
        <v>SEYM  Acción preventiva 3</v>
      </c>
      <c r="BB406" s="22"/>
      <c r="BC406" s="22"/>
      <c r="BD406" s="22"/>
      <c r="BE406" s="20">
        <f t="shared" si="1769"/>
        <v>0</v>
      </c>
      <c r="BF406" s="20"/>
      <c r="BG406" s="20"/>
      <c r="BH406" s="20"/>
      <c r="BI406" s="20"/>
      <c r="BJ406" s="20"/>
      <c r="BK406" s="20"/>
      <c r="BL406" s="20"/>
      <c r="BM406" s="20"/>
      <c r="BN406" s="20"/>
      <c r="BO406" s="20"/>
      <c r="BP406" s="20"/>
      <c r="BQ406" s="20"/>
      <c r="BR406" s="177"/>
      <c r="BS406" s="37"/>
      <c r="BT406" s="37"/>
      <c r="BU406" s="37"/>
      <c r="BV406" s="37"/>
      <c r="BW406" s="37"/>
      <c r="BX406" s="37"/>
      <c r="BY406" s="37"/>
      <c r="BZ406" s="37"/>
      <c r="CA406" s="37"/>
      <c r="CB406" s="37"/>
      <c r="CC406" s="37"/>
      <c r="CD406" s="37"/>
      <c r="CE406" s="37">
        <f t="shared" si="1711"/>
        <v>0</v>
      </c>
      <c r="CF406" s="38"/>
      <c r="CG406" s="23"/>
      <c r="CH406" s="24"/>
      <c r="CI406" s="180"/>
      <c r="CJ406" s="25" t="e">
        <f t="shared" ref="CJ406" si="1774">1-(CH406/CI404)</f>
        <v>#DIV/0!</v>
      </c>
      <c r="CK406" s="23" t="e" cm="1">
        <f t="array" ref="CK406">+_xlfn.IFS(CJ406&lt;0.8,"Cambio",CJ406&lt;0.9,"Revisión de control",CJ406&gt;0.89,"Se mantiene")</f>
        <v>#DIV/0!</v>
      </c>
      <c r="CL406" s="148"/>
      <c r="CM406" s="148"/>
      <c r="CN406" s="148"/>
      <c r="CO406" s="148"/>
      <c r="CP406" s="25">
        <f t="shared" si="1772"/>
        <v>1</v>
      </c>
    </row>
    <row r="407" spans="1:94" ht="60" hidden="1" customHeight="1" x14ac:dyDescent="0.35">
      <c r="A407" s="151"/>
      <c r="B407" s="216"/>
      <c r="C407" s="152" t="s">
        <v>158</v>
      </c>
      <c r="D407" s="193"/>
      <c r="E407" s="196"/>
      <c r="F407" s="193"/>
      <c r="G407" s="197"/>
      <c r="H407" s="168"/>
      <c r="I407" s="167"/>
      <c r="J407" s="172"/>
      <c r="K407" s="172"/>
      <c r="L407" s="198"/>
      <c r="M407" s="201"/>
      <c r="N407" s="204"/>
      <c r="O407" s="207"/>
      <c r="P407" s="210"/>
      <c r="Q407" s="168"/>
      <c r="R407" s="182"/>
      <c r="S407" s="182"/>
      <c r="T407" s="183"/>
      <c r="U407" s="172"/>
      <c r="V407" s="172"/>
      <c r="W407" s="186"/>
      <c r="X407" s="186"/>
      <c r="Y407" s="186"/>
      <c r="Z407" s="187"/>
      <c r="AA407" s="168"/>
      <c r="AB407" s="167"/>
      <c r="AC407" s="168"/>
      <c r="AD407" s="168"/>
      <c r="AE407" s="167"/>
      <c r="AF407" s="168"/>
      <c r="AG407" s="169"/>
      <c r="AH407" s="20" t="str">
        <f>CONCATENATE(J404," Control"," 4")</f>
        <v>SEYM  Control 4</v>
      </c>
      <c r="AI407" s="22"/>
      <c r="AJ407" s="22"/>
      <c r="AK407" s="22"/>
      <c r="AL407" s="22" t="str">
        <f t="shared" si="1765"/>
        <v xml:space="preserve">  a través de </v>
      </c>
      <c r="AM407" s="20"/>
      <c r="AN407" s="20" t="str">
        <f t="shared" si="1649"/>
        <v/>
      </c>
      <c r="AO407" s="20"/>
      <c r="AP407" s="20" t="str">
        <f t="shared" si="1650"/>
        <v/>
      </c>
      <c r="AQ407" s="20"/>
      <c r="AR407" s="20"/>
      <c r="AS407" s="20"/>
      <c r="AT407" s="21" t="str">
        <f>+IF(AN407="Probabilidad",AT406-(AT406*AP407),AT406)</f>
        <v/>
      </c>
      <c r="AU407" s="20" t="str">
        <f t="shared" si="1766"/>
        <v/>
      </c>
      <c r="AV407" s="21" t="e">
        <f>+IF(AN407="Impacto",AV406-(AV406*AP407),AV406)</f>
        <v>#N/A</v>
      </c>
      <c r="AW407" s="20" t="str">
        <f t="shared" si="1767"/>
        <v/>
      </c>
      <c r="AX407" s="172"/>
      <c r="AY407" s="172"/>
      <c r="AZ407" s="175"/>
      <c r="BA407" s="20" t="str">
        <f>CONCATENATE(J404," Acción preventiva"," 4")</f>
        <v>SEYM  Acción preventiva 4</v>
      </c>
      <c r="BB407" s="22"/>
      <c r="BC407" s="22"/>
      <c r="BD407" s="22"/>
      <c r="BE407" s="20">
        <f t="shared" si="1769"/>
        <v>0</v>
      </c>
      <c r="BF407" s="20"/>
      <c r="BG407" s="20"/>
      <c r="BH407" s="20"/>
      <c r="BI407" s="20"/>
      <c r="BJ407" s="20"/>
      <c r="BK407" s="20"/>
      <c r="BL407" s="20"/>
      <c r="BM407" s="20"/>
      <c r="BN407" s="20"/>
      <c r="BO407" s="20"/>
      <c r="BP407" s="20"/>
      <c r="BQ407" s="20"/>
      <c r="BR407" s="178"/>
      <c r="BS407" s="37"/>
      <c r="BT407" s="37"/>
      <c r="BU407" s="37"/>
      <c r="BV407" s="37"/>
      <c r="BW407" s="37"/>
      <c r="BX407" s="37"/>
      <c r="BY407" s="37"/>
      <c r="BZ407" s="37"/>
      <c r="CA407" s="37"/>
      <c r="CB407" s="37"/>
      <c r="CC407" s="37"/>
      <c r="CD407" s="37"/>
      <c r="CE407" s="37">
        <f t="shared" si="1711"/>
        <v>0</v>
      </c>
      <c r="CF407" s="38"/>
      <c r="CG407" s="23"/>
      <c r="CH407" s="24"/>
      <c r="CI407" s="181"/>
      <c r="CJ407" s="25" t="e">
        <f t="shared" ref="CJ407" si="1775">1-(CH407/CI404)</f>
        <v>#DIV/0!</v>
      </c>
      <c r="CK407" s="23" t="e" cm="1">
        <f t="array" ref="CK407">+_xlfn.IFS(CJ407&lt;0.8,"Cambio",CJ407&lt;0.9,"Revisión de control",CJ407&gt;0.89,"Se mantiene")</f>
        <v>#DIV/0!</v>
      </c>
      <c r="CL407" s="148"/>
      <c r="CM407" s="148"/>
      <c r="CN407" s="148"/>
      <c r="CO407" s="148"/>
      <c r="CP407" s="25">
        <f t="shared" si="1772"/>
        <v>1</v>
      </c>
    </row>
    <row r="408" spans="1:94" ht="60" hidden="1" customHeight="1" x14ac:dyDescent="0.35">
      <c r="A408" s="151"/>
      <c r="B408" s="214" t="s">
        <v>157</v>
      </c>
      <c r="C408" s="152" t="s">
        <v>158</v>
      </c>
      <c r="D408" s="191" t="str">
        <f>VLOOKUP(B408,Datos!$B$65:$F$80,3,FALSE)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08" s="194" t="str">
        <f>VLOOKUP(B408,Datos!$B$65:$F$80,5,FALSE)</f>
        <v>La posibilidad de incumplir con las acciones que generen mejoramiento a los procesos, planes, programas y proyectos que impactan en la toma de decisiones en la entidad</v>
      </c>
      <c r="F408" s="191" t="str">
        <f>VLOOKUP(B408,Datos!$B$65:$F$80,4,FALSE)</f>
        <v>Desde el reporte y análisis de información y datos, la determinación de las causas probables de lo sin cumplimientos y tendencias negativas hasta la formulación de acciones correctivas, preventivas y de mejora.</v>
      </c>
      <c r="G408" s="197" t="s">
        <v>1027</v>
      </c>
      <c r="H408" s="168"/>
      <c r="I408" s="167">
        <f t="shared" ref="I408" si="1776">IF(K408="",0,1)</f>
        <v>0</v>
      </c>
      <c r="J408" s="170" t="str">
        <f t="shared" ref="J408" si="1777">CONCATENATE(C408," ",K408)</f>
        <v xml:space="preserve">SEYM </v>
      </c>
      <c r="K408" s="170"/>
      <c r="L408" s="198"/>
      <c r="M408" s="199">
        <f ca="1">+TODAY()-L408</f>
        <v>46151</v>
      </c>
      <c r="N408" s="202"/>
      <c r="O408" s="205"/>
      <c r="P408" s="208" t="e">
        <f>VLOOKUP(O408,Datos!$B$20:$D$25,2,FALSE)</f>
        <v>#N/A</v>
      </c>
      <c r="Q408" s="168"/>
      <c r="R408" s="182"/>
      <c r="S408" s="182"/>
      <c r="T408" s="183" t="str">
        <f t="shared" ref="T408" si="1778">CONCATENATE("Posibilidad de efecto dañoso sobre los"," ",Q408," ",R408," debido ",S408)</f>
        <v xml:space="preserve">Posibilidad de efecto dañoso sobre los   debido </v>
      </c>
      <c r="U408" s="170"/>
      <c r="V408" s="170"/>
      <c r="W408" s="184"/>
      <c r="X408" s="184"/>
      <c r="Y408" s="184"/>
      <c r="Z408" s="187"/>
      <c r="AA408" s="168" t="str">
        <f t="shared" ref="AA408" si="1779">IF(Z408&lt;=0,"",IF(Z408&lt;=2,"Muy Baja",IF(Z408&lt;=24,"Baja",IF(Z408&lt;=500,"Media",IF(Z408&lt;=5000,"Alta","Muy Alta")))))</f>
        <v/>
      </c>
      <c r="AB408" s="167" t="str">
        <f t="shared" ref="AB408" si="1780">IF(AA408="","",IF(AA408="Muy Baja",0.2,IF(AA408="Baja",0.4,IF(AA408="Media",0.6,IF(AA408="Alta",0.8,IF(AA408="Muy Alta",1,))))))</f>
        <v/>
      </c>
      <c r="AC408" s="168">
        <f>+O408</f>
        <v>0</v>
      </c>
      <c r="AD408" s="168" t="e" cm="1">
        <f t="array" ref="AD408">_xlfn.IFS(AC408=Datos!$C$6,"Leve",AC408=Datos!$C$7,"Menor",AC408=Datos!$C$8,"Moderado",AC408=Datos!$C$9,"Mayor",AC408=Datos!$C$10,"Catastrófico")</f>
        <v>#N/A</v>
      </c>
      <c r="AE408" s="167" t="e">
        <f t="shared" ref="AE408" si="1781">IF(AD408="","",IF(AD408="Leve",0.2,IF(AD408="Menor",0.4,IF(AD408="Moderado",0.6,IF(AD408="Mayor",0.8,IF(AD408="Catastrófico",1,))))))</f>
        <v>#N/A</v>
      </c>
      <c r="AF408" s="168" t="e">
        <f t="shared" ref="AF408" si="1782">IF(OR(AND(AA408="Muy Baja",AD408="Leve"),AND(AA408="Muy Baja",AD408="Menor"),AND(AA408="Baja",AD408="Leve")),"Bajo",IF(OR(AND(AA408="Muy baja",AD408="Moderado"),AND(AA408="Baja",AD408="Menor"),AND(AA408="Baja",AD408="Moderado"),AND(AA408="Media",AD408="Leve"),AND(AA408="Media",AD408="Menor"),AND(AA408="Media",AD408="Moderado"),AND(AA408="Alta",AD408="Leve"),AND(AA408="Alta",AD408="Menor")),"Moderado",IF(OR(AND(AA408="Muy Baja",AD408="Mayor"),AND(AA408="Baja",AD408="Mayor"),AND(AA408="Media",AD408="Mayor"),AND(AA408="Alta",AD408="Moderado"),AND(AA408="Alta",AD408="Mayor"),AND(AA408="Muy Alta",AD408="Leve"),AND(AA408="Muy Alta",AD408="Menor"),AND(AA408="Muy Alta",AD408="Moderado"),AND(AA408="Muy Alta",AD408="Mayor")),"Alto",IF(OR(AND(AA408="Muy Baja",AD408="Catastrófico"),AND(AA408="Baja",AD408="Catastrófico"),AND(AA408="Media",AD408="Catastrófico"),AND(AA408="Alta",AD408="Catastrófico"),AND(AA408="Muy Alta",AD408="Catastrófico")),"Extremo",""))))</f>
        <v>#N/A</v>
      </c>
      <c r="AG408" s="169" t="e" cm="1">
        <f t="array" ref="AG408">_xlfn.IFS(AF408="Bajo","Aceptar",AF408="Moderado","Reducir",AF408="Alto","Reducir",AF408="Extremo","Reducir")</f>
        <v>#N/A</v>
      </c>
      <c r="AH408" s="20" t="str">
        <f>CONCATENATE(J408," Control"," 1")</f>
        <v>SEYM  Control 1</v>
      </c>
      <c r="AI408" s="22"/>
      <c r="AJ408" s="22"/>
      <c r="AK408" s="22"/>
      <c r="AL408" s="22" t="str">
        <f t="shared" ref="AL408:AL411" si="1783">CONCATENATE(AI408," ",AJ408," a través de ",AK408)</f>
        <v xml:space="preserve">  a través de </v>
      </c>
      <c r="AM408" s="20"/>
      <c r="AN408" s="20" t="str">
        <f t="shared" si="1649"/>
        <v/>
      </c>
      <c r="AO408" s="20"/>
      <c r="AP408" s="20" t="str">
        <f t="shared" si="1650"/>
        <v/>
      </c>
      <c r="AQ408" s="20"/>
      <c r="AR408" s="20"/>
      <c r="AS408" s="20"/>
      <c r="AT408" s="21" t="str">
        <f>+IF(AN408="Probabilidad",AB408-(AB408*AP408),AB408)</f>
        <v/>
      </c>
      <c r="AU408" s="20" t="str">
        <f t="shared" si="1766"/>
        <v/>
      </c>
      <c r="AV408" s="21" t="e">
        <f>+IF(AN408="Impacto",AE408-(AE408*AP408),AE408)</f>
        <v>#N/A</v>
      </c>
      <c r="AW408" s="20" t="str">
        <f t="shared" si="1767"/>
        <v/>
      </c>
      <c r="AX408" s="170" t="str">
        <f t="shared" ref="AX408" si="1784">IF(OR(AND(AU411="Muy Baja",AW411="Leve"),AND(AU411="Muy Baja",AW411="Menor"),AND(AU411="Baja",AW411="Leve")),"Bajo",IF(OR(AND(AU411="Muy baja",AW411="Moderado"),AND(AU411="Baja",AW411="Menor"),AND(AU411="Baja",AW411="Moderado"),AND(AU411="Media",AW411="Leve"),AND(AU411="Media",AW411="Menor"),AND(AU411="Media",AW411="Moderado"),AND(AU411="Alta",AW411="Leve"),AND(AU411="Alta",AW411="Menor")),"Moderado",IF(OR(AND(AU411="Muy Baja",AW411="Mayor"),AND(AU411="Baja",AW411="Mayor"),AND(AU411="Media",AW411="Mayor"),AND(AU411="Alta",AW411="Moderado"),AND(AU411="Alta",AW411="Mayor"),AND(AU411="Muy Alta",AW411="Leve"),AND(AU411="Muy Alta",AW411="Menor"),AND(AU411="Muy Alta",AW411="Moderado"),AND(AU411="Muy Alta",AW411="Mayor")),"Alto",IF(OR(AND(AU411="Muy Baja",AW411="Catastrófico"),AND(AU411="Baja",AW411="Catastrófico"),AND(AU411="Media",AW411="Catastrófico"),AND(AU411="Alta",AW411="Catastrófico"),AND(AU411="Muy Alta",AW411="Catastrófico")),"Extremo",""))))</f>
        <v/>
      </c>
      <c r="AY408" s="170" t="e" cm="1">
        <f t="array" ref="AY408">_xlfn.IFS(AX408="Bajo","Aceptar",AX408="Moderado","Reducir",AX408="Alto","Reducir",AX408="Extremo","Reducir")</f>
        <v>#N/A</v>
      </c>
      <c r="AZ408" s="173" t="e" cm="1">
        <f t="array" ref="AZ408">_xlfn.IFS(AY408="Aceptar","No",AY408="Reducir","Si")</f>
        <v>#N/A</v>
      </c>
      <c r="BA408" s="20" t="str">
        <f>CONCATENATE(J408," Acción preventiva"," 1")</f>
        <v>SEYM  Acción preventiva 1</v>
      </c>
      <c r="BB408" s="22"/>
      <c r="BC408" s="22"/>
      <c r="BD408" s="22"/>
      <c r="BE408" s="20">
        <f t="shared" si="1769"/>
        <v>0</v>
      </c>
      <c r="BF408" s="20"/>
      <c r="BG408" s="20"/>
      <c r="BH408" s="20"/>
      <c r="BI408" s="20"/>
      <c r="BJ408" s="20"/>
      <c r="BK408" s="20"/>
      <c r="BL408" s="20"/>
      <c r="BM408" s="20"/>
      <c r="BN408" s="20"/>
      <c r="BO408" s="20"/>
      <c r="BP408" s="20"/>
      <c r="BQ408" s="20"/>
      <c r="BR408" s="176"/>
      <c r="BS408" s="37"/>
      <c r="BT408" s="37"/>
      <c r="BU408" s="37"/>
      <c r="BV408" s="37"/>
      <c r="BW408" s="37"/>
      <c r="BX408" s="37"/>
      <c r="BY408" s="37"/>
      <c r="BZ408" s="37"/>
      <c r="CA408" s="37"/>
      <c r="CB408" s="37"/>
      <c r="CC408" s="37"/>
      <c r="CD408" s="37"/>
      <c r="CE408" s="37">
        <f t="shared" si="1711"/>
        <v>0</v>
      </c>
      <c r="CF408" s="38"/>
      <c r="CG408" s="23"/>
      <c r="CH408" s="24"/>
      <c r="CI408" s="179">
        <f t="shared" ref="CI408" si="1785">+Z408</f>
        <v>0</v>
      </c>
      <c r="CJ408" s="25" t="e">
        <f t="shared" ref="CJ408" si="1786">1-(CH408/CI408)</f>
        <v>#DIV/0!</v>
      </c>
      <c r="CK408" s="23" t="e" cm="1">
        <f t="array" ref="CK408">+_xlfn.IFS(CJ408&lt;0.8,"Cambio",CJ408&lt;0.9,"Revisión de control",CJ408&gt;0.89,"Se mantiene")</f>
        <v>#DIV/0!</v>
      </c>
      <c r="CL408" s="148"/>
      <c r="CM408" s="148"/>
      <c r="CN408" s="148"/>
      <c r="CO408" s="148"/>
      <c r="CP408" s="25">
        <f t="shared" ref="CP408:CP411" si="1787">(_xlfn.IFS(CG408="",1,CG408="SI",0)+_xlfn.IFS(CL408="",1,CL408="SI",1,CL408="NO",0)+_xlfn.IFS(CM408="",1,CM408="SI",1,CM408="NO",0)+_xlfn.IFS(CN408="",1,CN408="SI",1,CN408="NO",0)+_xlfn.IFS(CO408="",1,CO408="SI",1,CO408="NO",0))/5</f>
        <v>1</v>
      </c>
    </row>
    <row r="409" spans="1:94" ht="60" hidden="1" customHeight="1" x14ac:dyDescent="0.35">
      <c r="A409" s="151"/>
      <c r="B409" s="215"/>
      <c r="C409" s="152" t="s">
        <v>158</v>
      </c>
      <c r="D409" s="192"/>
      <c r="E409" s="195"/>
      <c r="F409" s="192"/>
      <c r="G409" s="197"/>
      <c r="H409" s="168"/>
      <c r="I409" s="167"/>
      <c r="J409" s="171"/>
      <c r="K409" s="171"/>
      <c r="L409" s="198"/>
      <c r="M409" s="200"/>
      <c r="N409" s="203"/>
      <c r="O409" s="206"/>
      <c r="P409" s="209"/>
      <c r="Q409" s="168"/>
      <c r="R409" s="182"/>
      <c r="S409" s="182"/>
      <c r="T409" s="183"/>
      <c r="U409" s="171"/>
      <c r="V409" s="171"/>
      <c r="W409" s="185"/>
      <c r="X409" s="185"/>
      <c r="Y409" s="185"/>
      <c r="Z409" s="187"/>
      <c r="AA409" s="168"/>
      <c r="AB409" s="167"/>
      <c r="AC409" s="168"/>
      <c r="AD409" s="168"/>
      <c r="AE409" s="167"/>
      <c r="AF409" s="168"/>
      <c r="AG409" s="169"/>
      <c r="AH409" s="20" t="str">
        <f>CONCATENATE(J408," Control"," 2")</f>
        <v>SEYM  Control 2</v>
      </c>
      <c r="AI409" s="22"/>
      <c r="AJ409" s="22"/>
      <c r="AK409" s="22"/>
      <c r="AL409" s="22" t="str">
        <f t="shared" si="1783"/>
        <v xml:space="preserve">  a través de </v>
      </c>
      <c r="AM409" s="20"/>
      <c r="AN409" s="20" t="str">
        <f t="shared" si="1649"/>
        <v/>
      </c>
      <c r="AO409" s="20"/>
      <c r="AP409" s="20" t="str">
        <f t="shared" si="1650"/>
        <v/>
      </c>
      <c r="AQ409" s="20"/>
      <c r="AR409" s="20"/>
      <c r="AS409" s="20"/>
      <c r="AT409" s="21" t="str">
        <f>+IF(AN409="Probabilidad",AT408-(AT408*AP409),AT408)</f>
        <v/>
      </c>
      <c r="AU409" s="20" t="str">
        <f t="shared" si="1766"/>
        <v/>
      </c>
      <c r="AV409" s="21" t="e">
        <f>+IF(AN409="Impacto",AV408-(AV408*AP409),AV408)</f>
        <v>#N/A</v>
      </c>
      <c r="AW409" s="20" t="str">
        <f t="shared" si="1767"/>
        <v/>
      </c>
      <c r="AX409" s="171"/>
      <c r="AY409" s="171"/>
      <c r="AZ409" s="174"/>
      <c r="BA409" s="20" t="str">
        <f>CONCATENATE(J408," Acción preventiva"," 2")</f>
        <v>SEYM  Acción preventiva 2</v>
      </c>
      <c r="BB409" s="22"/>
      <c r="BC409" s="22"/>
      <c r="BD409" s="22"/>
      <c r="BE409" s="20">
        <f t="shared" si="1769"/>
        <v>0</v>
      </c>
      <c r="BF409" s="20"/>
      <c r="BG409" s="20"/>
      <c r="BH409" s="20"/>
      <c r="BI409" s="20"/>
      <c r="BJ409" s="20"/>
      <c r="BK409" s="20"/>
      <c r="BL409" s="20"/>
      <c r="BM409" s="20"/>
      <c r="BN409" s="20"/>
      <c r="BO409" s="20"/>
      <c r="BP409" s="20"/>
      <c r="BQ409" s="20"/>
      <c r="BR409" s="177"/>
      <c r="BS409" s="37"/>
      <c r="BT409" s="37"/>
      <c r="BU409" s="37"/>
      <c r="BV409" s="37"/>
      <c r="BW409" s="37"/>
      <c r="BX409" s="37"/>
      <c r="BY409" s="37"/>
      <c r="BZ409" s="37"/>
      <c r="CA409" s="37"/>
      <c r="CB409" s="37"/>
      <c r="CC409" s="37"/>
      <c r="CD409" s="37"/>
      <c r="CE409" s="37">
        <f t="shared" si="1711"/>
        <v>0</v>
      </c>
      <c r="CF409" s="38"/>
      <c r="CG409" s="23"/>
      <c r="CH409" s="24"/>
      <c r="CI409" s="180"/>
      <c r="CJ409" s="25" t="e">
        <f t="shared" ref="CJ409" si="1788">1-(CH409/CI408)</f>
        <v>#DIV/0!</v>
      </c>
      <c r="CK409" s="23" t="e" cm="1">
        <f t="array" ref="CK409">+_xlfn.IFS(CJ409&lt;0.8,"Cambio",CJ409&lt;0.9,"Revisión de control",CJ409&gt;0.89,"Se mantiene")</f>
        <v>#DIV/0!</v>
      </c>
      <c r="CL409" s="148"/>
      <c r="CM409" s="148"/>
      <c r="CN409" s="148"/>
      <c r="CO409" s="148"/>
      <c r="CP409" s="25">
        <f t="shared" si="1787"/>
        <v>1</v>
      </c>
    </row>
    <row r="410" spans="1:94" ht="60" hidden="1" customHeight="1" x14ac:dyDescent="0.35">
      <c r="A410" s="151"/>
      <c r="B410" s="215"/>
      <c r="C410" s="152" t="s">
        <v>158</v>
      </c>
      <c r="D410" s="192"/>
      <c r="E410" s="195"/>
      <c r="F410" s="192"/>
      <c r="G410" s="197"/>
      <c r="H410" s="168"/>
      <c r="I410" s="167"/>
      <c r="J410" s="171"/>
      <c r="K410" s="171"/>
      <c r="L410" s="198"/>
      <c r="M410" s="200"/>
      <c r="N410" s="203"/>
      <c r="O410" s="206"/>
      <c r="P410" s="209"/>
      <c r="Q410" s="168"/>
      <c r="R410" s="182"/>
      <c r="S410" s="182"/>
      <c r="T410" s="183"/>
      <c r="U410" s="171"/>
      <c r="V410" s="171"/>
      <c r="W410" s="185"/>
      <c r="X410" s="185"/>
      <c r="Y410" s="185"/>
      <c r="Z410" s="187"/>
      <c r="AA410" s="168"/>
      <c r="AB410" s="167"/>
      <c r="AC410" s="168"/>
      <c r="AD410" s="168"/>
      <c r="AE410" s="167"/>
      <c r="AF410" s="168"/>
      <c r="AG410" s="169"/>
      <c r="AH410" s="20" t="str">
        <f>CONCATENATE(J408," Control"," 3")</f>
        <v>SEYM  Control 3</v>
      </c>
      <c r="AI410" s="22"/>
      <c r="AJ410" s="22"/>
      <c r="AK410" s="22"/>
      <c r="AL410" s="22" t="str">
        <f t="shared" si="1783"/>
        <v xml:space="preserve">  a través de </v>
      </c>
      <c r="AM410" s="20"/>
      <c r="AN410" s="20" t="str">
        <f t="shared" si="1649"/>
        <v/>
      </c>
      <c r="AO410" s="20"/>
      <c r="AP410" s="20" t="str">
        <f t="shared" si="1650"/>
        <v/>
      </c>
      <c r="AQ410" s="20"/>
      <c r="AR410" s="20"/>
      <c r="AS410" s="20"/>
      <c r="AT410" s="21" t="str">
        <f>+IF(AN410="Probabilidad",AT409-(AT409*AP410),AT409)</f>
        <v/>
      </c>
      <c r="AU410" s="20" t="str">
        <f t="shared" si="1766"/>
        <v/>
      </c>
      <c r="AV410" s="21" t="e">
        <f>+IF(AN410="Impacto",AV409-(AV409*AP410),AV409)</f>
        <v>#N/A</v>
      </c>
      <c r="AW410" s="20" t="str">
        <f t="shared" si="1767"/>
        <v/>
      </c>
      <c r="AX410" s="171"/>
      <c r="AY410" s="171"/>
      <c r="AZ410" s="174"/>
      <c r="BA410" s="20" t="str">
        <f>CONCATENATE(J408," Acción preventiva"," 3")</f>
        <v>SEYM  Acción preventiva 3</v>
      </c>
      <c r="BB410" s="22"/>
      <c r="BC410" s="22"/>
      <c r="BD410" s="22"/>
      <c r="BE410" s="20">
        <f t="shared" si="1769"/>
        <v>0</v>
      </c>
      <c r="BF410" s="20"/>
      <c r="BG410" s="20"/>
      <c r="BH410" s="20"/>
      <c r="BI410" s="20"/>
      <c r="BJ410" s="20"/>
      <c r="BK410" s="20"/>
      <c r="BL410" s="20"/>
      <c r="BM410" s="20"/>
      <c r="BN410" s="20"/>
      <c r="BO410" s="20"/>
      <c r="BP410" s="20"/>
      <c r="BQ410" s="20"/>
      <c r="BR410" s="177"/>
      <c r="BS410" s="37"/>
      <c r="BT410" s="37"/>
      <c r="BU410" s="37"/>
      <c r="BV410" s="37"/>
      <c r="BW410" s="37"/>
      <c r="BX410" s="37"/>
      <c r="BY410" s="37"/>
      <c r="BZ410" s="37"/>
      <c r="CA410" s="37"/>
      <c r="CB410" s="37"/>
      <c r="CC410" s="37"/>
      <c r="CD410" s="37"/>
      <c r="CE410" s="37">
        <f t="shared" si="1711"/>
        <v>0</v>
      </c>
      <c r="CF410" s="38"/>
      <c r="CG410" s="23"/>
      <c r="CH410" s="24"/>
      <c r="CI410" s="180"/>
      <c r="CJ410" s="25" t="e">
        <f t="shared" ref="CJ410" si="1789">1-(CH410/CI408)</f>
        <v>#DIV/0!</v>
      </c>
      <c r="CK410" s="23" t="e" cm="1">
        <f t="array" ref="CK410">+_xlfn.IFS(CJ410&lt;0.8,"Cambio",CJ410&lt;0.9,"Revisión de control",CJ410&gt;0.89,"Se mantiene")</f>
        <v>#DIV/0!</v>
      </c>
      <c r="CL410" s="148"/>
      <c r="CM410" s="148"/>
      <c r="CN410" s="148"/>
      <c r="CO410" s="148"/>
      <c r="CP410" s="25">
        <f t="shared" si="1787"/>
        <v>1</v>
      </c>
    </row>
    <row r="411" spans="1:94" ht="60" hidden="1" customHeight="1" x14ac:dyDescent="0.35">
      <c r="A411" s="151"/>
      <c r="B411" s="216"/>
      <c r="C411" s="152" t="s">
        <v>158</v>
      </c>
      <c r="D411" s="193"/>
      <c r="E411" s="196"/>
      <c r="F411" s="193"/>
      <c r="G411" s="197"/>
      <c r="H411" s="168"/>
      <c r="I411" s="167"/>
      <c r="J411" s="172"/>
      <c r="K411" s="172"/>
      <c r="L411" s="198"/>
      <c r="M411" s="201"/>
      <c r="N411" s="204"/>
      <c r="O411" s="207"/>
      <c r="P411" s="210"/>
      <c r="Q411" s="168"/>
      <c r="R411" s="182"/>
      <c r="S411" s="182"/>
      <c r="T411" s="183"/>
      <c r="U411" s="172"/>
      <c r="V411" s="172"/>
      <c r="W411" s="186"/>
      <c r="X411" s="186"/>
      <c r="Y411" s="186"/>
      <c r="Z411" s="187"/>
      <c r="AA411" s="168"/>
      <c r="AB411" s="167"/>
      <c r="AC411" s="168"/>
      <c r="AD411" s="168"/>
      <c r="AE411" s="167"/>
      <c r="AF411" s="168"/>
      <c r="AG411" s="169"/>
      <c r="AH411" s="20" t="str">
        <f>CONCATENATE(J408," Control"," 4")</f>
        <v>SEYM  Control 4</v>
      </c>
      <c r="AI411" s="22"/>
      <c r="AJ411" s="22"/>
      <c r="AK411" s="22"/>
      <c r="AL411" s="22" t="str">
        <f t="shared" si="1783"/>
        <v xml:space="preserve">  a través de </v>
      </c>
      <c r="AM411" s="20"/>
      <c r="AN411" s="20" t="str">
        <f t="shared" si="1649"/>
        <v/>
      </c>
      <c r="AO411" s="20"/>
      <c r="AP411" s="20" t="str">
        <f t="shared" si="1650"/>
        <v/>
      </c>
      <c r="AQ411" s="20"/>
      <c r="AR411" s="20"/>
      <c r="AS411" s="20"/>
      <c r="AT411" s="21" t="str">
        <f>+IF(AN411="Probabilidad",AT410-(AT410*AP411),AT410)</f>
        <v/>
      </c>
      <c r="AU411" s="20" t="str">
        <f t="shared" si="1766"/>
        <v/>
      </c>
      <c r="AV411" s="21" t="e">
        <f>+IF(AN411="Impacto",AV410-(AV410*AP411),AV410)</f>
        <v>#N/A</v>
      </c>
      <c r="AW411" s="20" t="str">
        <f t="shared" si="1767"/>
        <v/>
      </c>
      <c r="AX411" s="172"/>
      <c r="AY411" s="172"/>
      <c r="AZ411" s="175"/>
      <c r="BA411" s="20" t="str">
        <f>CONCATENATE(J408," Acción preventiva"," 4")</f>
        <v>SEYM  Acción preventiva 4</v>
      </c>
      <c r="BB411" s="22"/>
      <c r="BC411" s="22"/>
      <c r="BD411" s="22"/>
      <c r="BE411" s="20">
        <f t="shared" si="1769"/>
        <v>0</v>
      </c>
      <c r="BF411" s="20"/>
      <c r="BG411" s="20"/>
      <c r="BH411" s="20"/>
      <c r="BI411" s="20"/>
      <c r="BJ411" s="20"/>
      <c r="BK411" s="20"/>
      <c r="BL411" s="20"/>
      <c r="BM411" s="20"/>
      <c r="BN411" s="20"/>
      <c r="BO411" s="20"/>
      <c r="BP411" s="20"/>
      <c r="BQ411" s="20"/>
      <c r="BR411" s="178"/>
      <c r="BS411" s="37"/>
      <c r="BT411" s="37"/>
      <c r="BU411" s="37"/>
      <c r="BV411" s="37"/>
      <c r="BW411" s="37"/>
      <c r="BX411" s="37"/>
      <c r="BY411" s="37"/>
      <c r="BZ411" s="37"/>
      <c r="CA411" s="37"/>
      <c r="CB411" s="37"/>
      <c r="CC411" s="37"/>
      <c r="CD411" s="37"/>
      <c r="CE411" s="37">
        <f t="shared" si="1711"/>
        <v>0</v>
      </c>
      <c r="CF411" s="38"/>
      <c r="CG411" s="23"/>
      <c r="CH411" s="24"/>
      <c r="CI411" s="181"/>
      <c r="CJ411" s="25" t="e">
        <f t="shared" ref="CJ411" si="1790">1-(CH411/CI408)</f>
        <v>#DIV/0!</v>
      </c>
      <c r="CK411" s="23" t="e" cm="1">
        <f t="array" ref="CK411">+_xlfn.IFS(CJ411&lt;0.8,"Cambio",CJ411&lt;0.9,"Revisión de control",CJ411&gt;0.89,"Se mantiene")</f>
        <v>#DIV/0!</v>
      </c>
      <c r="CL411" s="148"/>
      <c r="CM411" s="148"/>
      <c r="CN411" s="148"/>
      <c r="CO411" s="148"/>
      <c r="CP411" s="25">
        <f t="shared" si="1787"/>
        <v>1</v>
      </c>
    </row>
    <row r="412" spans="1:94" ht="60" hidden="1" customHeight="1" x14ac:dyDescent="0.35">
      <c r="A412" s="151"/>
      <c r="B412" s="214" t="s">
        <v>157</v>
      </c>
      <c r="C412" s="153" t="s">
        <v>158</v>
      </c>
      <c r="D412" s="191" t="str">
        <f>VLOOKUP(B412,Datos!$B$65:$F$80,3,FALSE)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12" s="194" t="str">
        <f>VLOOKUP(B412,Datos!$B$65:$F$80,5,FALSE)</f>
        <v>La posibilidad de incumplir con las acciones que generen mejoramiento a los procesos, planes, programas y proyectos que impactan en la toma de decisiones en la entidad</v>
      </c>
      <c r="F412" s="191" t="str">
        <f>VLOOKUP(B412,Datos!$B$65:$F$80,4,FALSE)</f>
        <v>Desde el reporte y análisis de información y datos, la determinación de las causas probables de lo sin cumplimientos y tendencias negativas hasta la formulación de acciones correctivas, preventivas y de mejora.</v>
      </c>
      <c r="G412" s="197" t="s">
        <v>439</v>
      </c>
      <c r="H412" s="168"/>
      <c r="I412" s="167">
        <f t="shared" ref="I412" si="1791">IF(K412="",0,1)</f>
        <v>0</v>
      </c>
      <c r="J412" s="170" t="str">
        <f t="shared" ref="J412" si="1792">CONCATENATE(C412," ",K412)</f>
        <v xml:space="preserve">SEYM </v>
      </c>
      <c r="K412" s="170"/>
      <c r="L412" s="198"/>
      <c r="M412" s="199">
        <f ca="1">+TODAY()-L412</f>
        <v>46151</v>
      </c>
      <c r="N412" s="202"/>
      <c r="O412" s="205"/>
      <c r="P412" s="208" t="e">
        <f>VLOOKUP(O412,Datos!$B$20:$D$25,2,FALSE)</f>
        <v>#N/A</v>
      </c>
      <c r="Q412" s="168"/>
      <c r="R412" s="182"/>
      <c r="S412" s="182"/>
      <c r="T412" s="183" t="str">
        <f t="shared" ref="T412" si="1793">CONCATENATE("Posibilidad de efecto dañoso sobre los"," ",Q412," ",R412," debido ",S412)</f>
        <v xml:space="preserve">Posibilidad de efecto dañoso sobre los   debido </v>
      </c>
      <c r="U412" s="170"/>
      <c r="V412" s="170"/>
      <c r="W412" s="184"/>
      <c r="X412" s="184"/>
      <c r="Y412" s="184"/>
      <c r="Z412" s="187"/>
      <c r="AA412" s="168" t="str">
        <f t="shared" ref="AA412" si="1794">IF(Z412&lt;=0,"",IF(Z412&lt;=2,"Muy Baja",IF(Z412&lt;=24,"Baja",IF(Z412&lt;=500,"Media",IF(Z412&lt;=5000,"Alta","Muy Alta")))))</f>
        <v/>
      </c>
      <c r="AB412" s="167" t="str">
        <f t="shared" ref="AB412" si="1795">IF(AA412="","",IF(AA412="Muy Baja",0.2,IF(AA412="Baja",0.4,IF(AA412="Media",0.6,IF(AA412="Alta",0.8,IF(AA412="Muy Alta",1,))))))</f>
        <v/>
      </c>
      <c r="AC412" s="168">
        <f>+O412</f>
        <v>0</v>
      </c>
      <c r="AD412" s="168" t="e" cm="1">
        <f t="array" ref="AD412">_xlfn.IFS(AC412=Datos!$C$6,"Leve",AC412=Datos!$C$7,"Menor",AC412=Datos!$C$8,"Moderado",AC412=Datos!$C$9,"Mayor",AC412=Datos!$C$10,"Catastrófico")</f>
        <v>#N/A</v>
      </c>
      <c r="AE412" s="167" t="e">
        <f t="shared" ref="AE412" si="1796">IF(AD412="","",IF(AD412="Leve",0.2,IF(AD412="Menor",0.4,IF(AD412="Moderado",0.6,IF(AD412="Mayor",0.8,IF(AD412="Catastrófico",1,))))))</f>
        <v>#N/A</v>
      </c>
      <c r="AF412" s="168" t="e">
        <f t="shared" ref="AF412" si="1797">IF(OR(AND(AA412="Muy Baja",AD412="Leve"),AND(AA412="Muy Baja",AD412="Menor"),AND(AA412="Baja",AD412="Leve")),"Bajo",IF(OR(AND(AA412="Muy baja",AD412="Moderado"),AND(AA412="Baja",AD412="Menor"),AND(AA412="Baja",AD412="Moderado"),AND(AA412="Media",AD412="Leve"),AND(AA412="Media",AD412="Menor"),AND(AA412="Media",AD412="Moderado"),AND(AA412="Alta",AD412="Leve"),AND(AA412="Alta",AD412="Menor")),"Moderado",IF(OR(AND(AA412="Muy Baja",AD412="Mayor"),AND(AA412="Baja",AD412="Mayor"),AND(AA412="Media",AD412="Mayor"),AND(AA412="Alta",AD412="Moderado"),AND(AA412="Alta",AD412="Mayor"),AND(AA412="Muy Alta",AD412="Leve"),AND(AA412="Muy Alta",AD412="Menor"),AND(AA412="Muy Alta",AD412="Moderado"),AND(AA412="Muy Alta",AD412="Mayor")),"Alto",IF(OR(AND(AA412="Muy Baja",AD412="Catastrófico"),AND(AA412="Baja",AD412="Catastrófico"),AND(AA412="Media",AD412="Catastrófico"),AND(AA412="Alta",AD412="Catastrófico"),AND(AA412="Muy Alta",AD412="Catastrófico")),"Extremo",""))))</f>
        <v>#N/A</v>
      </c>
      <c r="AG412" s="169" t="e" cm="1">
        <f t="array" ref="AG412">_xlfn.IFS(AF412="Bajo","Aceptar",AF412="Moderado","Reducir",AF412="Alto","Reducir",AF412="Extremo","Reducir")</f>
        <v>#N/A</v>
      </c>
      <c r="AH412" s="20" t="str">
        <f>CONCATENATE(J412," Control"," 1")</f>
        <v>SEYM  Control 1</v>
      </c>
      <c r="AI412" s="22"/>
      <c r="AJ412" s="22"/>
      <c r="AK412" s="22"/>
      <c r="AL412" s="22" t="str">
        <f t="shared" ref="AL412:AL415" si="1798">CONCATENATE(AI412," ",AJ412," a través de ",AK412)</f>
        <v xml:space="preserve">  a través de </v>
      </c>
      <c r="AM412" s="20"/>
      <c r="AN412" s="20" t="str">
        <f>IF(OR(AM412="Preventivo",AM412="Detectivo"),"Probabilidad",IF(AM412="Correctivo","Impacto",""))</f>
        <v/>
      </c>
      <c r="AO412" s="20"/>
      <c r="AP412" s="20" t="str">
        <f>IF(AND(AM412="Preventivo",AO412="Automático"),"50%",IF(AND(AM412="Preventivo",AO412="Manual"),"40%",IF(AND(AM412="Detectivo",AO412="Automático"),"40%",IF(AND(AM412="Detectivo",AO412="Manual"),"30%",IF(AND(AM412="Correctivo",AO412="Automático"),"35%",IF(AND(AM412="Correctivo",AO412="Manual"),"25%",""))))))</f>
        <v/>
      </c>
      <c r="AQ412" s="20"/>
      <c r="AR412" s="20"/>
      <c r="AS412" s="20"/>
      <c r="AT412" s="21" t="str">
        <f>+IF(AN412="Probabilidad",AB412-(AB412*AP412),AB412)</f>
        <v/>
      </c>
      <c r="AU412" s="20" t="str">
        <f>IFERROR(IF(AT412="","",IF(AT412&lt;=20%,"Muy Baja",IF(AT412&lt;=40%,"Baja",IF(AT412&lt;=60%,"Media",IF(AT412&lt;=80%,"Alta","Muy Alta"))))),"")</f>
        <v/>
      </c>
      <c r="AV412" s="21" t="e">
        <f>+IF(AN412="Impacto",AE412-(AE412*AP412),AE412)</f>
        <v>#N/A</v>
      </c>
      <c r="AW412" s="20" t="str">
        <f>IFERROR(IF(AV412="","",IF(AV412&lt;=0.2,"Leve",IF(AV412&lt;=0.4,"Menor",IF(AV412&lt;=0.6,"Moderado",IF(AV412&lt;=0.8,"Mayor","Catastrófico"))))),"")</f>
        <v/>
      </c>
      <c r="AX412" s="170" t="str">
        <f t="shared" ref="AX412" si="1799">IF(OR(AND(AU415="Muy Baja",AW415="Leve"),AND(AU415="Muy Baja",AW415="Menor"),AND(AU415="Baja",AW415="Leve")),"Bajo",IF(OR(AND(AU415="Muy baja",AW415="Moderado"),AND(AU415="Baja",AW415="Menor"),AND(AU415="Baja",AW415="Moderado"),AND(AU415="Media",AW415="Leve"),AND(AU415="Media",AW415="Menor"),AND(AU415="Media",AW415="Moderado"),AND(AU415="Alta",AW415="Leve"),AND(AU415="Alta",AW415="Menor")),"Moderado",IF(OR(AND(AU415="Muy Baja",AW415="Mayor"),AND(AU415="Baja",AW415="Mayor"),AND(AU415="Media",AW415="Mayor"),AND(AU415="Alta",AW415="Moderado"),AND(AU415="Alta",AW415="Mayor"),AND(AU415="Muy Alta",AW415="Leve"),AND(AU415="Muy Alta",AW415="Menor"),AND(AU415="Muy Alta",AW415="Moderado"),AND(AU415="Muy Alta",AW415="Mayor")),"Alto",IF(OR(AND(AU415="Muy Baja",AW415="Catastrófico"),AND(AU415="Baja",AW415="Catastrófico"),AND(AU415="Media",AW415="Catastrófico"),AND(AU415="Alta",AW415="Catastrófico"),AND(AU415="Muy Alta",AW415="Catastrófico")),"Extremo",""))))</f>
        <v/>
      </c>
      <c r="AY412" s="170" t="e" cm="1">
        <f t="array" ref="AY412">_xlfn.IFS(AX412="Bajo","Aceptar",AX412="Moderado","Reducir",AX412="Alto","Reducir",AX412="Extremo","Reducir")</f>
        <v>#N/A</v>
      </c>
      <c r="AZ412" s="173" t="e" cm="1">
        <f t="array" ref="AZ412">_xlfn.IFS(AY412="Aceptar","No",AY412="Reducir","Si")</f>
        <v>#N/A</v>
      </c>
      <c r="BA412" s="20" t="str">
        <f>CONCATENATE(J412," Acción preventiva"," 1")</f>
        <v>SEYM  Acción preventiva 1</v>
      </c>
      <c r="BB412" s="22"/>
      <c r="BC412" s="22"/>
      <c r="BD412" s="22"/>
      <c r="BE412" s="20">
        <f>+SUM(BF412:BQ412)</f>
        <v>0</v>
      </c>
      <c r="BF412" s="20"/>
      <c r="BG412" s="20"/>
      <c r="BH412" s="20"/>
      <c r="BI412" s="20"/>
      <c r="BJ412" s="20"/>
      <c r="BK412" s="20"/>
      <c r="BL412" s="20"/>
      <c r="BM412" s="20"/>
      <c r="BN412" s="20"/>
      <c r="BO412" s="20"/>
      <c r="BP412" s="20"/>
      <c r="BQ412" s="20"/>
      <c r="BR412" s="176"/>
      <c r="BS412" s="37"/>
      <c r="BT412" s="37"/>
      <c r="BU412" s="37"/>
      <c r="BV412" s="37"/>
      <c r="BW412" s="37"/>
      <c r="BX412" s="37"/>
      <c r="BY412" s="37"/>
      <c r="BZ412" s="37"/>
      <c r="CA412" s="37"/>
      <c r="CB412" s="37"/>
      <c r="CC412" s="37"/>
      <c r="CD412" s="37"/>
      <c r="CE412" s="37">
        <f t="shared" si="1711"/>
        <v>0</v>
      </c>
      <c r="CF412" s="38"/>
      <c r="CG412" s="23"/>
      <c r="CH412" s="24"/>
      <c r="CI412" s="179">
        <f t="shared" ref="CI412" si="1800">+Z412</f>
        <v>0</v>
      </c>
      <c r="CJ412" s="25" t="e">
        <f t="shared" ref="CJ412" si="1801">1-(CH412/CI412)</f>
        <v>#DIV/0!</v>
      </c>
      <c r="CK412" s="23" t="e" cm="1">
        <f t="array" ref="CK412">+_xlfn.IFS(CJ412&lt;0.8,"Cambio",CJ412&lt;0.9,"Revisión de control",CJ412&gt;0.89,"Se mantiene")</f>
        <v>#DIV/0!</v>
      </c>
      <c r="CL412" s="148"/>
      <c r="CM412" s="148"/>
      <c r="CN412" s="148"/>
      <c r="CO412" s="148"/>
      <c r="CP412" s="25">
        <f>(_xlfn.IFS(CG412="",1,CG412="SI",0)+_xlfn.IFS(CL412="",1,CL412="SI",1,CL412="NO",0)+_xlfn.IFS(CM412="",1,CM412="SI",1,CM412="NO",0)+_xlfn.IFS(CN412="",1,CN412="SI",1,CN412="NO",0)+_xlfn.IFS(CO412="",1,CO412="SI",1,CO412="NO",0))/5</f>
        <v>1</v>
      </c>
    </row>
    <row r="413" spans="1:94" ht="60" hidden="1" customHeight="1" x14ac:dyDescent="0.35">
      <c r="A413" s="151"/>
      <c r="B413" s="215"/>
      <c r="C413" s="153" t="s">
        <v>158</v>
      </c>
      <c r="D413" s="192"/>
      <c r="E413" s="195"/>
      <c r="F413" s="192"/>
      <c r="G413" s="197"/>
      <c r="H413" s="168"/>
      <c r="I413" s="167"/>
      <c r="J413" s="171"/>
      <c r="K413" s="171"/>
      <c r="L413" s="198"/>
      <c r="M413" s="200"/>
      <c r="N413" s="203"/>
      <c r="O413" s="206"/>
      <c r="P413" s="209"/>
      <c r="Q413" s="168"/>
      <c r="R413" s="182"/>
      <c r="S413" s="182"/>
      <c r="T413" s="183"/>
      <c r="U413" s="171"/>
      <c r="V413" s="171"/>
      <c r="W413" s="185"/>
      <c r="X413" s="185"/>
      <c r="Y413" s="185"/>
      <c r="Z413" s="187"/>
      <c r="AA413" s="168"/>
      <c r="AB413" s="167"/>
      <c r="AC413" s="168"/>
      <c r="AD413" s="168"/>
      <c r="AE413" s="167"/>
      <c r="AF413" s="168"/>
      <c r="AG413" s="169"/>
      <c r="AH413" s="20" t="str">
        <f>CONCATENATE(J412," Control"," 2")</f>
        <v>SEYM  Control 2</v>
      </c>
      <c r="AI413" s="22"/>
      <c r="AJ413" s="22"/>
      <c r="AK413" s="22"/>
      <c r="AL413" s="22" t="str">
        <f t="shared" si="1798"/>
        <v xml:space="preserve">  a través de </v>
      </c>
      <c r="AM413" s="20"/>
      <c r="AN413" s="20" t="str">
        <f>IF(OR(AM413="Preventivo",AM413="Detectivo"),"Probabilidad",IF(AM413="Correctivo","Impacto",""))</f>
        <v/>
      </c>
      <c r="AO413" s="20"/>
      <c r="AP413" s="20" t="str">
        <f>IF(AND(AM413="Preventivo",AO413="Automático"),"50%",IF(AND(AM413="Preventivo",AO413="Manual"),"40%",IF(AND(AM413="Detectivo",AO413="Automático"),"40%",IF(AND(AM413="Detectivo",AO413="Manual"),"30%",IF(AND(AM413="Correctivo",AO413="Automático"),"35%",IF(AND(AM413="Correctivo",AO413="Manual"),"25%",""))))))</f>
        <v/>
      </c>
      <c r="AQ413" s="20"/>
      <c r="AR413" s="20"/>
      <c r="AS413" s="20"/>
      <c r="AT413" s="21" t="str">
        <f>+IF(AN413="Probabilidad",AT412-(AT412*AP413),AT412)</f>
        <v/>
      </c>
      <c r="AU413" s="20" t="str">
        <f>IFERROR(IF(AT413="","",IF(AT413&lt;=20%,"Muy Baja",IF(AT413&lt;=40%,"Baja",IF(AT413&lt;=60%,"Media",IF(AT413&lt;=80%,"Alta","Muy Alta"))))),"")</f>
        <v/>
      </c>
      <c r="AV413" s="21" t="e">
        <f>+IF(AN413="Impacto",AV412-(AV412*AP413),AV412)</f>
        <v>#N/A</v>
      </c>
      <c r="AW413" s="20" t="str">
        <f>IFERROR(IF(AV413="","",IF(AV413&lt;=0.2,"Leve",IF(AV413&lt;=0.4,"Menor",IF(AV413&lt;=0.6,"Moderado",IF(AV413&lt;=0.8,"Mayor","Catastrófico"))))),"")</f>
        <v/>
      </c>
      <c r="AX413" s="171"/>
      <c r="AY413" s="171"/>
      <c r="AZ413" s="174"/>
      <c r="BA413" s="20" t="str">
        <f>CONCATENATE(J412," Acción preventiva"," 2")</f>
        <v>SEYM  Acción preventiva 2</v>
      </c>
      <c r="BB413" s="22"/>
      <c r="BC413" s="22"/>
      <c r="BD413" s="22"/>
      <c r="BE413" s="20">
        <f>+SUM(BF413:BQ413)</f>
        <v>0</v>
      </c>
      <c r="BF413" s="20"/>
      <c r="BG413" s="20"/>
      <c r="BH413" s="20"/>
      <c r="BI413" s="20"/>
      <c r="BJ413" s="20"/>
      <c r="BK413" s="20"/>
      <c r="BL413" s="20"/>
      <c r="BM413" s="20"/>
      <c r="BN413" s="20"/>
      <c r="BO413" s="20"/>
      <c r="BP413" s="20"/>
      <c r="BQ413" s="20"/>
      <c r="BR413" s="177"/>
      <c r="BS413" s="37"/>
      <c r="BT413" s="37"/>
      <c r="BU413" s="37"/>
      <c r="BV413" s="37"/>
      <c r="BW413" s="37"/>
      <c r="BX413" s="37"/>
      <c r="BY413" s="37"/>
      <c r="BZ413" s="37"/>
      <c r="CA413" s="37"/>
      <c r="CB413" s="37"/>
      <c r="CC413" s="37"/>
      <c r="CD413" s="37"/>
      <c r="CE413" s="37">
        <f t="shared" si="1711"/>
        <v>0</v>
      </c>
      <c r="CF413" s="38"/>
      <c r="CG413" s="23"/>
      <c r="CH413" s="24"/>
      <c r="CI413" s="180"/>
      <c r="CJ413" s="25" t="e">
        <f t="shared" ref="CJ413" si="1802">1-(CH413/CI412)</f>
        <v>#DIV/0!</v>
      </c>
      <c r="CK413" s="23" t="e" cm="1">
        <f t="array" ref="CK413">+_xlfn.IFS(CJ413&lt;0.8,"Cambio",CJ413&lt;0.9,"Revisión de control",CJ413&gt;0.89,"Se mantiene")</f>
        <v>#DIV/0!</v>
      </c>
      <c r="CL413" s="148"/>
      <c r="CM413" s="148"/>
      <c r="CN413" s="148"/>
      <c r="CO413" s="148"/>
      <c r="CP413" s="25">
        <f>(_xlfn.IFS(CG413="",1,CG413="SI",0)+_xlfn.IFS(CL413="",1,CL413="SI",1,CL413="NO",0)+_xlfn.IFS(CM413="",1,CM413="SI",1,CM413="NO",0)+_xlfn.IFS(CN413="",1,CN413="SI",1,CN413="NO",0)+_xlfn.IFS(CO413="",1,CO413="SI",1,CO413="NO",0))/5</f>
        <v>1</v>
      </c>
    </row>
    <row r="414" spans="1:94" ht="60" hidden="1" customHeight="1" x14ac:dyDescent="0.35">
      <c r="A414" s="151"/>
      <c r="B414" s="215"/>
      <c r="C414" s="153" t="s">
        <v>158</v>
      </c>
      <c r="D414" s="192"/>
      <c r="E414" s="195"/>
      <c r="F414" s="192"/>
      <c r="G414" s="197"/>
      <c r="H414" s="168"/>
      <c r="I414" s="167"/>
      <c r="J414" s="171"/>
      <c r="K414" s="171"/>
      <c r="L414" s="198"/>
      <c r="M414" s="200"/>
      <c r="N414" s="203"/>
      <c r="O414" s="206"/>
      <c r="P414" s="209"/>
      <c r="Q414" s="168"/>
      <c r="R414" s="182"/>
      <c r="S414" s="182"/>
      <c r="T414" s="183"/>
      <c r="U414" s="171"/>
      <c r="V414" s="171"/>
      <c r="W414" s="185"/>
      <c r="X414" s="185"/>
      <c r="Y414" s="185"/>
      <c r="Z414" s="187"/>
      <c r="AA414" s="168"/>
      <c r="AB414" s="167"/>
      <c r="AC414" s="168"/>
      <c r="AD414" s="168"/>
      <c r="AE414" s="167"/>
      <c r="AF414" s="168"/>
      <c r="AG414" s="169"/>
      <c r="AH414" s="20" t="str">
        <f>CONCATENATE(J412," Control"," 3")</f>
        <v>SEYM  Control 3</v>
      </c>
      <c r="AI414" s="22"/>
      <c r="AJ414" s="22"/>
      <c r="AK414" s="22"/>
      <c r="AL414" s="22" t="str">
        <f t="shared" si="1798"/>
        <v xml:space="preserve">  a través de </v>
      </c>
      <c r="AM414" s="20"/>
      <c r="AN414" s="20" t="str">
        <f>IF(OR(AM414="Preventivo",AM414="Detectivo"),"Probabilidad",IF(AM414="Correctivo","Impacto",""))</f>
        <v/>
      </c>
      <c r="AO414" s="20"/>
      <c r="AP414" s="20" t="str">
        <f>IF(AND(AM414="Preventivo",AO414="Automático"),"50%",IF(AND(AM414="Preventivo",AO414="Manual"),"40%",IF(AND(AM414="Detectivo",AO414="Automático"),"40%",IF(AND(AM414="Detectivo",AO414="Manual"),"30%",IF(AND(AM414="Correctivo",AO414="Automático"),"35%",IF(AND(AM414="Correctivo",AO414="Manual"),"25%",""))))))</f>
        <v/>
      </c>
      <c r="AQ414" s="20"/>
      <c r="AR414" s="20"/>
      <c r="AS414" s="20"/>
      <c r="AT414" s="21" t="str">
        <f>+IF(AN414="Probabilidad",AT413-(AT413*AP414),AT413)</f>
        <v/>
      </c>
      <c r="AU414" s="20" t="str">
        <f>IFERROR(IF(AT414="","",IF(AT414&lt;=20%,"Muy Baja",IF(AT414&lt;=40%,"Baja",IF(AT414&lt;=60%,"Media",IF(AT414&lt;=80%,"Alta","Muy Alta"))))),"")</f>
        <v/>
      </c>
      <c r="AV414" s="21" t="e">
        <f>+IF(AN414="Impacto",AV413-(AV413*AP414),AV413)</f>
        <v>#N/A</v>
      </c>
      <c r="AW414" s="20" t="str">
        <f>IFERROR(IF(AV414="","",IF(AV414&lt;=0.2,"Leve",IF(AV414&lt;=0.4,"Menor",IF(AV414&lt;=0.6,"Moderado",IF(AV414&lt;=0.8,"Mayor","Catastrófico"))))),"")</f>
        <v/>
      </c>
      <c r="AX414" s="171"/>
      <c r="AY414" s="171"/>
      <c r="AZ414" s="174"/>
      <c r="BA414" s="20" t="str">
        <f>CONCATENATE(J412," Acción preventiva"," 3")</f>
        <v>SEYM  Acción preventiva 3</v>
      </c>
      <c r="BB414" s="22"/>
      <c r="BC414" s="22"/>
      <c r="BD414" s="22"/>
      <c r="BE414" s="20">
        <f>+SUM(BF414:BQ414)</f>
        <v>0</v>
      </c>
      <c r="BF414" s="20"/>
      <c r="BG414" s="20"/>
      <c r="BH414" s="20"/>
      <c r="BI414" s="20"/>
      <c r="BJ414" s="20"/>
      <c r="BK414" s="20"/>
      <c r="BL414" s="20"/>
      <c r="BM414" s="20"/>
      <c r="BN414" s="20"/>
      <c r="BO414" s="20"/>
      <c r="BP414" s="20"/>
      <c r="BQ414" s="20"/>
      <c r="BR414" s="177"/>
      <c r="BS414" s="37"/>
      <c r="BT414" s="37"/>
      <c r="BU414" s="37"/>
      <c r="BV414" s="37"/>
      <c r="BW414" s="37"/>
      <c r="BX414" s="37"/>
      <c r="BY414" s="37"/>
      <c r="BZ414" s="37"/>
      <c r="CA414" s="37"/>
      <c r="CB414" s="37"/>
      <c r="CC414" s="37"/>
      <c r="CD414" s="37"/>
      <c r="CE414" s="37">
        <f t="shared" si="1711"/>
        <v>0</v>
      </c>
      <c r="CF414" s="38"/>
      <c r="CG414" s="23"/>
      <c r="CH414" s="24"/>
      <c r="CI414" s="180"/>
      <c r="CJ414" s="25" t="e">
        <f t="shared" ref="CJ414" si="1803">1-(CH414/CI412)</f>
        <v>#DIV/0!</v>
      </c>
      <c r="CK414" s="23" t="e" cm="1">
        <f t="array" ref="CK414">+_xlfn.IFS(CJ414&lt;0.8,"Cambio",CJ414&lt;0.9,"Revisión de control",CJ414&gt;0.89,"Se mantiene")</f>
        <v>#DIV/0!</v>
      </c>
      <c r="CL414" s="148"/>
      <c r="CM414" s="148"/>
      <c r="CN414" s="148"/>
      <c r="CO414" s="148"/>
      <c r="CP414" s="25">
        <f>(_xlfn.IFS(CG414="",1,CG414="SI",0)+_xlfn.IFS(CL414="",1,CL414="SI",1,CL414="NO",0)+_xlfn.IFS(CM414="",1,CM414="SI",1,CM414="NO",0)+_xlfn.IFS(CN414="",1,CN414="SI",1,CN414="NO",0)+_xlfn.IFS(CO414="",1,CO414="SI",1,CO414="NO",0))/5</f>
        <v>1</v>
      </c>
    </row>
    <row r="415" spans="1:94" ht="60" hidden="1" customHeight="1" x14ac:dyDescent="0.35">
      <c r="A415" s="151"/>
      <c r="B415" s="216"/>
      <c r="C415" s="153" t="s">
        <v>158</v>
      </c>
      <c r="D415" s="193"/>
      <c r="E415" s="196"/>
      <c r="F415" s="193"/>
      <c r="G415" s="197"/>
      <c r="H415" s="168"/>
      <c r="I415" s="167"/>
      <c r="J415" s="172"/>
      <c r="K415" s="172"/>
      <c r="L415" s="198"/>
      <c r="M415" s="201"/>
      <c r="N415" s="204"/>
      <c r="O415" s="207"/>
      <c r="P415" s="210"/>
      <c r="Q415" s="168"/>
      <c r="R415" s="182"/>
      <c r="S415" s="182"/>
      <c r="T415" s="183"/>
      <c r="U415" s="172"/>
      <c r="V415" s="172"/>
      <c r="W415" s="186"/>
      <c r="X415" s="186"/>
      <c r="Y415" s="186"/>
      <c r="Z415" s="187"/>
      <c r="AA415" s="168"/>
      <c r="AB415" s="167"/>
      <c r="AC415" s="168"/>
      <c r="AD415" s="168"/>
      <c r="AE415" s="167"/>
      <c r="AF415" s="168"/>
      <c r="AG415" s="169"/>
      <c r="AH415" s="20" t="str">
        <f>CONCATENATE(J412," Control"," 4")</f>
        <v>SEYM  Control 4</v>
      </c>
      <c r="AI415" s="22"/>
      <c r="AJ415" s="22"/>
      <c r="AK415" s="22"/>
      <c r="AL415" s="22" t="str">
        <f t="shared" si="1798"/>
        <v xml:space="preserve">  a través de </v>
      </c>
      <c r="AM415" s="20"/>
      <c r="AN415" s="20" t="str">
        <f>IF(OR(AM415="Preventivo",AM415="Detectivo"),"Probabilidad",IF(AM415="Correctivo","Impacto",""))</f>
        <v/>
      </c>
      <c r="AO415" s="20"/>
      <c r="AP415" s="20" t="str">
        <f>IF(AND(AM415="Preventivo",AO415="Automático"),"50%",IF(AND(AM415="Preventivo",AO415="Manual"),"40%",IF(AND(AM415="Detectivo",AO415="Automático"),"40%",IF(AND(AM415="Detectivo",AO415="Manual"),"30%",IF(AND(AM415="Correctivo",AO415="Automático"),"35%",IF(AND(AM415="Correctivo",AO415="Manual"),"25%",""))))))</f>
        <v/>
      </c>
      <c r="AQ415" s="20"/>
      <c r="AR415" s="20"/>
      <c r="AS415" s="20"/>
      <c r="AT415" s="21" t="str">
        <f>+IF(AN415="Probabilidad",AT414-(AT414*AP415),AT414)</f>
        <v/>
      </c>
      <c r="AU415" s="20" t="str">
        <f>IFERROR(IF(AT415="","",IF(AT415&lt;=20%,"Muy Baja",IF(AT415&lt;=40%,"Baja",IF(AT415&lt;=60%,"Media",IF(AT415&lt;=80%,"Alta","Muy Alta"))))),"")</f>
        <v/>
      </c>
      <c r="AV415" s="21" t="e">
        <f>+IF(AN415="Impacto",AV414-(AV414*AP415),AV414)</f>
        <v>#N/A</v>
      </c>
      <c r="AW415" s="20" t="str">
        <f>IFERROR(IF(AV415="","",IF(AV415&lt;=0.2,"Leve",IF(AV415&lt;=0.4,"Menor",IF(AV415&lt;=0.6,"Moderado",IF(AV415&lt;=0.8,"Mayor","Catastrófico"))))),"")</f>
        <v/>
      </c>
      <c r="AX415" s="172"/>
      <c r="AY415" s="172"/>
      <c r="AZ415" s="175"/>
      <c r="BA415" s="20" t="str">
        <f>CONCATENATE(J412," Acción preventiva"," 4")</f>
        <v>SEYM  Acción preventiva 4</v>
      </c>
      <c r="BB415" s="22"/>
      <c r="BC415" s="22"/>
      <c r="BD415" s="22"/>
      <c r="BE415" s="20">
        <f>+SUM(BF415:BQ415)</f>
        <v>0</v>
      </c>
      <c r="BF415" s="20"/>
      <c r="BG415" s="20"/>
      <c r="BH415" s="20"/>
      <c r="BI415" s="20"/>
      <c r="BJ415" s="20"/>
      <c r="BK415" s="20"/>
      <c r="BL415" s="20"/>
      <c r="BM415" s="20"/>
      <c r="BN415" s="20"/>
      <c r="BO415" s="20"/>
      <c r="BP415" s="20"/>
      <c r="BQ415" s="20"/>
      <c r="BR415" s="178"/>
      <c r="BS415" s="37"/>
      <c r="BT415" s="37"/>
      <c r="BU415" s="37"/>
      <c r="BV415" s="37"/>
      <c r="BW415" s="37"/>
      <c r="BX415" s="37"/>
      <c r="BY415" s="37"/>
      <c r="BZ415" s="37"/>
      <c r="CA415" s="37"/>
      <c r="CB415" s="37"/>
      <c r="CC415" s="37"/>
      <c r="CD415" s="37"/>
      <c r="CE415" s="37">
        <f t="shared" si="1711"/>
        <v>0</v>
      </c>
      <c r="CF415" s="38"/>
      <c r="CG415" s="23"/>
      <c r="CH415" s="24"/>
      <c r="CI415" s="181"/>
      <c r="CJ415" s="25" t="e">
        <f t="shared" ref="CJ415" si="1804">1-(CH415/CI412)</f>
        <v>#DIV/0!</v>
      </c>
      <c r="CK415" s="23" t="e" cm="1">
        <f t="array" ref="CK415">+_xlfn.IFS(CJ415&lt;0.8,"Cambio",CJ415&lt;0.9,"Revisión de control",CJ415&gt;0.89,"Se mantiene")</f>
        <v>#DIV/0!</v>
      </c>
      <c r="CL415" s="148"/>
      <c r="CM415" s="148"/>
      <c r="CN415" s="148"/>
      <c r="CO415" s="148"/>
      <c r="CP415" s="25">
        <f>(_xlfn.IFS(CG415="",1,CG415="SI",0)+_xlfn.IFS(CL415="",1,CL415="SI",1,CL415="NO",0)+_xlfn.IFS(CM415="",1,CM415="SI",1,CM415="NO",0)+_xlfn.IFS(CN415="",1,CN415="SI",1,CN415="NO",0)+_xlfn.IFS(CO415="",1,CO415="SI",1,CO415="NO",0))/5</f>
        <v>1</v>
      </c>
    </row>
    <row r="416" spans="1:94" ht="60" hidden="1" customHeight="1" x14ac:dyDescent="0.35">
      <c r="A416" s="151"/>
      <c r="B416" s="214" t="s">
        <v>157</v>
      </c>
      <c r="C416" s="152" t="s">
        <v>158</v>
      </c>
      <c r="D416" s="191" t="str">
        <f>VLOOKUP(B416,Datos!$B$65:$F$80,3,FALSE)</f>
        <v>Analizar la información proveniente de la retroalimentación del desempeño de procesos, planes, programas y  proyectos, para la toma de decisiones y formulación de nuevas acciones orientadas a elevar el nivel de cumplimiento, transparencia y mejora institucional.</v>
      </c>
      <c r="E416" s="194" t="str">
        <f>VLOOKUP(B416,Datos!$B$65:$F$80,5,FALSE)</f>
        <v>La posibilidad de incumplir con las acciones que generen mejoramiento a los procesos, planes, programas y proyectos que impactan en la toma de decisiones en la entidad</v>
      </c>
      <c r="F416" s="191" t="str">
        <f>VLOOKUP(B416,Datos!$B$65:$F$80,4,FALSE)</f>
        <v>Desde el reporte y análisis de información y datos, la determinación de las causas probables de lo sin cumplimientos y tendencias negativas hasta la formulación de acciones correctivas, preventivas y de mejora.</v>
      </c>
      <c r="G416" s="197" t="s">
        <v>1028</v>
      </c>
      <c r="H416" s="168"/>
      <c r="I416" s="167">
        <f t="shared" ref="I416" si="1805">IF(K416="",0,1)</f>
        <v>0</v>
      </c>
      <c r="J416" s="170" t="str">
        <f t="shared" ref="J416" si="1806">CONCATENATE(C416," ",K416)</f>
        <v xml:space="preserve">SEYM </v>
      </c>
      <c r="K416" s="170"/>
      <c r="L416" s="198"/>
      <c r="M416" s="199">
        <f ca="1">+TODAY()-L416</f>
        <v>46151</v>
      </c>
      <c r="N416" s="202"/>
      <c r="O416" s="205"/>
      <c r="P416" s="208" t="e">
        <f>VLOOKUP(O416,Datos!$B$20:$D$25,2,FALSE)</f>
        <v>#N/A</v>
      </c>
      <c r="Q416" s="168"/>
      <c r="R416" s="182"/>
      <c r="S416" s="182"/>
      <c r="T416" s="183" t="str">
        <f t="shared" ref="T416" si="1807">CONCATENATE("Posibilidad de efecto dañoso sobre los"," ",Q416," ",R416," debido ",S416)</f>
        <v xml:space="preserve">Posibilidad de efecto dañoso sobre los   debido </v>
      </c>
      <c r="U416" s="170"/>
      <c r="V416" s="170"/>
      <c r="W416" s="184"/>
      <c r="X416" s="184"/>
      <c r="Y416" s="184"/>
      <c r="Z416" s="187"/>
      <c r="AA416" s="168" t="str">
        <f t="shared" ref="AA416" si="1808">IF(Z416&lt;=0,"",IF(Z416&lt;=2,"Muy Baja",IF(Z416&lt;=24,"Baja",IF(Z416&lt;=500,"Media",IF(Z416&lt;=5000,"Alta","Muy Alta")))))</f>
        <v/>
      </c>
      <c r="AB416" s="167" t="str">
        <f t="shared" ref="AB416" si="1809">IF(AA416="","",IF(AA416="Muy Baja",0.2,IF(AA416="Baja",0.4,IF(AA416="Media",0.6,IF(AA416="Alta",0.8,IF(AA416="Muy Alta",1,))))))</f>
        <v/>
      </c>
      <c r="AC416" s="168">
        <f>+O416</f>
        <v>0</v>
      </c>
      <c r="AD416" s="168" t="e" cm="1">
        <f t="array" ref="AD416">_xlfn.IFS(AC416=Datos!$C$6,"Leve",AC416=Datos!$C$7,"Menor",AC416=Datos!$C$8,"Moderado",AC416=Datos!$C$9,"Mayor",AC416=Datos!$C$10,"Catastrófico")</f>
        <v>#N/A</v>
      </c>
      <c r="AE416" s="167" t="e">
        <f t="shared" ref="AE416" si="1810">IF(AD416="","",IF(AD416="Leve",0.2,IF(AD416="Menor",0.4,IF(AD416="Moderado",0.6,IF(AD416="Mayor",0.8,IF(AD416="Catastrófico",1,))))))</f>
        <v>#N/A</v>
      </c>
      <c r="AF416" s="168" t="e">
        <f t="shared" ref="AF416" si="1811">IF(OR(AND(AA416="Muy Baja",AD416="Leve"),AND(AA416="Muy Baja",AD416="Menor"),AND(AA416="Baja",AD416="Leve")),"Bajo",IF(OR(AND(AA416="Muy baja",AD416="Moderado"),AND(AA416="Baja",AD416="Menor"),AND(AA416="Baja",AD416="Moderado"),AND(AA416="Media",AD416="Leve"),AND(AA416="Media",AD416="Menor"),AND(AA416="Media",AD416="Moderado"),AND(AA416="Alta",AD416="Leve"),AND(AA416="Alta",AD416="Menor")),"Moderado",IF(OR(AND(AA416="Muy Baja",AD416="Mayor"),AND(AA416="Baja",AD416="Mayor"),AND(AA416="Media",AD416="Mayor"),AND(AA416="Alta",AD416="Moderado"),AND(AA416="Alta",AD416="Mayor"),AND(AA416="Muy Alta",AD416="Leve"),AND(AA416="Muy Alta",AD416="Menor"),AND(AA416="Muy Alta",AD416="Moderado"),AND(AA416="Muy Alta",AD416="Mayor")),"Alto",IF(OR(AND(AA416="Muy Baja",AD416="Catastrófico"),AND(AA416="Baja",AD416="Catastrófico"),AND(AA416="Media",AD416="Catastrófico"),AND(AA416="Alta",AD416="Catastrófico"),AND(AA416="Muy Alta",AD416="Catastrófico")),"Extremo",""))))</f>
        <v>#N/A</v>
      </c>
      <c r="AG416" s="169" t="e" cm="1">
        <f t="array" ref="AG416">_xlfn.IFS(AF416="Bajo","Aceptar",AF416="Moderado","Reducir",AF416="Alto","Reducir",AF416="Extremo","Reducir")</f>
        <v>#N/A</v>
      </c>
      <c r="AH416" s="20" t="str">
        <f>CONCATENATE(J416," Control"," 1")</f>
        <v>SEYM  Control 1</v>
      </c>
      <c r="AI416" s="22"/>
      <c r="AJ416" s="22"/>
      <c r="AK416" s="22"/>
      <c r="AL416" s="22" t="str">
        <f t="shared" ref="AL416:AL419" si="1812">CONCATENATE(AI416," ",AJ416," a través de ",AK416)</f>
        <v xml:space="preserve">  a través de </v>
      </c>
      <c r="AM416" s="20"/>
      <c r="AN416" s="20" t="str">
        <f t="shared" ref="AN416:AN419" si="1813">IF(OR(AM416="Preventivo",AM416="Detectivo"),"Probabilidad",IF(AM416="Correctivo","Impacto",""))</f>
        <v/>
      </c>
      <c r="AO416" s="20"/>
      <c r="AP416" s="20" t="str">
        <f t="shared" ref="AP416:AP419" si="1814">IF(AND(AM416="Preventivo",AO416="Automático"),"50%",IF(AND(AM416="Preventivo",AO416="Manual"),"40%",IF(AND(AM416="Detectivo",AO416="Automático"),"40%",IF(AND(AM416="Detectivo",AO416="Manual"),"30%",IF(AND(AM416="Correctivo",AO416="Automático"),"35%",IF(AND(AM416="Correctivo",AO416="Manual"),"25%",""))))))</f>
        <v/>
      </c>
      <c r="AQ416" s="20"/>
      <c r="AR416" s="20"/>
      <c r="AS416" s="20"/>
      <c r="AT416" s="21" t="str">
        <f>+IF(AN416="Probabilidad",AB416-(AB416*AP416),AB416)</f>
        <v/>
      </c>
      <c r="AU416" s="20" t="str">
        <f t="shared" ref="AU416:AU419" si="1815">IFERROR(IF(AT416="","",IF(AT416&lt;=20%,"Muy Baja",IF(AT416&lt;=40%,"Baja",IF(AT416&lt;=60%,"Media",IF(AT416&lt;=80%,"Alta","Muy Alta"))))),"")</f>
        <v/>
      </c>
      <c r="AV416" s="21" t="e">
        <f>+IF(AN416="Impacto",AE416-(AE416*AP416),AE416)</f>
        <v>#N/A</v>
      </c>
      <c r="AW416" s="20" t="str">
        <f t="shared" ref="AW416:AW419" si="1816">IFERROR(IF(AV416="","",IF(AV416&lt;=0.2,"Leve",IF(AV416&lt;=0.4,"Menor",IF(AV416&lt;=0.6,"Moderado",IF(AV416&lt;=0.8,"Mayor","Catastrófico"))))),"")</f>
        <v/>
      </c>
      <c r="AX416" s="170" t="str">
        <f t="shared" ref="AX416" si="1817">IF(OR(AND(AU419="Muy Baja",AW419="Leve"),AND(AU419="Muy Baja",AW419="Menor"),AND(AU419="Baja",AW419="Leve")),"Bajo",IF(OR(AND(AU419="Muy baja",AW419="Moderado"),AND(AU419="Baja",AW419="Menor"),AND(AU419="Baja",AW419="Moderado"),AND(AU419="Media",AW419="Leve"),AND(AU419="Media",AW419="Menor"),AND(AU419="Media",AW419="Moderado"),AND(AU419="Alta",AW419="Leve"),AND(AU419="Alta",AW419="Menor")),"Moderado",IF(OR(AND(AU419="Muy Baja",AW419="Mayor"),AND(AU419="Baja",AW419="Mayor"),AND(AU419="Media",AW419="Mayor"),AND(AU419="Alta",AW419="Moderado"),AND(AU419="Alta",AW419="Mayor"),AND(AU419="Muy Alta",AW419="Leve"),AND(AU419="Muy Alta",AW419="Menor"),AND(AU419="Muy Alta",AW419="Moderado"),AND(AU419="Muy Alta",AW419="Mayor")),"Alto",IF(OR(AND(AU419="Muy Baja",AW419="Catastrófico"),AND(AU419="Baja",AW419="Catastrófico"),AND(AU419="Media",AW419="Catastrófico"),AND(AU419="Alta",AW419="Catastrófico"),AND(AU419="Muy Alta",AW419="Catastrófico")),"Extremo",""))))</f>
        <v/>
      </c>
      <c r="AY416" s="170" t="e" cm="1">
        <f t="array" ref="AY416">_xlfn.IFS(AX416="Bajo","Aceptar",AX416="Moderado","Reducir",AX416="Alto","Reducir",AX416="Extremo","Reducir")</f>
        <v>#N/A</v>
      </c>
      <c r="AZ416" s="173" t="e" cm="1">
        <f t="array" ref="AZ416">_xlfn.IFS(AY416="Aceptar","No",AY416="Reducir","Si")</f>
        <v>#N/A</v>
      </c>
      <c r="BA416" s="20" t="str">
        <f>CONCATENATE(J416," Acción preventiva"," 1")</f>
        <v>SEYM  Acción preventiva 1</v>
      </c>
      <c r="BB416" s="22"/>
      <c r="BC416" s="22"/>
      <c r="BD416" s="22"/>
      <c r="BE416" s="20">
        <f t="shared" ref="BE416:BE419" si="1818">+SUM(BF416:BQ416)</f>
        <v>0</v>
      </c>
      <c r="BF416" s="20"/>
      <c r="BG416" s="20"/>
      <c r="BH416" s="20"/>
      <c r="BI416" s="20"/>
      <c r="BJ416" s="20"/>
      <c r="BK416" s="20"/>
      <c r="BL416" s="20"/>
      <c r="BM416" s="20"/>
      <c r="BN416" s="20"/>
      <c r="BO416" s="20"/>
      <c r="BP416" s="20"/>
      <c r="BQ416" s="20"/>
      <c r="BR416" s="176"/>
      <c r="BS416" s="37"/>
      <c r="BT416" s="37"/>
      <c r="BU416" s="37"/>
      <c r="BV416" s="37"/>
      <c r="BW416" s="37"/>
      <c r="BX416" s="37"/>
      <c r="BY416" s="37"/>
      <c r="BZ416" s="37"/>
      <c r="CA416" s="37"/>
      <c r="CB416" s="37"/>
      <c r="CC416" s="37"/>
      <c r="CD416" s="37"/>
      <c r="CE416" s="37">
        <f t="shared" si="1711"/>
        <v>0</v>
      </c>
      <c r="CF416" s="38"/>
      <c r="CG416" s="23"/>
      <c r="CH416" s="24"/>
      <c r="CI416" s="179">
        <f t="shared" ref="CI416" si="1819">+Z416</f>
        <v>0</v>
      </c>
      <c r="CJ416" s="25" t="e">
        <f t="shared" ref="CJ416" si="1820">1-(CH416/CI416)</f>
        <v>#DIV/0!</v>
      </c>
      <c r="CK416" s="23" t="e" cm="1">
        <f t="array" ref="CK416">+_xlfn.IFS(CJ416&lt;0.8,"Cambio",CJ416&lt;0.9,"Revisión de control",CJ416&gt;0.89,"Se mantiene")</f>
        <v>#DIV/0!</v>
      </c>
      <c r="CL416" s="148"/>
      <c r="CM416" s="148"/>
      <c r="CN416" s="148"/>
      <c r="CO416" s="148"/>
      <c r="CP416" s="25">
        <f t="shared" ref="CP416:CP419" si="1821">(_xlfn.IFS(CG416="",1,CG416="SI",0)+_xlfn.IFS(CL416="",1,CL416="SI",1,CL416="NO",0)+_xlfn.IFS(CM416="",1,CM416="SI",1,CM416="NO",0)+_xlfn.IFS(CN416="",1,CN416="SI",1,CN416="NO",0)+_xlfn.IFS(CO416="",1,CO416="SI",1,CO416="NO",0))/5</f>
        <v>1</v>
      </c>
    </row>
    <row r="417" spans="1:94" ht="60" hidden="1" customHeight="1" x14ac:dyDescent="0.35">
      <c r="A417" s="151"/>
      <c r="B417" s="215"/>
      <c r="C417" s="152" t="s">
        <v>158</v>
      </c>
      <c r="D417" s="192"/>
      <c r="E417" s="195"/>
      <c r="F417" s="192"/>
      <c r="G417" s="197"/>
      <c r="H417" s="168"/>
      <c r="I417" s="167"/>
      <c r="J417" s="171"/>
      <c r="K417" s="171"/>
      <c r="L417" s="198"/>
      <c r="M417" s="200"/>
      <c r="N417" s="203"/>
      <c r="O417" s="206"/>
      <c r="P417" s="209"/>
      <c r="Q417" s="168"/>
      <c r="R417" s="182"/>
      <c r="S417" s="182"/>
      <c r="T417" s="183"/>
      <c r="U417" s="171"/>
      <c r="V417" s="171"/>
      <c r="W417" s="185"/>
      <c r="X417" s="185"/>
      <c r="Y417" s="185"/>
      <c r="Z417" s="187"/>
      <c r="AA417" s="168"/>
      <c r="AB417" s="167"/>
      <c r="AC417" s="168"/>
      <c r="AD417" s="168"/>
      <c r="AE417" s="167"/>
      <c r="AF417" s="168"/>
      <c r="AG417" s="169"/>
      <c r="AH417" s="20" t="str">
        <f>CONCATENATE(J416," Control"," 2")</f>
        <v>SEYM  Control 2</v>
      </c>
      <c r="AI417" s="22"/>
      <c r="AJ417" s="22"/>
      <c r="AK417" s="22"/>
      <c r="AL417" s="22" t="str">
        <f t="shared" si="1812"/>
        <v xml:space="preserve">  a través de </v>
      </c>
      <c r="AM417" s="20"/>
      <c r="AN417" s="20" t="str">
        <f t="shared" si="1813"/>
        <v/>
      </c>
      <c r="AO417" s="20"/>
      <c r="AP417" s="20" t="str">
        <f t="shared" si="1814"/>
        <v/>
      </c>
      <c r="AQ417" s="20"/>
      <c r="AR417" s="20"/>
      <c r="AS417" s="20"/>
      <c r="AT417" s="21" t="str">
        <f>+IF(AN417="Probabilidad",AT416-(AT416*AP417),AT416)</f>
        <v/>
      </c>
      <c r="AU417" s="20" t="str">
        <f t="shared" si="1815"/>
        <v/>
      </c>
      <c r="AV417" s="21" t="e">
        <f>+IF(AN417="Impacto",AV416-(AV416*AP417),AV416)</f>
        <v>#N/A</v>
      </c>
      <c r="AW417" s="20" t="str">
        <f t="shared" si="1816"/>
        <v/>
      </c>
      <c r="AX417" s="171"/>
      <c r="AY417" s="171"/>
      <c r="AZ417" s="174"/>
      <c r="BA417" s="20" t="str">
        <f>CONCATENATE(J416," Acción preventiva"," 2")</f>
        <v>SEYM  Acción preventiva 2</v>
      </c>
      <c r="BB417" s="22"/>
      <c r="BC417" s="22"/>
      <c r="BD417" s="22"/>
      <c r="BE417" s="20">
        <f t="shared" si="1818"/>
        <v>0</v>
      </c>
      <c r="BF417" s="20"/>
      <c r="BG417" s="20"/>
      <c r="BH417" s="20"/>
      <c r="BI417" s="20"/>
      <c r="BJ417" s="20"/>
      <c r="BK417" s="20"/>
      <c r="BL417" s="20"/>
      <c r="BM417" s="20"/>
      <c r="BN417" s="20"/>
      <c r="BO417" s="20"/>
      <c r="BP417" s="20"/>
      <c r="BQ417" s="20"/>
      <c r="BR417" s="177"/>
      <c r="BS417" s="37"/>
      <c r="BT417" s="37"/>
      <c r="BU417" s="37"/>
      <c r="BV417" s="37"/>
      <c r="BW417" s="37"/>
      <c r="BX417" s="37"/>
      <c r="BY417" s="37"/>
      <c r="BZ417" s="37"/>
      <c r="CA417" s="37"/>
      <c r="CB417" s="37"/>
      <c r="CC417" s="37"/>
      <c r="CD417" s="37"/>
      <c r="CE417" s="37">
        <f t="shared" si="1711"/>
        <v>0</v>
      </c>
      <c r="CF417" s="38"/>
      <c r="CG417" s="23"/>
      <c r="CH417" s="24"/>
      <c r="CI417" s="180"/>
      <c r="CJ417" s="25" t="e">
        <f t="shared" ref="CJ417" si="1822">1-(CH417/CI416)</f>
        <v>#DIV/0!</v>
      </c>
      <c r="CK417" s="23" t="e" cm="1">
        <f t="array" ref="CK417">+_xlfn.IFS(CJ417&lt;0.8,"Cambio",CJ417&lt;0.9,"Revisión de control",CJ417&gt;0.89,"Se mantiene")</f>
        <v>#DIV/0!</v>
      </c>
      <c r="CL417" s="148"/>
      <c r="CM417" s="148"/>
      <c r="CN417" s="148"/>
      <c r="CO417" s="148"/>
      <c r="CP417" s="25">
        <f t="shared" si="1821"/>
        <v>1</v>
      </c>
    </row>
    <row r="418" spans="1:94" ht="60" hidden="1" customHeight="1" x14ac:dyDescent="0.35">
      <c r="A418" s="151"/>
      <c r="B418" s="215"/>
      <c r="C418" s="152" t="s">
        <v>158</v>
      </c>
      <c r="D418" s="192"/>
      <c r="E418" s="195"/>
      <c r="F418" s="192"/>
      <c r="G418" s="197"/>
      <c r="H418" s="168"/>
      <c r="I418" s="167"/>
      <c r="J418" s="171"/>
      <c r="K418" s="171"/>
      <c r="L418" s="198"/>
      <c r="M418" s="200"/>
      <c r="N418" s="203"/>
      <c r="O418" s="206"/>
      <c r="P418" s="209"/>
      <c r="Q418" s="168"/>
      <c r="R418" s="182"/>
      <c r="S418" s="182"/>
      <c r="T418" s="183"/>
      <c r="U418" s="171"/>
      <c r="V418" s="171"/>
      <c r="W418" s="185"/>
      <c r="X418" s="185"/>
      <c r="Y418" s="185"/>
      <c r="Z418" s="187"/>
      <c r="AA418" s="168"/>
      <c r="AB418" s="167"/>
      <c r="AC418" s="168"/>
      <c r="AD418" s="168"/>
      <c r="AE418" s="167"/>
      <c r="AF418" s="168"/>
      <c r="AG418" s="169"/>
      <c r="AH418" s="20" t="str">
        <f>CONCATENATE(J416," Control"," 3")</f>
        <v>SEYM  Control 3</v>
      </c>
      <c r="AI418" s="22"/>
      <c r="AJ418" s="22"/>
      <c r="AK418" s="22"/>
      <c r="AL418" s="22" t="str">
        <f t="shared" si="1812"/>
        <v xml:space="preserve">  a través de </v>
      </c>
      <c r="AM418" s="20"/>
      <c r="AN418" s="20" t="str">
        <f t="shared" si="1813"/>
        <v/>
      </c>
      <c r="AO418" s="20"/>
      <c r="AP418" s="20" t="str">
        <f t="shared" si="1814"/>
        <v/>
      </c>
      <c r="AQ418" s="20"/>
      <c r="AR418" s="20"/>
      <c r="AS418" s="20"/>
      <c r="AT418" s="21" t="str">
        <f>+IF(AN418="Probabilidad",AT417-(AT417*AP418),AT417)</f>
        <v/>
      </c>
      <c r="AU418" s="20" t="str">
        <f t="shared" si="1815"/>
        <v/>
      </c>
      <c r="AV418" s="21" t="e">
        <f>+IF(AN418="Impacto",AV417-(AV417*AP418),AV417)</f>
        <v>#N/A</v>
      </c>
      <c r="AW418" s="20" t="str">
        <f t="shared" si="1816"/>
        <v/>
      </c>
      <c r="AX418" s="171"/>
      <c r="AY418" s="171"/>
      <c r="AZ418" s="174"/>
      <c r="BA418" s="20" t="str">
        <f>CONCATENATE(J416," Acción preventiva"," 3")</f>
        <v>SEYM  Acción preventiva 3</v>
      </c>
      <c r="BB418" s="22"/>
      <c r="BC418" s="22"/>
      <c r="BD418" s="22"/>
      <c r="BE418" s="20">
        <f t="shared" si="1818"/>
        <v>0</v>
      </c>
      <c r="BF418" s="20"/>
      <c r="BG418" s="20"/>
      <c r="BH418" s="20"/>
      <c r="BI418" s="20"/>
      <c r="BJ418" s="20"/>
      <c r="BK418" s="20"/>
      <c r="BL418" s="20"/>
      <c r="BM418" s="20"/>
      <c r="BN418" s="20"/>
      <c r="BO418" s="20"/>
      <c r="BP418" s="20"/>
      <c r="BQ418" s="20"/>
      <c r="BR418" s="177"/>
      <c r="BS418" s="37"/>
      <c r="BT418" s="37"/>
      <c r="BU418" s="37"/>
      <c r="BV418" s="37"/>
      <c r="BW418" s="37"/>
      <c r="BX418" s="37"/>
      <c r="BY418" s="37"/>
      <c r="BZ418" s="37"/>
      <c r="CA418" s="37"/>
      <c r="CB418" s="37"/>
      <c r="CC418" s="37"/>
      <c r="CD418" s="37"/>
      <c r="CE418" s="37">
        <f t="shared" si="1711"/>
        <v>0</v>
      </c>
      <c r="CF418" s="38"/>
      <c r="CG418" s="23"/>
      <c r="CH418" s="24"/>
      <c r="CI418" s="180"/>
      <c r="CJ418" s="25" t="e">
        <f t="shared" ref="CJ418" si="1823">1-(CH418/CI416)</f>
        <v>#DIV/0!</v>
      </c>
      <c r="CK418" s="23" t="e" cm="1">
        <f t="array" ref="CK418">+_xlfn.IFS(CJ418&lt;0.8,"Cambio",CJ418&lt;0.9,"Revisión de control",CJ418&gt;0.89,"Se mantiene")</f>
        <v>#DIV/0!</v>
      </c>
      <c r="CL418" s="148"/>
      <c r="CM418" s="148"/>
      <c r="CN418" s="148"/>
      <c r="CO418" s="148"/>
      <c r="CP418" s="25">
        <f t="shared" si="1821"/>
        <v>1</v>
      </c>
    </row>
    <row r="419" spans="1:94" ht="60" hidden="1" customHeight="1" x14ac:dyDescent="0.35">
      <c r="A419" s="151"/>
      <c r="B419" s="216"/>
      <c r="C419" s="153" t="s">
        <v>158</v>
      </c>
      <c r="D419" s="193"/>
      <c r="E419" s="196"/>
      <c r="F419" s="193"/>
      <c r="G419" s="197"/>
      <c r="H419" s="168"/>
      <c r="I419" s="167"/>
      <c r="J419" s="172"/>
      <c r="K419" s="172"/>
      <c r="L419" s="198"/>
      <c r="M419" s="201"/>
      <c r="N419" s="204"/>
      <c r="O419" s="207"/>
      <c r="P419" s="210"/>
      <c r="Q419" s="168"/>
      <c r="R419" s="182"/>
      <c r="S419" s="182"/>
      <c r="T419" s="183"/>
      <c r="U419" s="172"/>
      <c r="V419" s="172"/>
      <c r="W419" s="186"/>
      <c r="X419" s="186"/>
      <c r="Y419" s="186"/>
      <c r="Z419" s="187"/>
      <c r="AA419" s="168"/>
      <c r="AB419" s="167"/>
      <c r="AC419" s="168"/>
      <c r="AD419" s="168"/>
      <c r="AE419" s="167"/>
      <c r="AF419" s="168"/>
      <c r="AG419" s="169"/>
      <c r="AH419" s="20" t="str">
        <f>CONCATENATE(J416," Control"," 4")</f>
        <v>SEYM  Control 4</v>
      </c>
      <c r="AI419" s="22"/>
      <c r="AJ419" s="22"/>
      <c r="AK419" s="22"/>
      <c r="AL419" s="22" t="str">
        <f t="shared" si="1812"/>
        <v xml:space="preserve">  a través de </v>
      </c>
      <c r="AM419" s="20"/>
      <c r="AN419" s="20" t="str">
        <f t="shared" si="1813"/>
        <v/>
      </c>
      <c r="AO419" s="20"/>
      <c r="AP419" s="20" t="str">
        <f t="shared" si="1814"/>
        <v/>
      </c>
      <c r="AQ419" s="20"/>
      <c r="AR419" s="20"/>
      <c r="AS419" s="20"/>
      <c r="AT419" s="21" t="str">
        <f>+IF(AN419="Probabilidad",AT418-(AT418*AP419),AT418)</f>
        <v/>
      </c>
      <c r="AU419" s="20" t="str">
        <f t="shared" si="1815"/>
        <v/>
      </c>
      <c r="AV419" s="21" t="e">
        <f>+IF(AN419="Impacto",AV418-(AV418*AP419),AV418)</f>
        <v>#N/A</v>
      </c>
      <c r="AW419" s="20" t="str">
        <f t="shared" si="1816"/>
        <v/>
      </c>
      <c r="AX419" s="172"/>
      <c r="AY419" s="172"/>
      <c r="AZ419" s="175"/>
      <c r="BA419" s="20" t="str">
        <f>CONCATENATE(J416," Acción preventiva"," 4")</f>
        <v>SEYM  Acción preventiva 4</v>
      </c>
      <c r="BB419" s="22"/>
      <c r="BC419" s="22"/>
      <c r="BD419" s="22"/>
      <c r="BE419" s="20">
        <f t="shared" si="1818"/>
        <v>0</v>
      </c>
      <c r="BF419" s="20"/>
      <c r="BG419" s="20"/>
      <c r="BH419" s="20"/>
      <c r="BI419" s="20"/>
      <c r="BJ419" s="20"/>
      <c r="BK419" s="20"/>
      <c r="BL419" s="20"/>
      <c r="BM419" s="20"/>
      <c r="BN419" s="20"/>
      <c r="BO419" s="20"/>
      <c r="BP419" s="20"/>
      <c r="BQ419" s="20"/>
      <c r="BR419" s="178"/>
      <c r="BS419" s="37"/>
      <c r="BT419" s="37"/>
      <c r="BU419" s="37"/>
      <c r="BV419" s="37"/>
      <c r="BW419" s="37"/>
      <c r="BX419" s="37"/>
      <c r="BY419" s="37"/>
      <c r="BZ419" s="37"/>
      <c r="CA419" s="37"/>
      <c r="CB419" s="37"/>
      <c r="CC419" s="37"/>
      <c r="CD419" s="37"/>
      <c r="CE419" s="37">
        <f t="shared" si="1711"/>
        <v>0</v>
      </c>
      <c r="CF419" s="38"/>
      <c r="CG419" s="23"/>
      <c r="CH419" s="24"/>
      <c r="CI419" s="181"/>
      <c r="CJ419" s="25" t="e">
        <f t="shared" ref="CJ419" si="1824">1-(CH419/CI416)</f>
        <v>#DIV/0!</v>
      </c>
      <c r="CK419" s="23" t="e" cm="1">
        <f t="array" ref="CK419">+_xlfn.IFS(CJ419&lt;0.8,"Cambio",CJ419&lt;0.9,"Revisión de control",CJ419&gt;0.89,"Se mantiene")</f>
        <v>#DIV/0!</v>
      </c>
      <c r="CL419" s="148"/>
      <c r="CM419" s="148"/>
      <c r="CN419" s="148"/>
      <c r="CO419" s="148"/>
      <c r="CP419" s="25">
        <f t="shared" si="1821"/>
        <v>1</v>
      </c>
    </row>
  </sheetData>
  <autoFilter ref="A7:CP419" xr:uid="{CD456F79-0E3A-48C7-89E3-FFAAD45E71B8}">
    <filterColumn colId="0">
      <customFilters>
        <customFilter operator="notEqual" val=" "/>
      </customFilters>
    </filterColumn>
  </autoFilter>
  <dataConsolidate/>
  <mergeCells count="3717">
    <mergeCell ref="AF176:AF179"/>
    <mergeCell ref="AG176:AG179"/>
    <mergeCell ref="AX176:AX179"/>
    <mergeCell ref="AY176:AY179"/>
    <mergeCell ref="AZ176:AZ179"/>
    <mergeCell ref="BR176:BR179"/>
    <mergeCell ref="CI176:CI179"/>
    <mergeCell ref="B176:B179"/>
    <mergeCell ref="D176:D179"/>
    <mergeCell ref="E176:E179"/>
    <mergeCell ref="F176:F179"/>
    <mergeCell ref="G176:G179"/>
    <mergeCell ref="H176:H179"/>
    <mergeCell ref="I176:I179"/>
    <mergeCell ref="J176:J179"/>
    <mergeCell ref="K176:K179"/>
    <mergeCell ref="L176:L179"/>
    <mergeCell ref="M176:M179"/>
    <mergeCell ref="N176:N179"/>
    <mergeCell ref="O176:O179"/>
    <mergeCell ref="P176:P179"/>
    <mergeCell ref="Q176:Q179"/>
    <mergeCell ref="R176:R179"/>
    <mergeCell ref="S176:S179"/>
    <mergeCell ref="AC176:AC179"/>
    <mergeCell ref="E404:E407"/>
    <mergeCell ref="F404:F407"/>
    <mergeCell ref="G404:G407"/>
    <mergeCell ref="H404:H407"/>
    <mergeCell ref="I404:I407"/>
    <mergeCell ref="J404:J407"/>
    <mergeCell ref="K404:K407"/>
    <mergeCell ref="L404:L407"/>
    <mergeCell ref="M404:M407"/>
    <mergeCell ref="O404:O407"/>
    <mergeCell ref="P404:P407"/>
    <mergeCell ref="B372:B375"/>
    <mergeCell ref="D372:D375"/>
    <mergeCell ref="E372:E375"/>
    <mergeCell ref="N404:N407"/>
    <mergeCell ref="F372:F375"/>
    <mergeCell ref="G372:G375"/>
    <mergeCell ref="H372:H375"/>
    <mergeCell ref="I372:I375"/>
    <mergeCell ref="J372:J375"/>
    <mergeCell ref="B380:B383"/>
    <mergeCell ref="D380:D383"/>
    <mergeCell ref="E380:E383"/>
    <mergeCell ref="F380:F383"/>
    <mergeCell ref="G380:G383"/>
    <mergeCell ref="H380:H383"/>
    <mergeCell ref="I380:I383"/>
    <mergeCell ref="J380:J383"/>
    <mergeCell ref="P372:P375"/>
    <mergeCell ref="K372:K375"/>
    <mergeCell ref="L372:L375"/>
    <mergeCell ref="M372:M375"/>
    <mergeCell ref="AY380:AY383"/>
    <mergeCell ref="AZ380:AZ383"/>
    <mergeCell ref="K380:K383"/>
    <mergeCell ref="L380:L383"/>
    <mergeCell ref="AB380:AB383"/>
    <mergeCell ref="AC380:AC383"/>
    <mergeCell ref="AD380:AD383"/>
    <mergeCell ref="AE380:AE383"/>
    <mergeCell ref="AF380:AF383"/>
    <mergeCell ref="AG380:AG383"/>
    <mergeCell ref="AX380:AX383"/>
    <mergeCell ref="AG404:AG407"/>
    <mergeCell ref="AX404:AX407"/>
    <mergeCell ref="AY404:AY407"/>
    <mergeCell ref="AZ404:AZ407"/>
    <mergeCell ref="S404:S407"/>
    <mergeCell ref="Q404:Q407"/>
    <mergeCell ref="R404:R407"/>
    <mergeCell ref="T404:T407"/>
    <mergeCell ref="U404:U407"/>
    <mergeCell ref="V404:V407"/>
    <mergeCell ref="W404:W407"/>
    <mergeCell ref="X404:X407"/>
    <mergeCell ref="Y404:Y407"/>
    <mergeCell ref="Z404:Z407"/>
    <mergeCell ref="AA404:AA407"/>
    <mergeCell ref="AB404:AB407"/>
    <mergeCell ref="AC404:AC407"/>
    <mergeCell ref="M380:M383"/>
    <mergeCell ref="O380:O383"/>
    <mergeCell ref="P380:P383"/>
    <mergeCell ref="W380:W383"/>
    <mergeCell ref="O372:O375"/>
    <mergeCell ref="B376:B379"/>
    <mergeCell ref="D376:D379"/>
    <mergeCell ref="E376:E379"/>
    <mergeCell ref="F376:F379"/>
    <mergeCell ref="G376:G379"/>
    <mergeCell ref="H376:H379"/>
    <mergeCell ref="I376:I379"/>
    <mergeCell ref="J376:J379"/>
    <mergeCell ref="K376:K379"/>
    <mergeCell ref="L376:L379"/>
    <mergeCell ref="M376:M379"/>
    <mergeCell ref="Q380:Q383"/>
    <mergeCell ref="N380:N383"/>
    <mergeCell ref="CI324:CI327"/>
    <mergeCell ref="Y372:Y375"/>
    <mergeCell ref="Z372:Z375"/>
    <mergeCell ref="AA372:AA375"/>
    <mergeCell ref="AB372:AB375"/>
    <mergeCell ref="AC372:AC375"/>
    <mergeCell ref="AD372:AD375"/>
    <mergeCell ref="AE372:AE375"/>
    <mergeCell ref="AF372:AF375"/>
    <mergeCell ref="BR380:BR383"/>
    <mergeCell ref="CI380:CI383"/>
    <mergeCell ref="R380:R383"/>
    <mergeCell ref="S380:S383"/>
    <mergeCell ref="T380:T383"/>
    <mergeCell ref="U380:U383"/>
    <mergeCell ref="V380:V383"/>
    <mergeCell ref="X380:X383"/>
    <mergeCell ref="Y380:Y383"/>
    <mergeCell ref="Z380:Z383"/>
    <mergeCell ref="AA380:AA383"/>
    <mergeCell ref="U372:U375"/>
    <mergeCell ref="Q372:Q375"/>
    <mergeCell ref="AX372:AX375"/>
    <mergeCell ref="AY372:AY375"/>
    <mergeCell ref="AZ372:AZ375"/>
    <mergeCell ref="BR372:BR375"/>
    <mergeCell ref="CI372:CI375"/>
    <mergeCell ref="AD324:AD327"/>
    <mergeCell ref="AE324:AE327"/>
    <mergeCell ref="AF324:AF327"/>
    <mergeCell ref="AG324:AG327"/>
    <mergeCell ref="AX324:AX327"/>
    <mergeCell ref="AY324:AY327"/>
    <mergeCell ref="AZ324:AZ327"/>
    <mergeCell ref="BR324:BR327"/>
    <mergeCell ref="U324:U327"/>
    <mergeCell ref="V324:V327"/>
    <mergeCell ref="W324:W327"/>
    <mergeCell ref="X324:X327"/>
    <mergeCell ref="Y324:Y327"/>
    <mergeCell ref="Z324:Z327"/>
    <mergeCell ref="AA324:AA327"/>
    <mergeCell ref="AB324:AB327"/>
    <mergeCell ref="AC324:AC327"/>
    <mergeCell ref="AE368:AE371"/>
    <mergeCell ref="AF368:AF371"/>
    <mergeCell ref="AG368:AG371"/>
    <mergeCell ref="AY368:AY371"/>
    <mergeCell ref="BR368:BR371"/>
    <mergeCell ref="CI368:CI371"/>
    <mergeCell ref="B312:B315"/>
    <mergeCell ref="D312:D315"/>
    <mergeCell ref="E312:E315"/>
    <mergeCell ref="F312:F315"/>
    <mergeCell ref="G312:G315"/>
    <mergeCell ref="H312:H315"/>
    <mergeCell ref="I312:I315"/>
    <mergeCell ref="J312:J315"/>
    <mergeCell ref="K312:K315"/>
    <mergeCell ref="L312:L315"/>
    <mergeCell ref="M312:M315"/>
    <mergeCell ref="O312:O315"/>
    <mergeCell ref="P312:P315"/>
    <mergeCell ref="N312:N315"/>
    <mergeCell ref="B324:B327"/>
    <mergeCell ref="D324:D327"/>
    <mergeCell ref="E324:E327"/>
    <mergeCell ref="F324:F327"/>
    <mergeCell ref="G324:G327"/>
    <mergeCell ref="H324:H327"/>
    <mergeCell ref="I324:I327"/>
    <mergeCell ref="J324:J327"/>
    <mergeCell ref="K324:K327"/>
    <mergeCell ref="B320:B323"/>
    <mergeCell ref="D320:D323"/>
    <mergeCell ref="E320:E323"/>
    <mergeCell ref="F320:F323"/>
    <mergeCell ref="G320:G323"/>
    <mergeCell ref="H320:H323"/>
    <mergeCell ref="I320:I323"/>
    <mergeCell ref="J320:J323"/>
    <mergeCell ref="K320:K323"/>
    <mergeCell ref="W336:W339"/>
    <mergeCell ref="BR336:BR339"/>
    <mergeCell ref="CI336:CI339"/>
    <mergeCell ref="AY332:AY335"/>
    <mergeCell ref="AD332:AD335"/>
    <mergeCell ref="W368:W371"/>
    <mergeCell ref="X368:X371"/>
    <mergeCell ref="AB336:AB339"/>
    <mergeCell ref="AC336:AC339"/>
    <mergeCell ref="AD336:AD339"/>
    <mergeCell ref="AE336:AE339"/>
    <mergeCell ref="AF336:AF339"/>
    <mergeCell ref="AG336:AG339"/>
    <mergeCell ref="AX336:AX339"/>
    <mergeCell ref="AY336:AY339"/>
    <mergeCell ref="AZ332:AZ335"/>
    <mergeCell ref="CI332:CI335"/>
    <mergeCell ref="AX332:AX335"/>
    <mergeCell ref="AC332:AC335"/>
    <mergeCell ref="AE332:AE335"/>
    <mergeCell ref="AF332:AF335"/>
    <mergeCell ref="AG364:AG367"/>
    <mergeCell ref="AA340:AA343"/>
    <mergeCell ref="AC340:AC343"/>
    <mergeCell ref="AD340:AD343"/>
    <mergeCell ref="AE340:AE343"/>
    <mergeCell ref="AG348:AG351"/>
    <mergeCell ref="AX348:AX351"/>
    <mergeCell ref="AY348:AY351"/>
    <mergeCell ref="AZ348:AZ351"/>
    <mergeCell ref="BR348:BR351"/>
    <mergeCell ref="CI348:CI351"/>
    <mergeCell ref="AE288:AE291"/>
    <mergeCell ref="AF288:AF291"/>
    <mergeCell ref="AG288:AG291"/>
    <mergeCell ref="AX288:AX291"/>
    <mergeCell ref="AY288:AY291"/>
    <mergeCell ref="Q312:Q315"/>
    <mergeCell ref="R312:R315"/>
    <mergeCell ref="S312:S315"/>
    <mergeCell ref="T312:T315"/>
    <mergeCell ref="U312:U315"/>
    <mergeCell ref="V312:V315"/>
    <mergeCell ref="W312:W315"/>
    <mergeCell ref="X312:X315"/>
    <mergeCell ref="Z312:Z315"/>
    <mergeCell ref="AA312:AA315"/>
    <mergeCell ref="AB312:AB315"/>
    <mergeCell ref="AC312:AC315"/>
    <mergeCell ref="AD312:AD315"/>
    <mergeCell ref="AE312:AE315"/>
    <mergeCell ref="AD300:AD303"/>
    <mergeCell ref="AE300:AE303"/>
    <mergeCell ref="AF300:AF303"/>
    <mergeCell ref="AG300:AG303"/>
    <mergeCell ref="AX300:AX303"/>
    <mergeCell ref="AY300:AY303"/>
    <mergeCell ref="W308:W311"/>
    <mergeCell ref="X308:X311"/>
    <mergeCell ref="Y308:Y311"/>
    <mergeCell ref="Z308:Z311"/>
    <mergeCell ref="AA308:AA311"/>
    <mergeCell ref="AB308:AB311"/>
    <mergeCell ref="AF304:AF307"/>
    <mergeCell ref="J296:J299"/>
    <mergeCell ref="K296:K299"/>
    <mergeCell ref="L296:L299"/>
    <mergeCell ref="M296:M299"/>
    <mergeCell ref="O296:O299"/>
    <mergeCell ref="P296:P299"/>
    <mergeCell ref="Q296:Q299"/>
    <mergeCell ref="AG332:AG335"/>
    <mergeCell ref="AB332:AB335"/>
    <mergeCell ref="V336:V339"/>
    <mergeCell ref="X336:X339"/>
    <mergeCell ref="AX312:AX315"/>
    <mergeCell ref="AY312:AY315"/>
    <mergeCell ref="AZ312:AZ315"/>
    <mergeCell ref="BR312:BR315"/>
    <mergeCell ref="CI312:CI315"/>
    <mergeCell ref="Q324:Q327"/>
    <mergeCell ref="R324:R327"/>
    <mergeCell ref="S324:S327"/>
    <mergeCell ref="T324:T327"/>
    <mergeCell ref="Q332:Q335"/>
    <mergeCell ref="U332:U335"/>
    <mergeCell ref="V332:V335"/>
    <mergeCell ref="W332:W335"/>
    <mergeCell ref="X332:X335"/>
    <mergeCell ref="Y332:Y335"/>
    <mergeCell ref="R332:R335"/>
    <mergeCell ref="S332:S335"/>
    <mergeCell ref="AD328:AD331"/>
    <mergeCell ref="O324:O327"/>
    <mergeCell ref="L332:L335"/>
    <mergeCell ref="P324:P327"/>
    <mergeCell ref="J288:J291"/>
    <mergeCell ref="K288:K291"/>
    <mergeCell ref="L288:L291"/>
    <mergeCell ref="M288:M291"/>
    <mergeCell ref="O288:O291"/>
    <mergeCell ref="P288:P291"/>
    <mergeCell ref="N288:N291"/>
    <mergeCell ref="AA288:AA291"/>
    <mergeCell ref="AB288:AB291"/>
    <mergeCell ref="B280:B283"/>
    <mergeCell ref="X288:X291"/>
    <mergeCell ref="Q288:Q291"/>
    <mergeCell ref="R288:R291"/>
    <mergeCell ref="V284:V287"/>
    <mergeCell ref="W284:W287"/>
    <mergeCell ref="X284:X287"/>
    <mergeCell ref="Y284:Y287"/>
    <mergeCell ref="R280:R283"/>
    <mergeCell ref="S280:S283"/>
    <mergeCell ref="T280:T283"/>
    <mergeCell ref="U280:U283"/>
    <mergeCell ref="Y288:Y291"/>
    <mergeCell ref="Z288:Z291"/>
    <mergeCell ref="I288:I291"/>
    <mergeCell ref="Z280:Z283"/>
    <mergeCell ref="V280:V283"/>
    <mergeCell ref="W280:W283"/>
    <mergeCell ref="X280:X283"/>
    <mergeCell ref="Y280:Y283"/>
    <mergeCell ref="J280:J283"/>
    <mergeCell ref="K280:K283"/>
    <mergeCell ref="B284:B287"/>
    <mergeCell ref="AZ64:AZ67"/>
    <mergeCell ref="CI244:CI247"/>
    <mergeCell ref="AY244:AY247"/>
    <mergeCell ref="AZ244:AZ247"/>
    <mergeCell ref="AF244:AF247"/>
    <mergeCell ref="T228:T231"/>
    <mergeCell ref="AZ236:AZ239"/>
    <mergeCell ref="AB236:AB239"/>
    <mergeCell ref="Z240:Z243"/>
    <mergeCell ref="AA240:AA243"/>
    <mergeCell ref="AB240:AB243"/>
    <mergeCell ref="AC240:AC243"/>
    <mergeCell ref="AD240:AD243"/>
    <mergeCell ref="AE240:AE243"/>
    <mergeCell ref="AF240:AF243"/>
    <mergeCell ref="AG240:AG243"/>
    <mergeCell ref="AX240:AX243"/>
    <mergeCell ref="AY240:AY243"/>
    <mergeCell ref="AZ240:AZ243"/>
    <mergeCell ref="AX232:AX235"/>
    <mergeCell ref="AY232:AY235"/>
    <mergeCell ref="AZ232:AZ235"/>
    <mergeCell ref="BR232:BR235"/>
    <mergeCell ref="CI232:CI235"/>
    <mergeCell ref="V244:V247"/>
    <mergeCell ref="W244:W247"/>
    <mergeCell ref="X244:X247"/>
    <mergeCell ref="Y244:Y247"/>
    <mergeCell ref="AG236:AG239"/>
    <mergeCell ref="AX236:AX239"/>
    <mergeCell ref="V236:V239"/>
    <mergeCell ref="AE176:AE179"/>
    <mergeCell ref="D280:D283"/>
    <mergeCell ref="CG6:CP6"/>
    <mergeCell ref="BR6:CF6"/>
    <mergeCell ref="BA6:BQ6"/>
    <mergeCell ref="AH6:AZ6"/>
    <mergeCell ref="AE64:AE67"/>
    <mergeCell ref="AF64:AF67"/>
    <mergeCell ref="AG64:AG67"/>
    <mergeCell ref="AX48:AX51"/>
    <mergeCell ref="AY48:AY51"/>
    <mergeCell ref="AZ48:AZ51"/>
    <mergeCell ref="CI228:CI231"/>
    <mergeCell ref="AX228:AX231"/>
    <mergeCell ref="CI84:CI87"/>
    <mergeCell ref="BR52:BR55"/>
    <mergeCell ref="AY228:AY231"/>
    <mergeCell ref="AZ228:AZ231"/>
    <mergeCell ref="BR228:BR231"/>
    <mergeCell ref="AX64:AX67"/>
    <mergeCell ref="AY64:AY67"/>
    <mergeCell ref="AX8:AX11"/>
    <mergeCell ref="AY8:AY11"/>
    <mergeCell ref="AZ68:AZ71"/>
    <mergeCell ref="AZ44:AZ47"/>
    <mergeCell ref="CI28:CI31"/>
    <mergeCell ref="AG68:AG71"/>
    <mergeCell ref="AE132:AE135"/>
    <mergeCell ref="AF132:AF135"/>
    <mergeCell ref="AG132:AG135"/>
    <mergeCell ref="AX132:AX135"/>
    <mergeCell ref="AY132:AY135"/>
    <mergeCell ref="AZ8:AZ11"/>
    <mergeCell ref="B2:B4"/>
    <mergeCell ref="D2:L2"/>
    <mergeCell ref="D3:L3"/>
    <mergeCell ref="D4:L4"/>
    <mergeCell ref="B332:B335"/>
    <mergeCell ref="D332:D335"/>
    <mergeCell ref="E332:E335"/>
    <mergeCell ref="F332:F335"/>
    <mergeCell ref="B232:B235"/>
    <mergeCell ref="D232:D235"/>
    <mergeCell ref="E232:E235"/>
    <mergeCell ref="F232:F235"/>
    <mergeCell ref="AB232:AB235"/>
    <mergeCell ref="O228:O231"/>
    <mergeCell ref="P228:P231"/>
    <mergeCell ref="Q228:Q231"/>
    <mergeCell ref="O64:O67"/>
    <mergeCell ref="AB228:AB231"/>
    <mergeCell ref="Z332:Z335"/>
    <mergeCell ref="AA332:AA335"/>
    <mergeCell ref="G228:G231"/>
    <mergeCell ref="H228:H231"/>
    <mergeCell ref="F252:F255"/>
    <mergeCell ref="Z228:Z231"/>
    <mergeCell ref="W232:W235"/>
    <mergeCell ref="X232:X235"/>
    <mergeCell ref="R244:R247"/>
    <mergeCell ref="S244:S247"/>
    <mergeCell ref="S232:S235"/>
    <mergeCell ref="J332:J335"/>
    <mergeCell ref="M132:M135"/>
    <mergeCell ref="O132:O135"/>
    <mergeCell ref="B6:AG6"/>
    <mergeCell ref="M332:M335"/>
    <mergeCell ref="G332:G335"/>
    <mergeCell ref="H332:H335"/>
    <mergeCell ref="I332:I335"/>
    <mergeCell ref="K332:K335"/>
    <mergeCell ref="AC232:AC235"/>
    <mergeCell ref="AD232:AD235"/>
    <mergeCell ref="AE232:AE235"/>
    <mergeCell ref="AF232:AF235"/>
    <mergeCell ref="AG232:AG235"/>
    <mergeCell ref="T64:T67"/>
    <mergeCell ref="Z64:Z67"/>
    <mergeCell ref="AA64:AA67"/>
    <mergeCell ref="AA244:AA247"/>
    <mergeCell ref="AC64:AC67"/>
    <mergeCell ref="AD64:AD67"/>
    <mergeCell ref="R228:R231"/>
    <mergeCell ref="U228:U231"/>
    <mergeCell ref="V228:V231"/>
    <mergeCell ref="T332:T335"/>
    <mergeCell ref="AF228:AF231"/>
    <mergeCell ref="AG228:AG231"/>
    <mergeCell ref="AG244:AG247"/>
    <mergeCell ref="AG280:AG283"/>
    <mergeCell ref="E280:E283"/>
    <mergeCell ref="F280:F283"/>
    <mergeCell ref="G280:G283"/>
    <mergeCell ref="H280:H283"/>
    <mergeCell ref="I280:I283"/>
    <mergeCell ref="H232:H235"/>
    <mergeCell ref="J108:J111"/>
    <mergeCell ref="N140:N143"/>
    <mergeCell ref="R140:R143"/>
    <mergeCell ref="Q92:Q95"/>
    <mergeCell ref="N92:N95"/>
    <mergeCell ref="N228:N231"/>
    <mergeCell ref="J228:J231"/>
    <mergeCell ref="B228:B231"/>
    <mergeCell ref="D228:D231"/>
    <mergeCell ref="E228:E231"/>
    <mergeCell ref="B132:B135"/>
    <mergeCell ref="B144:B147"/>
    <mergeCell ref="D144:D147"/>
    <mergeCell ref="E144:E147"/>
    <mergeCell ref="D132:D135"/>
    <mergeCell ref="E132:E135"/>
    <mergeCell ref="J132:J135"/>
    <mergeCell ref="K132:K135"/>
    <mergeCell ref="L132:L135"/>
    <mergeCell ref="G132:G135"/>
    <mergeCell ref="H132:H135"/>
    <mergeCell ref="I132:I135"/>
    <mergeCell ref="F228:F231"/>
    <mergeCell ref="M160:M163"/>
    <mergeCell ref="O160:O163"/>
    <mergeCell ref="J160:J163"/>
    <mergeCell ref="I160:I163"/>
    <mergeCell ref="M164:M167"/>
    <mergeCell ref="Q156:Q159"/>
    <mergeCell ref="O164:O167"/>
    <mergeCell ref="B148:B151"/>
    <mergeCell ref="D148:D151"/>
    <mergeCell ref="E148:E151"/>
    <mergeCell ref="I232:I235"/>
    <mergeCell ref="G232:G235"/>
    <mergeCell ref="B64:B67"/>
    <mergeCell ref="D64:D67"/>
    <mergeCell ref="E64:E67"/>
    <mergeCell ref="F64:F67"/>
    <mergeCell ref="M64:M67"/>
    <mergeCell ref="G64:G67"/>
    <mergeCell ref="H64:H67"/>
    <mergeCell ref="I64:I67"/>
    <mergeCell ref="K64:K67"/>
    <mergeCell ref="L64:L67"/>
    <mergeCell ref="J64:J67"/>
    <mergeCell ref="B84:B87"/>
    <mergeCell ref="I76:I79"/>
    <mergeCell ref="J76:J79"/>
    <mergeCell ref="AE244:AE247"/>
    <mergeCell ref="S64:S67"/>
    <mergeCell ref="R64:R67"/>
    <mergeCell ref="Y232:Y235"/>
    <mergeCell ref="Y224:Y227"/>
    <mergeCell ref="S168:S171"/>
    <mergeCell ref="Q164:Q167"/>
    <mergeCell ref="R164:R167"/>
    <mergeCell ref="S164:S167"/>
    <mergeCell ref="K156:K159"/>
    <mergeCell ref="I156:I159"/>
    <mergeCell ref="J156:J159"/>
    <mergeCell ref="N180:N183"/>
    <mergeCell ref="R216:R219"/>
    <mergeCell ref="Q216:Q219"/>
    <mergeCell ref="P152:P155"/>
    <mergeCell ref="Y248:Y251"/>
    <mergeCell ref="Z248:Z251"/>
    <mergeCell ref="G252:G255"/>
    <mergeCell ref="D248:D251"/>
    <mergeCell ref="E248:E251"/>
    <mergeCell ref="F248:F251"/>
    <mergeCell ref="G248:G251"/>
    <mergeCell ref="O248:O251"/>
    <mergeCell ref="P248:P251"/>
    <mergeCell ref="F92:F95"/>
    <mergeCell ref="G92:G95"/>
    <mergeCell ref="H92:H95"/>
    <mergeCell ref="I92:I95"/>
    <mergeCell ref="J92:J95"/>
    <mergeCell ref="K92:K95"/>
    <mergeCell ref="L92:L95"/>
    <mergeCell ref="M92:M95"/>
    <mergeCell ref="O92:O95"/>
    <mergeCell ref="P92:P95"/>
    <mergeCell ref="F144:F147"/>
    <mergeCell ref="H252:H255"/>
    <mergeCell ref="I252:I255"/>
    <mergeCell ref="J252:J255"/>
    <mergeCell ref="J248:J251"/>
    <mergeCell ref="K248:K251"/>
    <mergeCell ref="H248:H251"/>
    <mergeCell ref="I248:I251"/>
    <mergeCell ref="K252:K255"/>
    <mergeCell ref="O252:O255"/>
    <mergeCell ref="P252:P255"/>
    <mergeCell ref="F132:F135"/>
    <mergeCell ref="V140:V143"/>
    <mergeCell ref="AX252:AX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F252:AF255"/>
    <mergeCell ref="AG252:AG255"/>
    <mergeCell ref="B268:B271"/>
    <mergeCell ref="D268:D271"/>
    <mergeCell ref="E268:E271"/>
    <mergeCell ref="F268:F271"/>
    <mergeCell ref="G268:G271"/>
    <mergeCell ref="H268:H271"/>
    <mergeCell ref="I268:I271"/>
    <mergeCell ref="B272:B275"/>
    <mergeCell ref="D272:D275"/>
    <mergeCell ref="E272:E275"/>
    <mergeCell ref="F272:F275"/>
    <mergeCell ref="G272:G275"/>
    <mergeCell ref="H272:H275"/>
    <mergeCell ref="I272:I275"/>
    <mergeCell ref="J272:J275"/>
    <mergeCell ref="K272:K275"/>
    <mergeCell ref="B244:B247"/>
    <mergeCell ref="D244:D247"/>
    <mergeCell ref="E244:E247"/>
    <mergeCell ref="F244:F247"/>
    <mergeCell ref="G244:G247"/>
    <mergeCell ref="J268:J271"/>
    <mergeCell ref="K268:K271"/>
    <mergeCell ref="N60:N63"/>
    <mergeCell ref="R60:R63"/>
    <mergeCell ref="Y52:Y55"/>
    <mergeCell ref="Z52:Z55"/>
    <mergeCell ref="AA52:AA55"/>
    <mergeCell ref="CI52:CI55"/>
    <mergeCell ref="W44:W47"/>
    <mergeCell ref="X44:X47"/>
    <mergeCell ref="Y44:Y47"/>
    <mergeCell ref="Z44:Z47"/>
    <mergeCell ref="AA44:AA47"/>
    <mergeCell ref="AB44:AB47"/>
    <mergeCell ref="AC44:AC47"/>
    <mergeCell ref="AD44:AD47"/>
    <mergeCell ref="AE44:AE47"/>
    <mergeCell ref="AB48:AB51"/>
    <mergeCell ref="AC48:AC51"/>
    <mergeCell ref="AD48:AD51"/>
    <mergeCell ref="AE48:AE51"/>
    <mergeCell ref="AF48:AF51"/>
    <mergeCell ref="AG48:AG51"/>
    <mergeCell ref="X48:X51"/>
    <mergeCell ref="Y56:Y59"/>
    <mergeCell ref="Z56:Z59"/>
    <mergeCell ref="AC56:AC59"/>
    <mergeCell ref="AD56:AD59"/>
    <mergeCell ref="AE56:AE59"/>
    <mergeCell ref="AF56:AF59"/>
    <mergeCell ref="Z60:Z63"/>
    <mergeCell ref="S48:S51"/>
    <mergeCell ref="T48:T51"/>
    <mergeCell ref="U48:U51"/>
    <mergeCell ref="W52:W55"/>
    <mergeCell ref="X52:X55"/>
    <mergeCell ref="W64:W67"/>
    <mergeCell ref="X64:X67"/>
    <mergeCell ref="Q64:Q67"/>
    <mergeCell ref="U60:U63"/>
    <mergeCell ref="V60:V63"/>
    <mergeCell ref="W60:W63"/>
    <mergeCell ref="X60:X63"/>
    <mergeCell ref="R56:R59"/>
    <mergeCell ref="S56:S59"/>
    <mergeCell ref="T56:T59"/>
    <mergeCell ref="U56:U59"/>
    <mergeCell ref="V56:V59"/>
    <mergeCell ref="W56:W59"/>
    <mergeCell ref="X56:X59"/>
    <mergeCell ref="Q60:Q63"/>
    <mergeCell ref="S52:S55"/>
    <mergeCell ref="T52:T55"/>
    <mergeCell ref="U52:U55"/>
    <mergeCell ref="V52:V55"/>
    <mergeCell ref="U64:U67"/>
    <mergeCell ref="V64:V67"/>
    <mergeCell ref="CI376:CI379"/>
    <mergeCell ref="AX376:AX379"/>
    <mergeCell ref="AY376:AY379"/>
    <mergeCell ref="AZ376:AZ379"/>
    <mergeCell ref="AA376:AA379"/>
    <mergeCell ref="B48:B51"/>
    <mergeCell ref="D48:D51"/>
    <mergeCell ref="E48:E51"/>
    <mergeCell ref="F48:F51"/>
    <mergeCell ref="G48:G51"/>
    <mergeCell ref="H48:H51"/>
    <mergeCell ref="I48:I51"/>
    <mergeCell ref="J48:J51"/>
    <mergeCell ref="D84:D87"/>
    <mergeCell ref="E84:E87"/>
    <mergeCell ref="F84:F87"/>
    <mergeCell ref="G84:G87"/>
    <mergeCell ref="H84:H87"/>
    <mergeCell ref="I84:I87"/>
    <mergeCell ref="J84:J87"/>
    <mergeCell ref="K84:K87"/>
    <mergeCell ref="L84:L87"/>
    <mergeCell ref="K48:K51"/>
    <mergeCell ref="L48:L51"/>
    <mergeCell ref="E52:E55"/>
    <mergeCell ref="F52:F55"/>
    <mergeCell ref="G52:G55"/>
    <mergeCell ref="H52:H55"/>
    <mergeCell ref="AA48:AA51"/>
    <mergeCell ref="BR48:BR51"/>
    <mergeCell ref="CI48:CI51"/>
    <mergeCell ref="Y48:Y51"/>
    <mergeCell ref="AY84:AY87"/>
    <mergeCell ref="AZ84:AZ87"/>
    <mergeCell ref="BR84:BR87"/>
    <mergeCell ref="T244:T247"/>
    <mergeCell ref="U244:U247"/>
    <mergeCell ref="Z232:Z235"/>
    <mergeCell ref="AA232:AA235"/>
    <mergeCell ref="AE228:AE231"/>
    <mergeCell ref="AC228:AC231"/>
    <mergeCell ref="Y336:Y339"/>
    <mergeCell ref="Z336:Z339"/>
    <mergeCell ref="AA336:AA339"/>
    <mergeCell ref="AA248:AA251"/>
    <mergeCell ref="AB248:AB251"/>
    <mergeCell ref="AC248:AC251"/>
    <mergeCell ref="AY252:AY255"/>
    <mergeCell ref="AZ252:AZ255"/>
    <mergeCell ref="BR252:BR255"/>
    <mergeCell ref="AX244:AX247"/>
    <mergeCell ref="AD248:AD251"/>
    <mergeCell ref="AE248:AE251"/>
    <mergeCell ref="AF248:AF251"/>
    <mergeCell ref="AG248:AG251"/>
    <mergeCell ref="AX248:AX251"/>
    <mergeCell ref="AY248:AY251"/>
    <mergeCell ref="BR248:BR251"/>
    <mergeCell ref="AZ248:AZ251"/>
    <mergeCell ref="BR244:BR247"/>
    <mergeCell ref="AF312:AF315"/>
    <mergeCell ref="AG312:AG315"/>
    <mergeCell ref="X296:X299"/>
    <mergeCell ref="Y296:Y299"/>
    <mergeCell ref="O376:O379"/>
    <mergeCell ref="P376:P379"/>
    <mergeCell ref="N376:N379"/>
    <mergeCell ref="B52:B55"/>
    <mergeCell ref="D52:D55"/>
    <mergeCell ref="B368:B371"/>
    <mergeCell ref="D368:D371"/>
    <mergeCell ref="E368:E371"/>
    <mergeCell ref="F368:F371"/>
    <mergeCell ref="G368:G371"/>
    <mergeCell ref="H368:H371"/>
    <mergeCell ref="I368:I371"/>
    <mergeCell ref="O232:O235"/>
    <mergeCell ref="P232:P235"/>
    <mergeCell ref="I52:I55"/>
    <mergeCell ref="J52:J55"/>
    <mergeCell ref="K52:K55"/>
    <mergeCell ref="L52:L55"/>
    <mergeCell ref="M52:M55"/>
    <mergeCell ref="O52:O55"/>
    <mergeCell ref="P52:P55"/>
    <mergeCell ref="N52:N55"/>
    <mergeCell ref="M84:M87"/>
    <mergeCell ref="P336:P339"/>
    <mergeCell ref="B76:B79"/>
    <mergeCell ref="D76:D79"/>
    <mergeCell ref="E76:E79"/>
    <mergeCell ref="F76:F79"/>
    <mergeCell ref="G76:G79"/>
    <mergeCell ref="H76:H79"/>
    <mergeCell ref="N336:N339"/>
    <mergeCell ref="B248:B251"/>
    <mergeCell ref="T368:T371"/>
    <mergeCell ref="K368:K371"/>
    <mergeCell ref="L368:L371"/>
    <mergeCell ref="U84:U87"/>
    <mergeCell ref="S336:S339"/>
    <mergeCell ref="T336:T339"/>
    <mergeCell ref="U336:U339"/>
    <mergeCell ref="S248:S251"/>
    <mergeCell ref="T248:T251"/>
    <mergeCell ref="U248:U251"/>
    <mergeCell ref="R276:R279"/>
    <mergeCell ref="R296:R299"/>
    <mergeCell ref="U368:U371"/>
    <mergeCell ref="U112:U115"/>
    <mergeCell ref="T88:T91"/>
    <mergeCell ref="U88:U91"/>
    <mergeCell ref="T132:T135"/>
    <mergeCell ref="U132:U135"/>
    <mergeCell ref="N244:N247"/>
    <mergeCell ref="N248:N251"/>
    <mergeCell ref="Q248:Q251"/>
    <mergeCell ref="R336:R339"/>
    <mergeCell ref="Q336:Q339"/>
    <mergeCell ref="R268:R271"/>
    <mergeCell ref="K244:K247"/>
    <mergeCell ref="M228:M231"/>
    <mergeCell ref="M244:M247"/>
    <mergeCell ref="O244:O247"/>
    <mergeCell ref="P244:P247"/>
    <mergeCell ref="K228:K231"/>
    <mergeCell ref="L252:L255"/>
    <mergeCell ref="M252:M255"/>
    <mergeCell ref="S364:S367"/>
    <mergeCell ref="T364:T367"/>
    <mergeCell ref="U364:U367"/>
    <mergeCell ref="N388:N391"/>
    <mergeCell ref="Q52:Q55"/>
    <mergeCell ref="R52:R55"/>
    <mergeCell ref="J368:J371"/>
    <mergeCell ref="M368:M371"/>
    <mergeCell ref="O368:O371"/>
    <mergeCell ref="P368:P371"/>
    <mergeCell ref="R368:R371"/>
    <mergeCell ref="I228:I231"/>
    <mergeCell ref="N232:N235"/>
    <mergeCell ref="K232:K235"/>
    <mergeCell ref="L232:L235"/>
    <mergeCell ref="J232:J235"/>
    <mergeCell ref="N256:N259"/>
    <mergeCell ref="R256:R259"/>
    <mergeCell ref="N76:N79"/>
    <mergeCell ref="Q76:Q79"/>
    <mergeCell ref="R76:R79"/>
    <mergeCell ref="M268:M271"/>
    <mergeCell ref="O268:O271"/>
    <mergeCell ref="P268:P271"/>
    <mergeCell ref="Q268:Q271"/>
    <mergeCell ref="Q244:Q247"/>
    <mergeCell ref="Q232:Q235"/>
    <mergeCell ref="R232:R235"/>
    <mergeCell ref="M232:M235"/>
    <mergeCell ref="U232:U235"/>
    <mergeCell ref="N368:N371"/>
    <mergeCell ref="S368:S371"/>
    <mergeCell ref="U180:U183"/>
    <mergeCell ref="Q180:Q183"/>
    <mergeCell ref="R180:R183"/>
    <mergeCell ref="S180:S183"/>
    <mergeCell ref="T176:T179"/>
    <mergeCell ref="U176:U179"/>
    <mergeCell ref="V176:V179"/>
    <mergeCell ref="V232:V235"/>
    <mergeCell ref="M172:M175"/>
    <mergeCell ref="O172:O175"/>
    <mergeCell ref="P172:P175"/>
    <mergeCell ref="Q172:Q175"/>
    <mergeCell ref="N172:N175"/>
    <mergeCell ref="AF376:AF379"/>
    <mergeCell ref="BR376:BR379"/>
    <mergeCell ref="AX364:AX367"/>
    <mergeCell ref="AG268:AG271"/>
    <mergeCell ref="AX268:AX271"/>
    <mergeCell ref="AY268:AY271"/>
    <mergeCell ref="AZ268:AZ271"/>
    <mergeCell ref="AB344:AB347"/>
    <mergeCell ref="AC344:AC347"/>
    <mergeCell ref="AD368:AD371"/>
    <mergeCell ref="AZ336:AZ339"/>
    <mergeCell ref="AZ288:AZ291"/>
    <mergeCell ref="BR288:BR291"/>
    <mergeCell ref="AC288:AC291"/>
    <mergeCell ref="AD288:AD291"/>
    <mergeCell ref="AE268:AE271"/>
    <mergeCell ref="AF268:AF271"/>
    <mergeCell ref="AC268:AC271"/>
    <mergeCell ref="AG344:AG347"/>
    <mergeCell ref="AX344:AX347"/>
    <mergeCell ref="AY344:AY347"/>
    <mergeCell ref="AF340:AF343"/>
    <mergeCell ref="AG340:AG343"/>
    <mergeCell ref="AX340:AX343"/>
    <mergeCell ref="AY340:AY343"/>
    <mergeCell ref="AX368:AX371"/>
    <mergeCell ref="AC280:AC283"/>
    <mergeCell ref="AD280:AD283"/>
    <mergeCell ref="AE280:AE283"/>
    <mergeCell ref="AF280:AF283"/>
    <mergeCell ref="AX280:AX283"/>
    <mergeCell ref="AB340:AB343"/>
    <mergeCell ref="CI388:CI391"/>
    <mergeCell ref="B408:B411"/>
    <mergeCell ref="D408:D411"/>
    <mergeCell ref="E408:E411"/>
    <mergeCell ref="F408:F411"/>
    <mergeCell ref="G408:G411"/>
    <mergeCell ref="H408:H411"/>
    <mergeCell ref="I408:I411"/>
    <mergeCell ref="J408:J411"/>
    <mergeCell ref="K408:K411"/>
    <mergeCell ref="L408:L411"/>
    <mergeCell ref="M408:M411"/>
    <mergeCell ref="O408:O411"/>
    <mergeCell ref="P408:P411"/>
    <mergeCell ref="Q408:Q411"/>
    <mergeCell ref="N408:N411"/>
    <mergeCell ref="R408:R411"/>
    <mergeCell ref="S408:S411"/>
    <mergeCell ref="T408:T411"/>
    <mergeCell ref="U408:U411"/>
    <mergeCell ref="V408:V411"/>
    <mergeCell ref="W408:W411"/>
    <mergeCell ref="X408:X411"/>
    <mergeCell ref="Y408:Y411"/>
    <mergeCell ref="Z408:Z411"/>
    <mergeCell ref="B388:B391"/>
    <mergeCell ref="D388:D391"/>
    <mergeCell ref="E388:E391"/>
    <mergeCell ref="F388:F391"/>
    <mergeCell ref="Z388:Z391"/>
    <mergeCell ref="B404:B407"/>
    <mergeCell ref="D404:D407"/>
    <mergeCell ref="AF8:AF11"/>
    <mergeCell ref="AG8:AG11"/>
    <mergeCell ref="AX20:AX23"/>
    <mergeCell ref="BR8:BR11"/>
    <mergeCell ref="AE8:AE11"/>
    <mergeCell ref="AF20:AF23"/>
    <mergeCell ref="J8:J11"/>
    <mergeCell ref="K8:K11"/>
    <mergeCell ref="L8:L11"/>
    <mergeCell ref="M8:M11"/>
    <mergeCell ref="O8:O11"/>
    <mergeCell ref="P8:P11"/>
    <mergeCell ref="N8:N11"/>
    <mergeCell ref="Q8:Q11"/>
    <mergeCell ref="R8:R11"/>
    <mergeCell ref="S8:S11"/>
    <mergeCell ref="T8:T11"/>
    <mergeCell ref="U8:U11"/>
    <mergeCell ref="V8:V11"/>
    <mergeCell ref="CI8:CI11"/>
    <mergeCell ref="B20:B23"/>
    <mergeCell ref="D20:D23"/>
    <mergeCell ref="E20:E23"/>
    <mergeCell ref="F20:F23"/>
    <mergeCell ref="G20:G23"/>
    <mergeCell ref="H20:H23"/>
    <mergeCell ref="I20:I23"/>
    <mergeCell ref="J20:J23"/>
    <mergeCell ref="K20:K23"/>
    <mergeCell ref="L20:L23"/>
    <mergeCell ref="M20:M23"/>
    <mergeCell ref="O20:O23"/>
    <mergeCell ref="P20:P23"/>
    <mergeCell ref="N20:N23"/>
    <mergeCell ref="BR20:BR23"/>
    <mergeCell ref="CI20:CI23"/>
    <mergeCell ref="B8:B11"/>
    <mergeCell ref="D8:D11"/>
    <mergeCell ref="Z20:Z23"/>
    <mergeCell ref="AA20:AA23"/>
    <mergeCell ref="AB20:AB23"/>
    <mergeCell ref="E8:E11"/>
    <mergeCell ref="F8:F11"/>
    <mergeCell ref="G8:G11"/>
    <mergeCell ref="H8:H11"/>
    <mergeCell ref="I8:I11"/>
    <mergeCell ref="Z8:Z11"/>
    <mergeCell ref="AA8:AA11"/>
    <mergeCell ref="AB8:AB11"/>
    <mergeCell ref="AC8:AC11"/>
    <mergeCell ref="AD8:AD11"/>
    <mergeCell ref="W8:W11"/>
    <mergeCell ref="X8:X11"/>
    <mergeCell ref="Y8:Y11"/>
    <mergeCell ref="R12:R15"/>
    <mergeCell ref="S12:S15"/>
    <mergeCell ref="T12:T15"/>
    <mergeCell ref="U12:U15"/>
    <mergeCell ref="V12:V15"/>
    <mergeCell ref="W12:W15"/>
    <mergeCell ref="X12:X15"/>
    <mergeCell ref="Y12:Y15"/>
    <mergeCell ref="Z12:Z15"/>
    <mergeCell ref="AA12:AA15"/>
    <mergeCell ref="CI24:CI27"/>
    <mergeCell ref="AC20:AC23"/>
    <mergeCell ref="AD20:AD23"/>
    <mergeCell ref="B28:B31"/>
    <mergeCell ref="D28:D31"/>
    <mergeCell ref="E28:E31"/>
    <mergeCell ref="F28:F31"/>
    <mergeCell ref="G28:G31"/>
    <mergeCell ref="H28:H31"/>
    <mergeCell ref="I28:I31"/>
    <mergeCell ref="J28:J31"/>
    <mergeCell ref="K28:K31"/>
    <mergeCell ref="L28:L31"/>
    <mergeCell ref="M28:M31"/>
    <mergeCell ref="O28:O31"/>
    <mergeCell ref="P28:P31"/>
    <mergeCell ref="Q28:Q31"/>
    <mergeCell ref="N28:N31"/>
    <mergeCell ref="BR28:BR31"/>
    <mergeCell ref="B24:B27"/>
    <mergeCell ref="D24:D27"/>
    <mergeCell ref="E24:E27"/>
    <mergeCell ref="F24:F27"/>
    <mergeCell ref="G24:G27"/>
    <mergeCell ref="H24:H27"/>
    <mergeCell ref="I24:I27"/>
    <mergeCell ref="J24:J27"/>
    <mergeCell ref="K24:K27"/>
    <mergeCell ref="L24:L27"/>
    <mergeCell ref="M24:M27"/>
    <mergeCell ref="O24:O27"/>
    <mergeCell ref="P24:P27"/>
    <mergeCell ref="AY20:AY23"/>
    <mergeCell ref="AZ20:AZ23"/>
    <mergeCell ref="AE20:AE23"/>
    <mergeCell ref="Q20:Q23"/>
    <mergeCell ref="R20:R23"/>
    <mergeCell ref="S20:S23"/>
    <mergeCell ref="T20:T23"/>
    <mergeCell ref="U20:U23"/>
    <mergeCell ref="V20:V23"/>
    <mergeCell ref="W20:W23"/>
    <mergeCell ref="X20:X23"/>
    <mergeCell ref="Y20:Y23"/>
    <mergeCell ref="N24:N27"/>
    <mergeCell ref="AE12:AE15"/>
    <mergeCell ref="AF12:AF15"/>
    <mergeCell ref="AG12:AG15"/>
    <mergeCell ref="AX12:AX15"/>
    <mergeCell ref="AY12:AY15"/>
    <mergeCell ref="AZ12:AZ15"/>
    <mergeCell ref="AD16:AD19"/>
    <mergeCell ref="Q16:Q19"/>
    <mergeCell ref="AC16:AC19"/>
    <mergeCell ref="AE16:AE19"/>
    <mergeCell ref="AF16:AF19"/>
    <mergeCell ref="AG16:AG19"/>
    <mergeCell ref="AX16:AX19"/>
    <mergeCell ref="AY16:AY19"/>
    <mergeCell ref="AZ16:AZ19"/>
    <mergeCell ref="AG20:AG23"/>
    <mergeCell ref="V28:V31"/>
    <mergeCell ref="W28:W31"/>
    <mergeCell ref="X28:X31"/>
    <mergeCell ref="Y28:Y31"/>
    <mergeCell ref="Z28:Z31"/>
    <mergeCell ref="AA28:AA31"/>
    <mergeCell ref="AB28:AB31"/>
    <mergeCell ref="AC28:AC31"/>
    <mergeCell ref="AD28:AD31"/>
    <mergeCell ref="AG24:AG27"/>
    <mergeCell ref="AX24:AX27"/>
    <mergeCell ref="Z48:Z51"/>
    <mergeCell ref="AB12:AB15"/>
    <mergeCell ref="AC12:AC15"/>
    <mergeCell ref="AD12:AD15"/>
    <mergeCell ref="AA32:AA35"/>
    <mergeCell ref="AB32:AB35"/>
    <mergeCell ref="T36:T39"/>
    <mergeCell ref="W36:W39"/>
    <mergeCell ref="W40:W43"/>
    <mergeCell ref="V36:V39"/>
    <mergeCell ref="Q24:Q27"/>
    <mergeCell ref="R24:R27"/>
    <mergeCell ref="S24:S27"/>
    <mergeCell ref="T24:T27"/>
    <mergeCell ref="U24:U27"/>
    <mergeCell ref="V24:V27"/>
    <mergeCell ref="W24:W27"/>
    <mergeCell ref="R28:R31"/>
    <mergeCell ref="S28:S31"/>
    <mergeCell ref="T28:T31"/>
    <mergeCell ref="U28:U31"/>
    <mergeCell ref="X24:X27"/>
    <mergeCell ref="Y24:Y27"/>
    <mergeCell ref="Z24:Z27"/>
    <mergeCell ref="AA24:AA27"/>
    <mergeCell ref="V48:V51"/>
    <mergeCell ref="W48:W51"/>
    <mergeCell ref="AE40:AE43"/>
    <mergeCell ref="AF40:AF43"/>
    <mergeCell ref="AG40:AG43"/>
    <mergeCell ref="AX40:AX43"/>
    <mergeCell ref="BR24:BR27"/>
    <mergeCell ref="AB52:AB55"/>
    <mergeCell ref="AC52:AC55"/>
    <mergeCell ref="AD52:AD55"/>
    <mergeCell ref="AE52:AE55"/>
    <mergeCell ref="AF52:AF55"/>
    <mergeCell ref="AG52:AG55"/>
    <mergeCell ref="AX52:AX55"/>
    <mergeCell ref="AY52:AY55"/>
    <mergeCell ref="AZ52:AZ55"/>
    <mergeCell ref="AF44:AF47"/>
    <mergeCell ref="AG44:AG47"/>
    <mergeCell ref="AX44:AX47"/>
    <mergeCell ref="AY44:AY47"/>
    <mergeCell ref="AE28:AE31"/>
    <mergeCell ref="AF28:AF31"/>
    <mergeCell ref="AB24:AB27"/>
    <mergeCell ref="AC24:AC27"/>
    <mergeCell ref="AD24:AD27"/>
    <mergeCell ref="AE24:AE27"/>
    <mergeCell ref="AF24:AF27"/>
    <mergeCell ref="AG28:AG31"/>
    <mergeCell ref="AX28:AX31"/>
    <mergeCell ref="AY28:AY31"/>
    <mergeCell ref="AZ28:AZ31"/>
    <mergeCell ref="AY24:AY27"/>
    <mergeCell ref="AZ24:AZ27"/>
    <mergeCell ref="AY40:AY43"/>
    <mergeCell ref="AD68:AD71"/>
    <mergeCell ref="AC36:AC39"/>
    <mergeCell ref="AD36:AD39"/>
    <mergeCell ref="AE36:AE39"/>
    <mergeCell ref="AF36:AF39"/>
    <mergeCell ref="AG36:AG39"/>
    <mergeCell ref="AX36:AX39"/>
    <mergeCell ref="AY36:AY39"/>
    <mergeCell ref="AZ36:AZ39"/>
    <mergeCell ref="F68:F71"/>
    <mergeCell ref="G68:G71"/>
    <mergeCell ref="H68:H71"/>
    <mergeCell ref="I68:I71"/>
    <mergeCell ref="J68:J71"/>
    <mergeCell ref="K68:K71"/>
    <mergeCell ref="L68:L71"/>
    <mergeCell ref="M68:M71"/>
    <mergeCell ref="O68:O71"/>
    <mergeCell ref="P68:P71"/>
    <mergeCell ref="Q68:Q71"/>
    <mergeCell ref="N68:N71"/>
    <mergeCell ref="R68:R71"/>
    <mergeCell ref="AF68:AF71"/>
    <mergeCell ref="Y68:Y71"/>
    <mergeCell ref="Z68:Z71"/>
    <mergeCell ref="S68:S71"/>
    <mergeCell ref="T68:T71"/>
    <mergeCell ref="U68:U71"/>
    <mergeCell ref="V68:V71"/>
    <mergeCell ref="W68:W71"/>
    <mergeCell ref="J44:J47"/>
    <mergeCell ref="K44:K47"/>
    <mergeCell ref="P416:P419"/>
    <mergeCell ref="Q364:Q367"/>
    <mergeCell ref="R364:R367"/>
    <mergeCell ref="V364:V367"/>
    <mergeCell ref="N372:N375"/>
    <mergeCell ref="X68:X71"/>
    <mergeCell ref="AA68:AA71"/>
    <mergeCell ref="N364:N367"/>
    <mergeCell ref="Q44:Q47"/>
    <mergeCell ref="R44:R47"/>
    <mergeCell ref="S44:S47"/>
    <mergeCell ref="F44:F47"/>
    <mergeCell ref="G44:G47"/>
    <mergeCell ref="H44:H47"/>
    <mergeCell ref="I44:I47"/>
    <mergeCell ref="CI68:CI71"/>
    <mergeCell ref="B364:B367"/>
    <mergeCell ref="D364:D367"/>
    <mergeCell ref="E364:E367"/>
    <mergeCell ref="F364:F367"/>
    <mergeCell ref="G364:G367"/>
    <mergeCell ref="H364:H367"/>
    <mergeCell ref="I364:I367"/>
    <mergeCell ref="J364:J367"/>
    <mergeCell ref="K364:K367"/>
    <mergeCell ref="L364:L367"/>
    <mergeCell ref="M364:M367"/>
    <mergeCell ref="O364:O367"/>
    <mergeCell ref="P364:P367"/>
    <mergeCell ref="BR68:BR71"/>
    <mergeCell ref="AB68:AB71"/>
    <mergeCell ref="AC68:AC71"/>
    <mergeCell ref="B416:B419"/>
    <mergeCell ref="D416:D419"/>
    <mergeCell ref="E416:E419"/>
    <mergeCell ref="F416:F419"/>
    <mergeCell ref="G416:G419"/>
    <mergeCell ref="H416:H419"/>
    <mergeCell ref="I416:I419"/>
    <mergeCell ref="J416:J419"/>
    <mergeCell ref="K416:K419"/>
    <mergeCell ref="L416:L419"/>
    <mergeCell ref="M416:M419"/>
    <mergeCell ref="O416:O419"/>
    <mergeCell ref="B412:B415"/>
    <mergeCell ref="D412:D415"/>
    <mergeCell ref="E412:E415"/>
    <mergeCell ref="F412:F415"/>
    <mergeCell ref="N412:N415"/>
    <mergeCell ref="G388:G391"/>
    <mergeCell ref="H388:H391"/>
    <mergeCell ref="I388:I391"/>
    <mergeCell ref="J388:J391"/>
    <mergeCell ref="K388:K391"/>
    <mergeCell ref="L388:L391"/>
    <mergeCell ref="M388:M391"/>
    <mergeCell ref="O388:O391"/>
    <mergeCell ref="P388:P391"/>
    <mergeCell ref="G412:G415"/>
    <mergeCell ref="H412:H415"/>
    <mergeCell ref="I412:I415"/>
    <mergeCell ref="J412:J415"/>
    <mergeCell ref="K412:K415"/>
    <mergeCell ref="L412:L415"/>
    <mergeCell ref="M412:M415"/>
    <mergeCell ref="O412:O415"/>
    <mergeCell ref="P412:P415"/>
    <mergeCell ref="Q412:Q415"/>
    <mergeCell ref="AE408:AE411"/>
    <mergeCell ref="AF408:AF411"/>
    <mergeCell ref="AA408:AA411"/>
    <mergeCell ref="T388:T391"/>
    <mergeCell ref="AB408:AB411"/>
    <mergeCell ref="AA92:AA95"/>
    <mergeCell ref="AB92:AB95"/>
    <mergeCell ref="Z368:Z371"/>
    <mergeCell ref="S92:S95"/>
    <mergeCell ref="AB364:AB367"/>
    <mergeCell ref="AC364:AC367"/>
    <mergeCell ref="AD364:AD367"/>
    <mergeCell ref="AE364:AE367"/>
    <mergeCell ref="AF364:AF367"/>
    <mergeCell ref="Q376:Q379"/>
    <mergeCell ref="R376:R379"/>
    <mergeCell ref="Y368:Y371"/>
    <mergeCell ref="R260:R263"/>
    <mergeCell ref="V368:V371"/>
    <mergeCell ref="T372:T375"/>
    <mergeCell ref="AB132:AB135"/>
    <mergeCell ref="R92:R95"/>
    <mergeCell ref="T92:T95"/>
    <mergeCell ref="U92:U95"/>
    <mergeCell ref="V92:V95"/>
    <mergeCell ref="W92:W95"/>
    <mergeCell ref="X92:X95"/>
    <mergeCell ref="Y92:Y95"/>
    <mergeCell ref="Z92:Z95"/>
    <mergeCell ref="AB280:AB283"/>
    <mergeCell ref="Q368:Q371"/>
    <mergeCell ref="Z244:Z247"/>
    <mergeCell ref="AA228:AA231"/>
    <mergeCell ref="Z224:Z227"/>
    <mergeCell ref="AA224:AA227"/>
    <mergeCell ref="AD220:AD223"/>
    <mergeCell ref="AD152:AD155"/>
    <mergeCell ref="Y256:Y259"/>
    <mergeCell ref="Z256:Z259"/>
    <mergeCell ref="Z264:Z267"/>
    <mergeCell ref="AA192:AA195"/>
    <mergeCell ref="Z192:Z195"/>
    <mergeCell ref="AB192:AB195"/>
    <mergeCell ref="Y240:Y243"/>
    <mergeCell ref="Z180:Z183"/>
    <mergeCell ref="AA180:AA183"/>
    <mergeCell ref="W180:W183"/>
    <mergeCell ref="X180:X183"/>
    <mergeCell ref="Y180:Y183"/>
    <mergeCell ref="Y184:Y187"/>
    <mergeCell ref="Z184:Z187"/>
    <mergeCell ref="Y228:Y231"/>
    <mergeCell ref="W176:W179"/>
    <mergeCell ref="AA184:AA187"/>
    <mergeCell ref="W164:W167"/>
    <mergeCell ref="W184:W187"/>
    <mergeCell ref="AD196:AD199"/>
    <mergeCell ref="Y200:Y203"/>
    <mergeCell ref="W236:W239"/>
    <mergeCell ref="AB244:AB247"/>
    <mergeCell ref="AD176:AD179"/>
    <mergeCell ref="W260:W263"/>
    <mergeCell ref="X248:X251"/>
    <mergeCell ref="AZ132:AZ135"/>
    <mergeCell ref="B140:B143"/>
    <mergeCell ref="D140:D143"/>
    <mergeCell ref="E140:E143"/>
    <mergeCell ref="F140:F143"/>
    <mergeCell ref="G140:G143"/>
    <mergeCell ref="H140:H143"/>
    <mergeCell ref="I140:I143"/>
    <mergeCell ref="J140:J143"/>
    <mergeCell ref="K140:K143"/>
    <mergeCell ref="L140:L143"/>
    <mergeCell ref="M140:M143"/>
    <mergeCell ref="O140:O143"/>
    <mergeCell ref="P140:P143"/>
    <mergeCell ref="Q140:Q143"/>
    <mergeCell ref="AZ140:AZ143"/>
    <mergeCell ref="V88:V91"/>
    <mergeCell ref="W88:W91"/>
    <mergeCell ref="X88:X91"/>
    <mergeCell ref="X124:X127"/>
    <mergeCell ref="AC132:AC135"/>
    <mergeCell ref="AD132:AD135"/>
    <mergeCell ref="AD140:AD143"/>
    <mergeCell ref="AE140:AE143"/>
    <mergeCell ref="AF140:AF143"/>
    <mergeCell ref="AF136:AF139"/>
    <mergeCell ref="D108:D111"/>
    <mergeCell ref="E108:E111"/>
    <mergeCell ref="F108:F111"/>
    <mergeCell ref="G108:G111"/>
    <mergeCell ref="H108:H111"/>
    <mergeCell ref="I108:I111"/>
    <mergeCell ref="V152:V155"/>
    <mergeCell ref="W152:W155"/>
    <mergeCell ref="X152:X155"/>
    <mergeCell ref="S84:S87"/>
    <mergeCell ref="T84:T87"/>
    <mergeCell ref="R132:R135"/>
    <mergeCell ref="U100:U103"/>
    <mergeCell ref="V100:V103"/>
    <mergeCell ref="R120:R123"/>
    <mergeCell ref="S120:S123"/>
    <mergeCell ref="T120:T123"/>
    <mergeCell ref="U120:U123"/>
    <mergeCell ref="U80:U83"/>
    <mergeCell ref="V80:V83"/>
    <mergeCell ref="W80:W83"/>
    <mergeCell ref="S144:S147"/>
    <mergeCell ref="T144:T147"/>
    <mergeCell ref="T148:T151"/>
    <mergeCell ref="X100:X103"/>
    <mergeCell ref="X144:X147"/>
    <mergeCell ref="AE144:AE147"/>
    <mergeCell ref="AF84:AF87"/>
    <mergeCell ref="AB224:AB227"/>
    <mergeCell ref="AC224:AC227"/>
    <mergeCell ref="AD224:AD227"/>
    <mergeCell ref="AE220:AE223"/>
    <mergeCell ref="X196:X199"/>
    <mergeCell ref="AE224:AE227"/>
    <mergeCell ref="K236:K239"/>
    <mergeCell ref="AE212:AE215"/>
    <mergeCell ref="AE152:AE155"/>
    <mergeCell ref="Y220:Y223"/>
    <mergeCell ref="Z220:Z223"/>
    <mergeCell ref="AA220:AA223"/>
    <mergeCell ref="AB220:AB223"/>
    <mergeCell ref="AC220:AC223"/>
    <mergeCell ref="K160:K163"/>
    <mergeCell ref="O188:O191"/>
    <mergeCell ref="P188:P191"/>
    <mergeCell ref="S172:S175"/>
    <mergeCell ref="R168:R171"/>
    <mergeCell ref="L228:L231"/>
    <mergeCell ref="W228:W231"/>
    <mergeCell ref="X228:X231"/>
    <mergeCell ref="K108:K111"/>
    <mergeCell ref="L108:L111"/>
    <mergeCell ref="M108:M111"/>
    <mergeCell ref="AE92:AE95"/>
    <mergeCell ref="S228:S231"/>
    <mergeCell ref="T232:T235"/>
    <mergeCell ref="R100:R103"/>
    <mergeCell ref="F148:F151"/>
    <mergeCell ref="G148:G151"/>
    <mergeCell ref="H148:H151"/>
    <mergeCell ref="I148:I151"/>
    <mergeCell ref="J148:J151"/>
    <mergeCell ref="K148:K151"/>
    <mergeCell ref="L148:L151"/>
    <mergeCell ref="M148:M151"/>
    <mergeCell ref="O148:O151"/>
    <mergeCell ref="P148:P151"/>
    <mergeCell ref="Q148:Q151"/>
    <mergeCell ref="N148:N151"/>
    <mergeCell ref="R148:R151"/>
    <mergeCell ref="S148:S151"/>
    <mergeCell ref="X256:X259"/>
    <mergeCell ref="V260:V263"/>
    <mergeCell ref="R236:R239"/>
    <mergeCell ref="L156:L159"/>
    <mergeCell ref="N164:N167"/>
    <mergeCell ref="N168:N171"/>
    <mergeCell ref="L160:L163"/>
    <mergeCell ref="M188:M191"/>
    <mergeCell ref="K180:K183"/>
    <mergeCell ref="L180:L183"/>
    <mergeCell ref="M180:M183"/>
    <mergeCell ref="O180:O183"/>
    <mergeCell ref="P180:P183"/>
    <mergeCell ref="S156:S159"/>
    <mergeCell ref="P204:P207"/>
    <mergeCell ref="N204:N207"/>
    <mergeCell ref="N216:N219"/>
    <mergeCell ref="S204:S207"/>
    <mergeCell ref="S288:S291"/>
    <mergeCell ref="T288:T291"/>
    <mergeCell ref="U288:U291"/>
    <mergeCell ref="V288:V291"/>
    <mergeCell ref="W288:W291"/>
    <mergeCell ref="N236:N239"/>
    <mergeCell ref="N332:N335"/>
    <mergeCell ref="L280:L283"/>
    <mergeCell ref="M280:M283"/>
    <mergeCell ref="O280:O283"/>
    <mergeCell ref="P280:P283"/>
    <mergeCell ref="N280:N283"/>
    <mergeCell ref="P332:P335"/>
    <mergeCell ref="U260:U263"/>
    <mergeCell ref="X260:X263"/>
    <mergeCell ref="R264:R267"/>
    <mergeCell ref="S264:S267"/>
    <mergeCell ref="R248:R251"/>
    <mergeCell ref="X240:X243"/>
    <mergeCell ref="V248:V251"/>
    <mergeCell ref="W248:W251"/>
    <mergeCell ref="L244:L247"/>
    <mergeCell ref="M248:M251"/>
    <mergeCell ref="L324:L327"/>
    <mergeCell ref="M324:M327"/>
    <mergeCell ref="V272:V275"/>
    <mergeCell ref="O332:O335"/>
    <mergeCell ref="N324:N327"/>
    <mergeCell ref="Q240:Q243"/>
    <mergeCell ref="R240:R243"/>
    <mergeCell ref="S240:S243"/>
    <mergeCell ref="B236:B239"/>
    <mergeCell ref="D236:D239"/>
    <mergeCell ref="E236:E239"/>
    <mergeCell ref="F236:F239"/>
    <mergeCell ref="G236:G239"/>
    <mergeCell ref="I236:I239"/>
    <mergeCell ref="J236:J239"/>
    <mergeCell ref="H244:H247"/>
    <mergeCell ref="I244:I247"/>
    <mergeCell ref="D296:D299"/>
    <mergeCell ref="E296:E299"/>
    <mergeCell ref="F296:F299"/>
    <mergeCell ref="G296:G299"/>
    <mergeCell ref="H296:H299"/>
    <mergeCell ref="I296:I299"/>
    <mergeCell ref="Q340:Q343"/>
    <mergeCell ref="U256:U259"/>
    <mergeCell ref="S236:S239"/>
    <mergeCell ref="H236:H239"/>
    <mergeCell ref="B336:B339"/>
    <mergeCell ref="D336:D339"/>
    <mergeCell ref="E336:E339"/>
    <mergeCell ref="F336:F339"/>
    <mergeCell ref="G336:G339"/>
    <mergeCell ref="H336:H339"/>
    <mergeCell ref="I336:I339"/>
    <mergeCell ref="J336:J339"/>
    <mergeCell ref="K336:K339"/>
    <mergeCell ref="L336:L339"/>
    <mergeCell ref="M336:M339"/>
    <mergeCell ref="O336:O339"/>
    <mergeCell ref="L248:L251"/>
    <mergeCell ref="AB356:AB359"/>
    <mergeCell ref="AD344:AD347"/>
    <mergeCell ref="O84:O87"/>
    <mergeCell ref="P84:P87"/>
    <mergeCell ref="N84:N87"/>
    <mergeCell ref="P108:P111"/>
    <mergeCell ref="N108:N111"/>
    <mergeCell ref="N116:N119"/>
    <mergeCell ref="N112:N115"/>
    <mergeCell ref="L236:L239"/>
    <mergeCell ref="M236:M239"/>
    <mergeCell ref="O236:O239"/>
    <mergeCell ref="P236:P239"/>
    <mergeCell ref="N144:N147"/>
    <mergeCell ref="M48:M51"/>
    <mergeCell ref="N252:N255"/>
    <mergeCell ref="L268:L271"/>
    <mergeCell ref="Y312:Y315"/>
    <mergeCell ref="Q280:Q283"/>
    <mergeCell ref="AA280:AA283"/>
    <mergeCell ref="U340:U343"/>
    <mergeCell ref="V340:V343"/>
    <mergeCell ref="W340:W343"/>
    <mergeCell ref="X340:X343"/>
    <mergeCell ref="Y340:Y343"/>
    <mergeCell ref="Z340:Z343"/>
    <mergeCell ref="N268:N271"/>
    <mergeCell ref="X236:X239"/>
    <mergeCell ref="L340:L343"/>
    <mergeCell ref="M340:M343"/>
    <mergeCell ref="O340:O343"/>
    <mergeCell ref="P340:P343"/>
    <mergeCell ref="R340:R343"/>
    <mergeCell ref="S340:S343"/>
    <mergeCell ref="T340:T343"/>
    <mergeCell ref="B344:B347"/>
    <mergeCell ref="D344:D347"/>
    <mergeCell ref="E344:E347"/>
    <mergeCell ref="G344:G347"/>
    <mergeCell ref="H344:H347"/>
    <mergeCell ref="I344:I347"/>
    <mergeCell ref="J344:J347"/>
    <mergeCell ref="K344:K347"/>
    <mergeCell ref="L344:L347"/>
    <mergeCell ref="M344:M347"/>
    <mergeCell ref="O344:O347"/>
    <mergeCell ref="P344:P347"/>
    <mergeCell ref="Q344:Q347"/>
    <mergeCell ref="R344:R347"/>
    <mergeCell ref="N344:N347"/>
    <mergeCell ref="B340:B343"/>
    <mergeCell ref="D340:D343"/>
    <mergeCell ref="E340:E343"/>
    <mergeCell ref="F340:F343"/>
    <mergeCell ref="G340:G343"/>
    <mergeCell ref="H340:H343"/>
    <mergeCell ref="I340:I343"/>
    <mergeCell ref="J340:J343"/>
    <mergeCell ref="K340:K343"/>
    <mergeCell ref="N340:N343"/>
    <mergeCell ref="AZ40:AZ43"/>
    <mergeCell ref="R40:R43"/>
    <mergeCell ref="AF344:AF347"/>
    <mergeCell ref="T44:T47"/>
    <mergeCell ref="U44:U47"/>
    <mergeCell ref="V44:V47"/>
    <mergeCell ref="AZ344:AZ347"/>
    <mergeCell ref="AZ340:AZ343"/>
    <mergeCell ref="S344:S347"/>
    <mergeCell ref="T344:T347"/>
    <mergeCell ref="U344:U347"/>
    <mergeCell ref="V344:V347"/>
    <mergeCell ref="W344:W347"/>
    <mergeCell ref="X344:X347"/>
    <mergeCell ref="Y344:Y347"/>
    <mergeCell ref="Z344:Z347"/>
    <mergeCell ref="AA344:AA347"/>
    <mergeCell ref="AA268:AA271"/>
    <mergeCell ref="AB156:AB159"/>
    <mergeCell ref="AC156:AC159"/>
    <mergeCell ref="AC236:AC239"/>
    <mergeCell ref="AD236:AD239"/>
    <mergeCell ref="AE236:AE239"/>
    <mergeCell ref="Y236:Y239"/>
    <mergeCell ref="AA212:AA215"/>
    <mergeCell ref="AB212:AB215"/>
    <mergeCell ref="AE344:AE347"/>
    <mergeCell ref="AA88:AA91"/>
    <mergeCell ref="AB88:AB91"/>
    <mergeCell ref="AC88:AC91"/>
    <mergeCell ref="AF88:AF91"/>
    <mergeCell ref="AD92:AD95"/>
    <mergeCell ref="AX92:AX95"/>
    <mergeCell ref="B92:B95"/>
    <mergeCell ref="D92:D95"/>
    <mergeCell ref="E92:E95"/>
    <mergeCell ref="AX100:AX103"/>
    <mergeCell ref="AC76:AC79"/>
    <mergeCell ref="AD76:AD79"/>
    <mergeCell ref="AE76:AE79"/>
    <mergeCell ref="AF76:AF79"/>
    <mergeCell ref="AG76:AG79"/>
    <mergeCell ref="AX76:AX79"/>
    <mergeCell ref="AX116:AX119"/>
    <mergeCell ref="B112:B115"/>
    <mergeCell ref="D112:D115"/>
    <mergeCell ref="E112:E115"/>
    <mergeCell ref="F112:F115"/>
    <mergeCell ref="G112:G115"/>
    <mergeCell ref="H112:H115"/>
    <mergeCell ref="H100:H103"/>
    <mergeCell ref="I100:I103"/>
    <mergeCell ref="J100:J103"/>
    <mergeCell ref="K100:K103"/>
    <mergeCell ref="L100:L103"/>
    <mergeCell ref="M100:M103"/>
    <mergeCell ref="O100:O103"/>
    <mergeCell ref="P100:P103"/>
    <mergeCell ref="Q100:Q103"/>
    <mergeCell ref="N100:N103"/>
    <mergeCell ref="AD84:AD87"/>
    <mergeCell ref="AE84:AE87"/>
    <mergeCell ref="S76:S79"/>
    <mergeCell ref="T76:T79"/>
    <mergeCell ref="B296:B299"/>
    <mergeCell ref="B108:B111"/>
    <mergeCell ref="K76:K79"/>
    <mergeCell ref="B88:B91"/>
    <mergeCell ref="D88:D91"/>
    <mergeCell ref="E88:E91"/>
    <mergeCell ref="F88:F91"/>
    <mergeCell ref="G88:G91"/>
    <mergeCell ref="H88:H91"/>
    <mergeCell ref="I88:I91"/>
    <mergeCell ref="J88:J91"/>
    <mergeCell ref="K88:K91"/>
    <mergeCell ref="L88:L91"/>
    <mergeCell ref="M88:M91"/>
    <mergeCell ref="O88:O91"/>
    <mergeCell ref="P88:P91"/>
    <mergeCell ref="B96:B99"/>
    <mergeCell ref="G96:G99"/>
    <mergeCell ref="H96:H99"/>
    <mergeCell ref="I96:I99"/>
    <mergeCell ref="J96:J99"/>
    <mergeCell ref="K96:K99"/>
    <mergeCell ref="L96:L99"/>
    <mergeCell ref="M96:M99"/>
    <mergeCell ref="O96:O99"/>
    <mergeCell ref="L76:L79"/>
    <mergeCell ref="M76:M79"/>
    <mergeCell ref="O76:O79"/>
    <mergeCell ref="D100:D103"/>
    <mergeCell ref="E100:E103"/>
    <mergeCell ref="F100:F103"/>
    <mergeCell ref="G100:G103"/>
    <mergeCell ref="AG88:AG91"/>
    <mergeCell ref="AC92:AC95"/>
    <mergeCell ref="AE88:AE91"/>
    <mergeCell ref="Y76:Y79"/>
    <mergeCell ref="T100:T103"/>
    <mergeCell ref="Q84:Q87"/>
    <mergeCell ref="AG84:AG87"/>
    <mergeCell ref="AC100:AC103"/>
    <mergeCell ref="AD100:AD103"/>
    <mergeCell ref="AE100:AE103"/>
    <mergeCell ref="AF100:AF103"/>
    <mergeCell ref="AG100:AG103"/>
    <mergeCell ref="W104:W107"/>
    <mergeCell ref="X104:X107"/>
    <mergeCell ref="AF104:AF107"/>
    <mergeCell ref="AG104:AG107"/>
    <mergeCell ref="Y104:Y107"/>
    <mergeCell ref="Z104:Z107"/>
    <mergeCell ref="AA100:AA103"/>
    <mergeCell ref="X80:X83"/>
    <mergeCell ref="T80:T83"/>
    <mergeCell ref="AF92:AF95"/>
    <mergeCell ref="AG92:AG95"/>
    <mergeCell ref="U76:U79"/>
    <mergeCell ref="V76:V79"/>
    <mergeCell ref="W76:W79"/>
    <mergeCell ref="X76:X79"/>
    <mergeCell ref="S100:S103"/>
    <mergeCell ref="V84:V87"/>
    <mergeCell ref="W84:W87"/>
    <mergeCell ref="X84:X87"/>
    <mergeCell ref="AC112:AC115"/>
    <mergeCell ref="AD112:AD115"/>
    <mergeCell ref="AE112:AE115"/>
    <mergeCell ref="AF112:AF115"/>
    <mergeCell ref="AG112:AG115"/>
    <mergeCell ref="AY76:AY79"/>
    <mergeCell ref="AZ76:AZ79"/>
    <mergeCell ref="Y84:Y87"/>
    <mergeCell ref="Z84:Z87"/>
    <mergeCell ref="R84:R87"/>
    <mergeCell ref="AX88:AX91"/>
    <mergeCell ref="AY92:AY95"/>
    <mergeCell ref="AZ92:AZ95"/>
    <mergeCell ref="AY88:AY91"/>
    <mergeCell ref="AZ88:AZ91"/>
    <mergeCell ref="AY80:AY83"/>
    <mergeCell ref="AZ80:AZ83"/>
    <mergeCell ref="AY100:AY103"/>
    <mergeCell ref="AZ100:AZ103"/>
    <mergeCell ref="AA104:AA107"/>
    <mergeCell ref="AB104:AB107"/>
    <mergeCell ref="AC104:AC107"/>
    <mergeCell ref="AD104:AD107"/>
    <mergeCell ref="AE104:AE107"/>
    <mergeCell ref="AX84:AX87"/>
    <mergeCell ref="AA96:AA99"/>
    <mergeCell ref="AB96:AB99"/>
    <mergeCell ref="AC96:AC99"/>
    <mergeCell ref="AD96:AD99"/>
    <mergeCell ref="AE96:AE99"/>
    <mergeCell ref="AF96:AF99"/>
    <mergeCell ref="AB100:AB103"/>
    <mergeCell ref="AZ108:AZ111"/>
    <mergeCell ref="Q116:Q119"/>
    <mergeCell ref="R116:R119"/>
    <mergeCell ref="S116:S119"/>
    <mergeCell ref="T116:T119"/>
    <mergeCell ref="U116:U119"/>
    <mergeCell ref="V116:V119"/>
    <mergeCell ref="W116:W119"/>
    <mergeCell ref="X116:X119"/>
    <mergeCell ref="Y116:Y119"/>
    <mergeCell ref="Z116:Z119"/>
    <mergeCell ref="AA116:AA119"/>
    <mergeCell ref="AB116:AB119"/>
    <mergeCell ref="AC116:AC119"/>
    <mergeCell ref="AD116:AD119"/>
    <mergeCell ref="AE116:AE119"/>
    <mergeCell ref="AF116:AF119"/>
    <mergeCell ref="AX112:AX115"/>
    <mergeCell ref="AZ112:AZ115"/>
    <mergeCell ref="AG116:AG119"/>
    <mergeCell ref="Q112:Q115"/>
    <mergeCell ref="R112:R115"/>
    <mergeCell ref="S112:S115"/>
    <mergeCell ref="T112:T115"/>
    <mergeCell ref="AY116:AY119"/>
    <mergeCell ref="AZ116:AZ119"/>
    <mergeCell ref="Q108:Q111"/>
    <mergeCell ref="R108:R111"/>
    <mergeCell ref="S108:S111"/>
    <mergeCell ref="T108:T111"/>
    <mergeCell ref="U108:U111"/>
    <mergeCell ref="V108:V111"/>
    <mergeCell ref="B172:B175"/>
    <mergeCell ref="D172:D175"/>
    <mergeCell ref="E172:E175"/>
    <mergeCell ref="F160:F163"/>
    <mergeCell ref="G160:G163"/>
    <mergeCell ref="H160:H163"/>
    <mergeCell ref="G156:G159"/>
    <mergeCell ref="H156:H159"/>
    <mergeCell ref="I112:I115"/>
    <mergeCell ref="J112:J115"/>
    <mergeCell ref="K112:K115"/>
    <mergeCell ref="L112:L115"/>
    <mergeCell ref="M112:M115"/>
    <mergeCell ref="O112:O115"/>
    <mergeCell ref="P112:P115"/>
    <mergeCell ref="AX108:AX111"/>
    <mergeCell ref="AY108:AY111"/>
    <mergeCell ref="AC128:AC131"/>
    <mergeCell ref="W108:W111"/>
    <mergeCell ref="X108:X111"/>
    <mergeCell ref="Y108:Y111"/>
    <mergeCell ref="Z108:Z111"/>
    <mergeCell ref="AF108:AF111"/>
    <mergeCell ref="AG108:AG111"/>
    <mergeCell ref="AA108:AA111"/>
    <mergeCell ref="AB108:AB111"/>
    <mergeCell ref="AC108:AC111"/>
    <mergeCell ref="AD108:AD111"/>
    <mergeCell ref="AE108:AE111"/>
    <mergeCell ref="Z112:Z115"/>
    <mergeCell ref="AA112:AA115"/>
    <mergeCell ref="AB112:AB115"/>
    <mergeCell ref="AC212:AC215"/>
    <mergeCell ref="AD212:AD215"/>
    <mergeCell ref="AD148:AD151"/>
    <mergeCell ref="S132:S135"/>
    <mergeCell ref="P132:P135"/>
    <mergeCell ref="B152:B155"/>
    <mergeCell ref="D152:D155"/>
    <mergeCell ref="E152:E155"/>
    <mergeCell ref="F152:F155"/>
    <mergeCell ref="G152:G155"/>
    <mergeCell ref="H152:H155"/>
    <mergeCell ref="I152:I155"/>
    <mergeCell ref="J152:J155"/>
    <mergeCell ref="K152:K155"/>
    <mergeCell ref="L152:L155"/>
    <mergeCell ref="B156:B159"/>
    <mergeCell ref="D156:D159"/>
    <mergeCell ref="E156:E159"/>
    <mergeCell ref="F156:F159"/>
    <mergeCell ref="B196:B199"/>
    <mergeCell ref="P164:P167"/>
    <mergeCell ref="Y196:Y199"/>
    <mergeCell ref="Z212:Z215"/>
    <mergeCell ref="G144:G147"/>
    <mergeCell ref="H144:H147"/>
    <mergeCell ref="I144:I147"/>
    <mergeCell ref="J144:J147"/>
    <mergeCell ref="K144:K147"/>
    <mergeCell ref="L144:L147"/>
    <mergeCell ref="M144:M147"/>
    <mergeCell ref="O144:O147"/>
    <mergeCell ref="P144:P147"/>
    <mergeCell ref="AF236:AF239"/>
    <mergeCell ref="T236:T239"/>
    <mergeCell ref="U236:U239"/>
    <mergeCell ref="U240:U243"/>
    <mergeCell ref="W112:W115"/>
    <mergeCell ref="X112:X115"/>
    <mergeCell ref="Y112:Y115"/>
    <mergeCell ref="AY156:AY159"/>
    <mergeCell ref="Q188:Q191"/>
    <mergeCell ref="R188:R191"/>
    <mergeCell ref="Q236:Q239"/>
    <mergeCell ref="AG152:AG155"/>
    <mergeCell ref="AX152:AX155"/>
    <mergeCell ref="AY140:AY143"/>
    <mergeCell ref="AG140:AG143"/>
    <mergeCell ref="R144:R147"/>
    <mergeCell ref="AY164:AY167"/>
    <mergeCell ref="AB164:AB167"/>
    <mergeCell ref="AC164:AC167"/>
    <mergeCell ref="AD164:AD167"/>
    <mergeCell ref="AB168:AB171"/>
    <mergeCell ref="AC168:AC171"/>
    <mergeCell ref="AD168:AD171"/>
    <mergeCell ref="AA120:AA123"/>
    <mergeCell ref="AB120:AB123"/>
    <mergeCell ref="V164:V167"/>
    <mergeCell ref="V204:V207"/>
    <mergeCell ref="W204:W207"/>
    <mergeCell ref="AY112:AY115"/>
    <mergeCell ref="AF120:AF123"/>
    <mergeCell ref="AG120:AG123"/>
    <mergeCell ref="AF128:AF131"/>
    <mergeCell ref="AZ164:AZ167"/>
    <mergeCell ref="AA172:AA175"/>
    <mergeCell ref="AB172:AB175"/>
    <mergeCell ref="AC172:AC175"/>
    <mergeCell ref="AD172:AD175"/>
    <mergeCell ref="AE172:AE175"/>
    <mergeCell ref="AF172:AF175"/>
    <mergeCell ref="AG172:AG175"/>
    <mergeCell ref="AX172:AX175"/>
    <mergeCell ref="X164:X167"/>
    <mergeCell ref="T172:T175"/>
    <mergeCell ref="U172:U175"/>
    <mergeCell ref="AA164:AA167"/>
    <mergeCell ref="AA168:AA171"/>
    <mergeCell ref="T168:T171"/>
    <mergeCell ref="U168:U171"/>
    <mergeCell ref="V168:V171"/>
    <mergeCell ref="W168:W171"/>
    <mergeCell ref="X168:X171"/>
    <mergeCell ref="Y168:Y171"/>
    <mergeCell ref="Z168:Z171"/>
    <mergeCell ref="T164:T167"/>
    <mergeCell ref="U164:U167"/>
    <mergeCell ref="Z164:Z167"/>
    <mergeCell ref="AF168:AF171"/>
    <mergeCell ref="Y164:Y167"/>
    <mergeCell ref="AE164:AE167"/>
    <mergeCell ref="AE168:AE171"/>
    <mergeCell ref="AX168:AX171"/>
    <mergeCell ref="V172:V175"/>
    <mergeCell ref="W172:W175"/>
    <mergeCell ref="AC120:AC123"/>
    <mergeCell ref="AD120:AD123"/>
    <mergeCell ref="AA148:AA151"/>
    <mergeCell ref="AB148:AB151"/>
    <mergeCell ref="AC148:AC151"/>
    <mergeCell ref="AE148:AE151"/>
    <mergeCell ref="AF164:AF167"/>
    <mergeCell ref="AG164:AG167"/>
    <mergeCell ref="AD156:AD159"/>
    <mergeCell ref="AE156:AE159"/>
    <mergeCell ref="Z132:Z135"/>
    <mergeCell ref="AA132:AA135"/>
    <mergeCell ref="AB144:AB147"/>
    <mergeCell ref="AC144:AC147"/>
    <mergeCell ref="AD144:AD147"/>
    <mergeCell ref="Y140:Y143"/>
    <mergeCell ref="Z140:Z143"/>
    <mergeCell ref="AA140:AA143"/>
    <mergeCell ref="AB140:AB143"/>
    <mergeCell ref="AC140:AC143"/>
    <mergeCell ref="Y152:Y155"/>
    <mergeCell ref="Y132:Y135"/>
    <mergeCell ref="AB136:AB139"/>
    <mergeCell ref="AF148:AF151"/>
    <mergeCell ref="Y144:Y147"/>
    <mergeCell ref="Z144:Z147"/>
    <mergeCell ref="AA144:AA147"/>
    <mergeCell ref="AF144:AF147"/>
    <mergeCell ref="B164:B167"/>
    <mergeCell ref="D164:D167"/>
    <mergeCell ref="E164:E167"/>
    <mergeCell ref="F164:F167"/>
    <mergeCell ref="G164:G167"/>
    <mergeCell ref="H164:H167"/>
    <mergeCell ref="I164:I167"/>
    <mergeCell ref="J164:J167"/>
    <mergeCell ref="K164:K167"/>
    <mergeCell ref="L164:L167"/>
    <mergeCell ref="B188:B191"/>
    <mergeCell ref="D188:D191"/>
    <mergeCell ref="E188:E191"/>
    <mergeCell ref="F188:F191"/>
    <mergeCell ref="G188:G191"/>
    <mergeCell ref="H188:H191"/>
    <mergeCell ref="I188:I191"/>
    <mergeCell ref="J188:J191"/>
    <mergeCell ref="K188:K191"/>
    <mergeCell ref="L188:L191"/>
    <mergeCell ref="B180:B183"/>
    <mergeCell ref="D180:D183"/>
    <mergeCell ref="E180:E183"/>
    <mergeCell ref="F172:F175"/>
    <mergeCell ref="G172:G175"/>
    <mergeCell ref="H172:H175"/>
    <mergeCell ref="I172:I175"/>
    <mergeCell ref="J172:J175"/>
    <mergeCell ref="K172:K175"/>
    <mergeCell ref="L172:L175"/>
    <mergeCell ref="B184:B187"/>
    <mergeCell ref="D184:D187"/>
    <mergeCell ref="AZ196:AZ199"/>
    <mergeCell ref="Z188:Z191"/>
    <mergeCell ref="AA188:AA191"/>
    <mergeCell ref="AB188:AB191"/>
    <mergeCell ref="AC188:AC191"/>
    <mergeCell ref="AD188:AD191"/>
    <mergeCell ref="AE188:AE191"/>
    <mergeCell ref="AF188:AF191"/>
    <mergeCell ref="AG188:AG191"/>
    <mergeCell ref="AX188:AX191"/>
    <mergeCell ref="AY188:AY191"/>
    <mergeCell ref="AZ188:AZ191"/>
    <mergeCell ref="Q196:Q199"/>
    <mergeCell ref="R196:R199"/>
    <mergeCell ref="S196:S199"/>
    <mergeCell ref="AZ192:AZ195"/>
    <mergeCell ref="AC192:AC195"/>
    <mergeCell ref="AD192:AD195"/>
    <mergeCell ref="AE192:AE195"/>
    <mergeCell ref="X192:X195"/>
    <mergeCell ref="Y192:Y195"/>
    <mergeCell ref="S188:S191"/>
    <mergeCell ref="T188:T191"/>
    <mergeCell ref="U188:U191"/>
    <mergeCell ref="AZ180:AZ183"/>
    <mergeCell ref="T180:T183"/>
    <mergeCell ref="N156:N159"/>
    <mergeCell ref="U128:U131"/>
    <mergeCell ref="T136:T139"/>
    <mergeCell ref="V148:V151"/>
    <mergeCell ref="W148:W151"/>
    <mergeCell ref="X148:X151"/>
    <mergeCell ref="R136:R139"/>
    <mergeCell ref="U148:U151"/>
    <mergeCell ref="S140:S143"/>
    <mergeCell ref="T140:T143"/>
    <mergeCell ref="D196:D199"/>
    <mergeCell ref="E196:E199"/>
    <mergeCell ref="F196:F199"/>
    <mergeCell ref="G196:G199"/>
    <mergeCell ref="H196:H199"/>
    <mergeCell ref="I196:I199"/>
    <mergeCell ref="J196:J199"/>
    <mergeCell ref="K196:K199"/>
    <mergeCell ref="L196:L199"/>
    <mergeCell ref="M196:M199"/>
    <mergeCell ref="O196:O199"/>
    <mergeCell ref="P196:P199"/>
    <mergeCell ref="N196:N199"/>
    <mergeCell ref="V188:V191"/>
    <mergeCell ref="W188:W191"/>
    <mergeCell ref="X188:X191"/>
    <mergeCell ref="H180:H183"/>
    <mergeCell ref="I180:I183"/>
    <mergeCell ref="J180:J183"/>
    <mergeCell ref="V128:V131"/>
    <mergeCell ref="W128:W131"/>
    <mergeCell ref="F180:F183"/>
    <mergeCell ref="AY196:AY199"/>
    <mergeCell ref="AG216:AG219"/>
    <mergeCell ref="AE120:AE123"/>
    <mergeCell ref="Y120:Y123"/>
    <mergeCell ref="Z120:Z123"/>
    <mergeCell ref="Y128:Y131"/>
    <mergeCell ref="Z128:Z131"/>
    <mergeCell ref="AA128:AA131"/>
    <mergeCell ref="AB128:AB131"/>
    <mergeCell ref="Q144:Q147"/>
    <mergeCell ref="Q152:Q155"/>
    <mergeCell ref="R152:R155"/>
    <mergeCell ref="S152:S155"/>
    <mergeCell ref="T152:T155"/>
    <mergeCell ref="U152:U155"/>
    <mergeCell ref="N132:N135"/>
    <mergeCell ref="Q132:Q135"/>
    <mergeCell ref="AY200:AY203"/>
    <mergeCell ref="Y188:Y191"/>
    <mergeCell ref="S192:S195"/>
    <mergeCell ref="T192:T195"/>
    <mergeCell ref="U192:U195"/>
    <mergeCell ref="V192:V195"/>
    <mergeCell ref="N188:N191"/>
    <mergeCell ref="AY152:AY155"/>
    <mergeCell ref="X176:X179"/>
    <mergeCell ref="Y176:Y179"/>
    <mergeCell ref="Z176:Z179"/>
    <mergeCell ref="AA176:AA179"/>
    <mergeCell ref="AB176:AB179"/>
    <mergeCell ref="AX208:AX211"/>
    <mergeCell ref="AY208:AY211"/>
    <mergeCell ref="AX128:AX131"/>
    <mergeCell ref="AY128:AY131"/>
    <mergeCell ref="M152:M155"/>
    <mergeCell ref="O152:O155"/>
    <mergeCell ref="AC136:AC139"/>
    <mergeCell ref="AD136:AD139"/>
    <mergeCell ref="AE136:AE139"/>
    <mergeCell ref="B168:B171"/>
    <mergeCell ref="D168:D171"/>
    <mergeCell ref="E168:E171"/>
    <mergeCell ref="F168:F171"/>
    <mergeCell ref="AZ216:AZ219"/>
    <mergeCell ref="AA216:AA219"/>
    <mergeCell ref="AB216:AB219"/>
    <mergeCell ref="AC216:AC219"/>
    <mergeCell ref="AD216:AD219"/>
    <mergeCell ref="AE216:AE219"/>
    <mergeCell ref="AF216:AF219"/>
    <mergeCell ref="B216:B219"/>
    <mergeCell ref="D216:D219"/>
    <mergeCell ref="E216:E219"/>
    <mergeCell ref="F216:F219"/>
    <mergeCell ref="G216:G219"/>
    <mergeCell ref="H216:H219"/>
    <mergeCell ref="I216:I219"/>
    <mergeCell ref="X172:X175"/>
    <mergeCell ref="Y172:Y175"/>
    <mergeCell ref="AF196:AF199"/>
    <mergeCell ref="AG196:AG199"/>
    <mergeCell ref="AX196:AX199"/>
    <mergeCell ref="S216:S219"/>
    <mergeCell ref="R172:R175"/>
    <mergeCell ref="M216:M219"/>
    <mergeCell ref="O216:O219"/>
    <mergeCell ref="P216:P219"/>
    <mergeCell ref="AX216:AX219"/>
    <mergeCell ref="AY216:AY219"/>
    <mergeCell ref="T216:T219"/>
    <mergeCell ref="U216:U219"/>
    <mergeCell ref="V216:V219"/>
    <mergeCell ref="W216:W219"/>
    <mergeCell ref="X216:X219"/>
    <mergeCell ref="Y216:Y219"/>
    <mergeCell ref="Z216:Z219"/>
    <mergeCell ref="T204:T207"/>
    <mergeCell ref="U204:U207"/>
    <mergeCell ref="AX204:AX207"/>
    <mergeCell ref="AB180:AB183"/>
    <mergeCell ref="AC180:AC183"/>
    <mergeCell ref="AD180:AD183"/>
    <mergeCell ref="AE180:AE183"/>
    <mergeCell ref="T208:T211"/>
    <mergeCell ref="Y208:Y211"/>
    <mergeCell ref="Z208:Z211"/>
    <mergeCell ref="AD208:AD211"/>
    <mergeCell ref="AE208:AE211"/>
    <mergeCell ref="AF208:AF211"/>
    <mergeCell ref="AG208:AG211"/>
    <mergeCell ref="Q204:Q207"/>
    <mergeCell ref="R204:R207"/>
    <mergeCell ref="AG212:AG215"/>
    <mergeCell ref="AX212:AX215"/>
    <mergeCell ref="AY212:AY215"/>
    <mergeCell ref="AY180:AY183"/>
    <mergeCell ref="B208:B211"/>
    <mergeCell ref="D208:D211"/>
    <mergeCell ref="E208:E211"/>
    <mergeCell ref="F208:F211"/>
    <mergeCell ref="G208:G211"/>
    <mergeCell ref="H208:H211"/>
    <mergeCell ref="I208:I211"/>
    <mergeCell ref="J208:J211"/>
    <mergeCell ref="K208:K211"/>
    <mergeCell ref="L208:L211"/>
    <mergeCell ref="M208:M211"/>
    <mergeCell ref="O208:O211"/>
    <mergeCell ref="P208:P211"/>
    <mergeCell ref="N208:N211"/>
    <mergeCell ref="B204:B207"/>
    <mergeCell ref="D204:D207"/>
    <mergeCell ref="E204:E207"/>
    <mergeCell ref="F204:F207"/>
    <mergeCell ref="G204:G207"/>
    <mergeCell ref="H204:H207"/>
    <mergeCell ref="I204:I207"/>
    <mergeCell ref="J204:J207"/>
    <mergeCell ref="K204:K207"/>
    <mergeCell ref="L204:L207"/>
    <mergeCell ref="M204:M207"/>
    <mergeCell ref="O204:O207"/>
    <mergeCell ref="AB184:AB187"/>
    <mergeCell ref="AC184:AC187"/>
    <mergeCell ref="AD184:AD187"/>
    <mergeCell ref="AG180:AG183"/>
    <mergeCell ref="AZ208:AZ211"/>
    <mergeCell ref="R184:R187"/>
    <mergeCell ref="S184:S187"/>
    <mergeCell ref="T184:T187"/>
    <mergeCell ref="AY204:AY207"/>
    <mergeCell ref="Q208:Q211"/>
    <mergeCell ref="R208:R211"/>
    <mergeCell ref="S208:S211"/>
    <mergeCell ref="U208:U211"/>
    <mergeCell ref="V208:V211"/>
    <mergeCell ref="W208:W211"/>
    <mergeCell ref="X208:X211"/>
    <mergeCell ref="X204:X207"/>
    <mergeCell ref="Y204:Y207"/>
    <mergeCell ref="Z204:Z207"/>
    <mergeCell ref="AA204:AA207"/>
    <mergeCell ref="AB204:AB207"/>
    <mergeCell ref="AC204:AC207"/>
    <mergeCell ref="Z200:Z203"/>
    <mergeCell ref="AA200:AA203"/>
    <mergeCell ref="AB200:AB203"/>
    <mergeCell ref="AC200:AC203"/>
    <mergeCell ref="AD200:AD203"/>
    <mergeCell ref="AE200:AE203"/>
    <mergeCell ref="AF200:AF203"/>
    <mergeCell ref="AA208:AA211"/>
    <mergeCell ref="AB208:AB211"/>
    <mergeCell ref="AC208:AC211"/>
    <mergeCell ref="AE204:AE207"/>
    <mergeCell ref="AE196:AE199"/>
    <mergeCell ref="W192:W195"/>
    <mergeCell ref="AZ200:AZ203"/>
    <mergeCell ref="AZ204:AZ207"/>
    <mergeCell ref="AY172:AY175"/>
    <mergeCell ref="AZ172:AZ175"/>
    <mergeCell ref="G168:G171"/>
    <mergeCell ref="H168:H171"/>
    <mergeCell ref="I168:I171"/>
    <mergeCell ref="J168:J171"/>
    <mergeCell ref="K168:K171"/>
    <mergeCell ref="L168:L171"/>
    <mergeCell ref="M168:M171"/>
    <mergeCell ref="O168:O171"/>
    <mergeCell ref="P168:P171"/>
    <mergeCell ref="Q168:Q171"/>
    <mergeCell ref="AG168:AG171"/>
    <mergeCell ref="AD204:AD207"/>
    <mergeCell ref="T196:T199"/>
    <mergeCell ref="U196:U199"/>
    <mergeCell ref="V196:V199"/>
    <mergeCell ref="W196:W199"/>
    <mergeCell ref="AF204:AF207"/>
    <mergeCell ref="Z172:Z175"/>
    <mergeCell ref="Z196:Z199"/>
    <mergeCell ref="AA196:AA199"/>
    <mergeCell ref="AB196:AB199"/>
    <mergeCell ref="AC196:AC199"/>
    <mergeCell ref="AX180:AX183"/>
    <mergeCell ref="AG200:AG203"/>
    <mergeCell ref="AX200:AX203"/>
    <mergeCell ref="G180:G183"/>
    <mergeCell ref="AG204:AG207"/>
    <mergeCell ref="Q184:Q187"/>
    <mergeCell ref="N184:N187"/>
    <mergeCell ref="M32:M35"/>
    <mergeCell ref="O32:O35"/>
    <mergeCell ref="P32:P35"/>
    <mergeCell ref="Q32:Q35"/>
    <mergeCell ref="R32:R35"/>
    <mergeCell ref="T96:T99"/>
    <mergeCell ref="U96:U99"/>
    <mergeCell ref="V96:V99"/>
    <mergeCell ref="W96:W99"/>
    <mergeCell ref="X96:X99"/>
    <mergeCell ref="Y96:Y99"/>
    <mergeCell ref="Z96:Z99"/>
    <mergeCell ref="Z76:Z79"/>
    <mergeCell ref="AA76:AA79"/>
    <mergeCell ref="P76:P79"/>
    <mergeCell ref="M44:M47"/>
    <mergeCell ref="O44:O47"/>
    <mergeCell ref="P44:P47"/>
    <mergeCell ref="N44:N47"/>
    <mergeCell ref="X40:X43"/>
    <mergeCell ref="Y40:Y43"/>
    <mergeCell ref="O48:O51"/>
    <mergeCell ref="P48:P51"/>
    <mergeCell ref="P64:P67"/>
    <mergeCell ref="Z40:Z43"/>
    <mergeCell ref="Q48:Q51"/>
    <mergeCell ref="N48:N51"/>
    <mergeCell ref="R48:R51"/>
    <mergeCell ref="Y32:Y35"/>
    <mergeCell ref="Z32:Z35"/>
    <mergeCell ref="N64:N67"/>
    <mergeCell ref="Q40:Q43"/>
    <mergeCell ref="BR40:BR43"/>
    <mergeCell ref="CI40:CI43"/>
    <mergeCell ref="AG56:AG59"/>
    <mergeCell ref="AX56:AX59"/>
    <mergeCell ref="BR100:BR103"/>
    <mergeCell ref="CI100:CI103"/>
    <mergeCell ref="BR108:BR111"/>
    <mergeCell ref="CI108:CI111"/>
    <mergeCell ref="AC32:AC35"/>
    <mergeCell ref="AD32:AD35"/>
    <mergeCell ref="AE32:AE35"/>
    <mergeCell ref="AF32:AF35"/>
    <mergeCell ref="AG32:AG35"/>
    <mergeCell ref="AX32:AX35"/>
    <mergeCell ref="AY32:AY35"/>
    <mergeCell ref="AZ32:AZ35"/>
    <mergeCell ref="X36:X39"/>
    <mergeCell ref="Y36:Y39"/>
    <mergeCell ref="Z36:Z39"/>
    <mergeCell ref="AA36:AA39"/>
    <mergeCell ref="AB36:AB39"/>
    <mergeCell ref="AY56:AY59"/>
    <mergeCell ref="AZ56:AZ59"/>
    <mergeCell ref="AG96:AG99"/>
    <mergeCell ref="AX96:AX99"/>
    <mergeCell ref="AY96:AY99"/>
    <mergeCell ref="AZ96:AZ99"/>
    <mergeCell ref="BR104:BR107"/>
    <mergeCell ref="CI104:CI107"/>
    <mergeCell ref="AD88:AD91"/>
    <mergeCell ref="BR80:BR83"/>
    <mergeCell ref="CI80:CI83"/>
    <mergeCell ref="CI112:CI115"/>
    <mergeCell ref="AF192:AF195"/>
    <mergeCell ref="AG192:AG195"/>
    <mergeCell ref="AX192:AX195"/>
    <mergeCell ref="AY192:AY195"/>
    <mergeCell ref="AA40:AA43"/>
    <mergeCell ref="AB40:AB43"/>
    <mergeCell ref="AC40:AC43"/>
    <mergeCell ref="AD40:AD43"/>
    <mergeCell ref="BR44:BR47"/>
    <mergeCell ref="CI44:CI47"/>
    <mergeCell ref="BR76:BR79"/>
    <mergeCell ref="CI76:CI79"/>
    <mergeCell ref="BR92:BR95"/>
    <mergeCell ref="CI92:CI95"/>
    <mergeCell ref="BR96:BR99"/>
    <mergeCell ref="CI96:CI99"/>
    <mergeCell ref="AX104:AX107"/>
    <mergeCell ref="AY104:AY107"/>
    <mergeCell ref="AZ104:AZ107"/>
    <mergeCell ref="AA56:AA59"/>
    <mergeCell ref="AB56:AB59"/>
    <mergeCell ref="AB76:AB79"/>
    <mergeCell ref="AZ152:AZ155"/>
    <mergeCell ref="AG148:AG151"/>
    <mergeCell ref="AX148:AX151"/>
    <mergeCell ref="AY148:AY151"/>
    <mergeCell ref="AZ148:AZ151"/>
    <mergeCell ref="AX144:AX147"/>
    <mergeCell ref="AY144:AY147"/>
    <mergeCell ref="AY168:AY171"/>
    <mergeCell ref="AZ168:AZ171"/>
    <mergeCell ref="BR184:BR187"/>
    <mergeCell ref="CI184:CI187"/>
    <mergeCell ref="BR180:BR183"/>
    <mergeCell ref="CI180:CI183"/>
    <mergeCell ref="BR188:BR191"/>
    <mergeCell ref="CI188:CI191"/>
    <mergeCell ref="BR196:BR199"/>
    <mergeCell ref="CI196:CI199"/>
    <mergeCell ref="BR164:BR167"/>
    <mergeCell ref="CI164:CI167"/>
    <mergeCell ref="BR168:BR171"/>
    <mergeCell ref="CI168:CI171"/>
    <mergeCell ref="BR172:BR175"/>
    <mergeCell ref="CI172:CI175"/>
    <mergeCell ref="BR192:BR195"/>
    <mergeCell ref="CI192:CI195"/>
    <mergeCell ref="BR116:BR119"/>
    <mergeCell ref="CI116:CI119"/>
    <mergeCell ref="BR132:BR135"/>
    <mergeCell ref="CI132:CI135"/>
    <mergeCell ref="BR140:BR143"/>
    <mergeCell ref="CI140:CI143"/>
    <mergeCell ref="BR144:BR147"/>
    <mergeCell ref="CI144:CI147"/>
    <mergeCell ref="BR156:BR159"/>
    <mergeCell ref="CI156:CI159"/>
    <mergeCell ref="BR160:BR163"/>
    <mergeCell ref="CI160:CI163"/>
    <mergeCell ref="BR136:BR139"/>
    <mergeCell ref="CI136:CI139"/>
    <mergeCell ref="BR340:BR343"/>
    <mergeCell ref="CI340:CI343"/>
    <mergeCell ref="BR216:BR219"/>
    <mergeCell ref="CI216:CI219"/>
    <mergeCell ref="BR204:BR207"/>
    <mergeCell ref="CI204:CI207"/>
    <mergeCell ref="BR208:BR211"/>
    <mergeCell ref="CI208:CI211"/>
    <mergeCell ref="BR236:BR239"/>
    <mergeCell ref="CI236:CI239"/>
    <mergeCell ref="BR240:BR243"/>
    <mergeCell ref="CI240:CI243"/>
    <mergeCell ref="BR268:BR271"/>
    <mergeCell ref="CI268:CI271"/>
    <mergeCell ref="CI248:CI251"/>
    <mergeCell ref="BR332:BR335"/>
    <mergeCell ref="BR256:BR259"/>
    <mergeCell ref="CI256:CI259"/>
    <mergeCell ref="CI252:CI255"/>
    <mergeCell ref="CI288:CI291"/>
    <mergeCell ref="CI212:CI215"/>
    <mergeCell ref="CI276:CI279"/>
    <mergeCell ref="CI272:CI275"/>
    <mergeCell ref="B16:B19"/>
    <mergeCell ref="AB16:AB19"/>
    <mergeCell ref="D16:D19"/>
    <mergeCell ref="E16:E19"/>
    <mergeCell ref="F16:F19"/>
    <mergeCell ref="G16:G19"/>
    <mergeCell ref="H16:H19"/>
    <mergeCell ref="I16:I19"/>
    <mergeCell ref="J16:J19"/>
    <mergeCell ref="K16:K19"/>
    <mergeCell ref="L16:L19"/>
    <mergeCell ref="M16:M19"/>
    <mergeCell ref="BR148:BR151"/>
    <mergeCell ref="CI148:CI151"/>
    <mergeCell ref="BR152:BR155"/>
    <mergeCell ref="CI152:CI155"/>
    <mergeCell ref="S32:S35"/>
    <mergeCell ref="T32:T35"/>
    <mergeCell ref="BR56:BR59"/>
    <mergeCell ref="CI56:CI59"/>
    <mergeCell ref="AG60:AG63"/>
    <mergeCell ref="AA84:AA87"/>
    <mergeCell ref="AB84:AB87"/>
    <mergeCell ref="AC84:AC87"/>
    <mergeCell ref="K32:K35"/>
    <mergeCell ref="N32:N35"/>
    <mergeCell ref="BR32:BR35"/>
    <mergeCell ref="CI32:CI35"/>
    <mergeCell ref="V32:V35"/>
    <mergeCell ref="W32:W35"/>
    <mergeCell ref="X32:X35"/>
    <mergeCell ref="BR112:BR115"/>
    <mergeCell ref="N16:N19"/>
    <mergeCell ref="R16:R19"/>
    <mergeCell ref="S16:S19"/>
    <mergeCell ref="T16:T19"/>
    <mergeCell ref="U16:U19"/>
    <mergeCell ref="V16:V19"/>
    <mergeCell ref="W16:W19"/>
    <mergeCell ref="X16:X19"/>
    <mergeCell ref="Y16:Y19"/>
    <mergeCell ref="Z16:Z19"/>
    <mergeCell ref="AA16:AA19"/>
    <mergeCell ref="CI292:CI295"/>
    <mergeCell ref="BR320:BR323"/>
    <mergeCell ref="B12:B15"/>
    <mergeCell ref="D12:D15"/>
    <mergeCell ref="E12:E15"/>
    <mergeCell ref="F12:F15"/>
    <mergeCell ref="G12:G15"/>
    <mergeCell ref="H12:H15"/>
    <mergeCell ref="I12:I15"/>
    <mergeCell ref="J12:J15"/>
    <mergeCell ref="K12:K15"/>
    <mergeCell ref="L12:L15"/>
    <mergeCell ref="M12:M15"/>
    <mergeCell ref="O12:O15"/>
    <mergeCell ref="P12:P15"/>
    <mergeCell ref="Q12:Q15"/>
    <mergeCell ref="N12:N15"/>
    <mergeCell ref="BR12:BR15"/>
    <mergeCell ref="O40:O43"/>
    <mergeCell ref="CI12:CI15"/>
    <mergeCell ref="P40:P43"/>
    <mergeCell ref="N40:N43"/>
    <mergeCell ref="S40:S43"/>
    <mergeCell ref="U36:U39"/>
    <mergeCell ref="T40:T43"/>
    <mergeCell ref="U40:U43"/>
    <mergeCell ref="BR16:BR19"/>
    <mergeCell ref="CI16:CI19"/>
    <mergeCell ref="B36:B39"/>
    <mergeCell ref="D36:D39"/>
    <mergeCell ref="E36:E39"/>
    <mergeCell ref="F36:F39"/>
    <mergeCell ref="G36:G39"/>
    <mergeCell ref="H36:H39"/>
    <mergeCell ref="I36:I39"/>
    <mergeCell ref="J36:J39"/>
    <mergeCell ref="K36:K39"/>
    <mergeCell ref="L36:L39"/>
    <mergeCell ref="M36:M39"/>
    <mergeCell ref="O36:O39"/>
    <mergeCell ref="P36:P39"/>
    <mergeCell ref="Q36:Q39"/>
    <mergeCell ref="N36:N39"/>
    <mergeCell ref="R36:R39"/>
    <mergeCell ref="S36:S39"/>
    <mergeCell ref="BR36:BR39"/>
    <mergeCell ref="CI36:CI39"/>
    <mergeCell ref="U32:U35"/>
    <mergeCell ref="O16:O19"/>
    <mergeCell ref="P16:P19"/>
    <mergeCell ref="V40:V43"/>
    <mergeCell ref="D32:D35"/>
    <mergeCell ref="E32:E35"/>
    <mergeCell ref="F32:F35"/>
    <mergeCell ref="G32:G35"/>
    <mergeCell ref="H32:H35"/>
    <mergeCell ref="I32:I35"/>
    <mergeCell ref="J32:J35"/>
    <mergeCell ref="L32:L35"/>
    <mergeCell ref="B56:B59"/>
    <mergeCell ref="D56:D59"/>
    <mergeCell ref="E56:E59"/>
    <mergeCell ref="F56:F59"/>
    <mergeCell ref="G56:G59"/>
    <mergeCell ref="H56:H59"/>
    <mergeCell ref="I56:I59"/>
    <mergeCell ref="J56:J59"/>
    <mergeCell ref="K56:K59"/>
    <mergeCell ref="L56:L59"/>
    <mergeCell ref="B32:B35"/>
    <mergeCell ref="B44:B47"/>
    <mergeCell ref="D44:D47"/>
    <mergeCell ref="E44:E47"/>
    <mergeCell ref="L44:L47"/>
    <mergeCell ref="M56:M59"/>
    <mergeCell ref="B40:B43"/>
    <mergeCell ref="D40:D43"/>
    <mergeCell ref="E40:E43"/>
    <mergeCell ref="F40:F43"/>
    <mergeCell ref="G40:G43"/>
    <mergeCell ref="H40:H43"/>
    <mergeCell ref="I40:I43"/>
    <mergeCell ref="J40:J43"/>
    <mergeCell ref="K40:K43"/>
    <mergeCell ref="L40:L43"/>
    <mergeCell ref="M40:M43"/>
    <mergeCell ref="D96:D99"/>
    <mergeCell ref="BR88:BR91"/>
    <mergeCell ref="CI88:CI91"/>
    <mergeCell ref="B104:B107"/>
    <mergeCell ref="D104:D107"/>
    <mergeCell ref="E104:E107"/>
    <mergeCell ref="F104:F107"/>
    <mergeCell ref="G104:G107"/>
    <mergeCell ref="H104:H107"/>
    <mergeCell ref="I104:I107"/>
    <mergeCell ref="J104:J107"/>
    <mergeCell ref="K104:K107"/>
    <mergeCell ref="L104:L107"/>
    <mergeCell ref="M104:M107"/>
    <mergeCell ref="O104:O107"/>
    <mergeCell ref="P104:P107"/>
    <mergeCell ref="Q104:Q107"/>
    <mergeCell ref="N104:N107"/>
    <mergeCell ref="E96:E99"/>
    <mergeCell ref="F96:F99"/>
    <mergeCell ref="N88:N91"/>
    <mergeCell ref="Q88:Q91"/>
    <mergeCell ref="R88:R91"/>
    <mergeCell ref="S88:S91"/>
    <mergeCell ref="Y88:Y91"/>
    <mergeCell ref="Z88:Z91"/>
    <mergeCell ref="P96:P99"/>
    <mergeCell ref="N96:N99"/>
    <mergeCell ref="V120:V123"/>
    <mergeCell ref="W120:W123"/>
    <mergeCell ref="X120:X123"/>
    <mergeCell ref="Q96:Q99"/>
    <mergeCell ref="R96:R99"/>
    <mergeCell ref="S96:S99"/>
    <mergeCell ref="R104:R107"/>
    <mergeCell ref="S104:S107"/>
    <mergeCell ref="T104:T107"/>
    <mergeCell ref="U104:U107"/>
    <mergeCell ref="V104:V107"/>
    <mergeCell ref="Q120:Q123"/>
    <mergeCell ref="Z100:Z103"/>
    <mergeCell ref="O116:O119"/>
    <mergeCell ref="P116:P119"/>
    <mergeCell ref="O108:O111"/>
    <mergeCell ref="V112:V115"/>
    <mergeCell ref="Y100:Y103"/>
    <mergeCell ref="G120:G123"/>
    <mergeCell ref="H120:H123"/>
    <mergeCell ref="W100:W103"/>
    <mergeCell ref="I120:I123"/>
    <mergeCell ref="J120:J123"/>
    <mergeCell ref="K120:K123"/>
    <mergeCell ref="L120:L123"/>
    <mergeCell ref="M120:M123"/>
    <mergeCell ref="O120:O123"/>
    <mergeCell ref="P120:P123"/>
    <mergeCell ref="N120:N123"/>
    <mergeCell ref="B116:B119"/>
    <mergeCell ref="D116:D119"/>
    <mergeCell ref="E116:E119"/>
    <mergeCell ref="F116:F119"/>
    <mergeCell ref="G116:G119"/>
    <mergeCell ref="H116:H119"/>
    <mergeCell ref="I116:I119"/>
    <mergeCell ref="J116:J119"/>
    <mergeCell ref="K116:K119"/>
    <mergeCell ref="L116:L119"/>
    <mergeCell ref="M116:M119"/>
    <mergeCell ref="B100:B103"/>
    <mergeCell ref="L136:L139"/>
    <mergeCell ref="M136:M139"/>
    <mergeCell ref="AX120:AX123"/>
    <mergeCell ref="AY120:AY123"/>
    <mergeCell ref="AZ120:AZ123"/>
    <mergeCell ref="BR120:BR123"/>
    <mergeCell ref="CI120:CI123"/>
    <mergeCell ref="B124:B127"/>
    <mergeCell ref="D124:D127"/>
    <mergeCell ref="E124:E127"/>
    <mergeCell ref="F124:F127"/>
    <mergeCell ref="G124:G127"/>
    <mergeCell ref="H124:H127"/>
    <mergeCell ref="I124:I127"/>
    <mergeCell ref="J124:J127"/>
    <mergeCell ref="K124:K127"/>
    <mergeCell ref="L124:L127"/>
    <mergeCell ref="M124:M127"/>
    <mergeCell ref="O124:O127"/>
    <mergeCell ref="P124:P127"/>
    <mergeCell ref="Q124:Q127"/>
    <mergeCell ref="N124:N127"/>
    <mergeCell ref="R124:R127"/>
    <mergeCell ref="B120:B123"/>
    <mergeCell ref="D120:D123"/>
    <mergeCell ref="E120:E123"/>
    <mergeCell ref="S124:S127"/>
    <mergeCell ref="T124:T127"/>
    <mergeCell ref="U124:U127"/>
    <mergeCell ref="V124:V127"/>
    <mergeCell ref="W124:W127"/>
    <mergeCell ref="F120:F123"/>
    <mergeCell ref="X128:X131"/>
    <mergeCell ref="Y156:Y159"/>
    <mergeCell ref="Z156:Z159"/>
    <mergeCell ref="V132:V135"/>
    <mergeCell ref="W132:W135"/>
    <mergeCell ref="X132:X135"/>
    <mergeCell ref="W140:W143"/>
    <mergeCell ref="X140:X143"/>
    <mergeCell ref="AZ144:AZ147"/>
    <mergeCell ref="U144:U147"/>
    <mergeCell ref="U140:U143"/>
    <mergeCell ref="B128:B131"/>
    <mergeCell ref="D128:D131"/>
    <mergeCell ref="E128:E131"/>
    <mergeCell ref="F128:F131"/>
    <mergeCell ref="G128:G131"/>
    <mergeCell ref="H128:H131"/>
    <mergeCell ref="I128:I131"/>
    <mergeCell ref="J128:J131"/>
    <mergeCell ref="K128:K131"/>
    <mergeCell ref="L128:L131"/>
    <mergeCell ref="M128:M131"/>
    <mergeCell ref="O128:O131"/>
    <mergeCell ref="P128:P131"/>
    <mergeCell ref="N128:N131"/>
    <mergeCell ref="R128:R131"/>
    <mergeCell ref="S128:S131"/>
    <mergeCell ref="T128:T131"/>
    <mergeCell ref="Q128:Q131"/>
    <mergeCell ref="B136:B139"/>
    <mergeCell ref="D136:D139"/>
    <mergeCell ref="E136:E139"/>
    <mergeCell ref="AZ128:AZ131"/>
    <mergeCell ref="BR128:BR131"/>
    <mergeCell ref="CI128:CI131"/>
    <mergeCell ref="Y124:Y127"/>
    <mergeCell ref="Z124:Z127"/>
    <mergeCell ref="AA124:AA127"/>
    <mergeCell ref="AB124:AB127"/>
    <mergeCell ref="AC124:AC127"/>
    <mergeCell ref="AD124:AD127"/>
    <mergeCell ref="AE124:AE127"/>
    <mergeCell ref="AF124:AF127"/>
    <mergeCell ref="AG124:AG127"/>
    <mergeCell ref="AX124:AX127"/>
    <mergeCell ref="AY124:AY127"/>
    <mergeCell ref="AZ124:AZ127"/>
    <mergeCell ref="BR124:BR127"/>
    <mergeCell ref="CI124:CI127"/>
    <mergeCell ref="AD128:AD131"/>
    <mergeCell ref="AE128:AE131"/>
    <mergeCell ref="AG128:AG131"/>
    <mergeCell ref="AX160:AX163"/>
    <mergeCell ref="AF156:AF159"/>
    <mergeCell ref="AG156:AG159"/>
    <mergeCell ref="AX156:AX159"/>
    <mergeCell ref="Z152:Z155"/>
    <mergeCell ref="AA152:AA155"/>
    <mergeCell ref="AZ136:AZ139"/>
    <mergeCell ref="Q160:Q163"/>
    <mergeCell ref="P156:P159"/>
    <mergeCell ref="AF152:AF155"/>
    <mergeCell ref="V156:V159"/>
    <mergeCell ref="W156:W159"/>
    <mergeCell ref="X156:X159"/>
    <mergeCell ref="AA160:AA163"/>
    <mergeCell ref="AB160:AB163"/>
    <mergeCell ref="AC160:AC163"/>
    <mergeCell ref="AD160:AD163"/>
    <mergeCell ref="AE160:AE163"/>
    <mergeCell ref="AF160:AF163"/>
    <mergeCell ref="S160:S163"/>
    <mergeCell ref="Y160:Y163"/>
    <mergeCell ref="Z160:Z163"/>
    <mergeCell ref="AG160:AG163"/>
    <mergeCell ref="AG136:AG139"/>
    <mergeCell ref="AX136:AX139"/>
    <mergeCell ref="U156:U159"/>
    <mergeCell ref="AZ156:AZ159"/>
    <mergeCell ref="AA156:AA159"/>
    <mergeCell ref="Y148:Y151"/>
    <mergeCell ref="Z148:Z151"/>
    <mergeCell ref="V144:V147"/>
    <mergeCell ref="W144:W147"/>
    <mergeCell ref="U184:U187"/>
    <mergeCell ref="V184:V187"/>
    <mergeCell ref="X184:X187"/>
    <mergeCell ref="O136:O139"/>
    <mergeCell ref="P136:P139"/>
    <mergeCell ref="Q136:Q139"/>
    <mergeCell ref="N136:N139"/>
    <mergeCell ref="B160:B163"/>
    <mergeCell ref="D160:D163"/>
    <mergeCell ref="E160:E163"/>
    <mergeCell ref="AB152:AB155"/>
    <mergeCell ref="AC152:AC155"/>
    <mergeCell ref="N160:N163"/>
    <mergeCell ref="M156:M159"/>
    <mergeCell ref="O156:O159"/>
    <mergeCell ref="T160:T163"/>
    <mergeCell ref="U160:U163"/>
    <mergeCell ref="V160:V163"/>
    <mergeCell ref="W160:W163"/>
    <mergeCell ref="X160:X163"/>
    <mergeCell ref="N152:N155"/>
    <mergeCell ref="R160:R163"/>
    <mergeCell ref="R156:R159"/>
    <mergeCell ref="S136:S139"/>
    <mergeCell ref="T156:T159"/>
    <mergeCell ref="P160:P163"/>
    <mergeCell ref="F136:F139"/>
    <mergeCell ref="G136:G139"/>
    <mergeCell ref="H136:H139"/>
    <mergeCell ref="I136:I139"/>
    <mergeCell ref="J136:J139"/>
    <mergeCell ref="K136:K139"/>
    <mergeCell ref="G200:G203"/>
    <mergeCell ref="H200:H203"/>
    <mergeCell ref="I200:I203"/>
    <mergeCell ref="J200:J203"/>
    <mergeCell ref="K200:K203"/>
    <mergeCell ref="L200:L203"/>
    <mergeCell ref="M200:M203"/>
    <mergeCell ref="O200:O203"/>
    <mergeCell ref="P200:P203"/>
    <mergeCell ref="Q200:Q203"/>
    <mergeCell ref="N200:N203"/>
    <mergeCell ref="T200:T203"/>
    <mergeCell ref="U200:U203"/>
    <mergeCell ref="V200:V203"/>
    <mergeCell ref="W200:W203"/>
    <mergeCell ref="X200:X203"/>
    <mergeCell ref="R200:R203"/>
    <mergeCell ref="S200:S203"/>
    <mergeCell ref="BR200:BR203"/>
    <mergeCell ref="CI200:CI203"/>
    <mergeCell ref="B212:B215"/>
    <mergeCell ref="D212:D215"/>
    <mergeCell ref="E212:E215"/>
    <mergeCell ref="F212:F215"/>
    <mergeCell ref="G212:G215"/>
    <mergeCell ref="H212:H215"/>
    <mergeCell ref="I212:I215"/>
    <mergeCell ref="J212:J215"/>
    <mergeCell ref="K212:K215"/>
    <mergeCell ref="L212:L215"/>
    <mergeCell ref="M212:M215"/>
    <mergeCell ref="O212:O215"/>
    <mergeCell ref="P212:P215"/>
    <mergeCell ref="Q212:Q215"/>
    <mergeCell ref="N212:N215"/>
    <mergeCell ref="R212:R215"/>
    <mergeCell ref="S212:S215"/>
    <mergeCell ref="T212:T215"/>
    <mergeCell ref="U212:U215"/>
    <mergeCell ref="V212:V215"/>
    <mergeCell ref="W212:W215"/>
    <mergeCell ref="X212:X215"/>
    <mergeCell ref="Y212:Y215"/>
    <mergeCell ref="B200:B203"/>
    <mergeCell ref="D200:D203"/>
    <mergeCell ref="E200:E203"/>
    <mergeCell ref="AF212:AF215"/>
    <mergeCell ref="F200:F203"/>
    <mergeCell ref="AZ212:AZ215"/>
    <mergeCell ref="BR212:BR215"/>
    <mergeCell ref="B220:B223"/>
    <mergeCell ref="D220:D223"/>
    <mergeCell ref="E220:E223"/>
    <mergeCell ref="F220:F223"/>
    <mergeCell ref="G220:G223"/>
    <mergeCell ref="H220:H223"/>
    <mergeCell ref="I220:I223"/>
    <mergeCell ref="J220:J223"/>
    <mergeCell ref="K220:K223"/>
    <mergeCell ref="L220:L223"/>
    <mergeCell ref="M220:M223"/>
    <mergeCell ref="O220:O223"/>
    <mergeCell ref="P220:P223"/>
    <mergeCell ref="Q220:Q223"/>
    <mergeCell ref="N220:N223"/>
    <mergeCell ref="R220:R223"/>
    <mergeCell ref="S220:S223"/>
    <mergeCell ref="T220:T223"/>
    <mergeCell ref="U220:U223"/>
    <mergeCell ref="V220:V223"/>
    <mergeCell ref="W220:W223"/>
    <mergeCell ref="X220:X223"/>
    <mergeCell ref="J216:J219"/>
    <mergeCell ref="K216:K219"/>
    <mergeCell ref="L216:L219"/>
    <mergeCell ref="AF220:AF223"/>
    <mergeCell ref="AG220:AG223"/>
    <mergeCell ref="AX220:AX223"/>
    <mergeCell ref="AY220:AY223"/>
    <mergeCell ref="AZ220:AZ223"/>
    <mergeCell ref="BR220:BR223"/>
    <mergeCell ref="CI220:CI223"/>
    <mergeCell ref="B224:B227"/>
    <mergeCell ref="D224:D227"/>
    <mergeCell ref="E224:E227"/>
    <mergeCell ref="F224:F227"/>
    <mergeCell ref="G224:G227"/>
    <mergeCell ref="H224:H227"/>
    <mergeCell ref="I224:I227"/>
    <mergeCell ref="J224:J227"/>
    <mergeCell ref="K224:K227"/>
    <mergeCell ref="L224:L227"/>
    <mergeCell ref="M224:M227"/>
    <mergeCell ref="O224:O227"/>
    <mergeCell ref="P224:P227"/>
    <mergeCell ref="Q224:Q227"/>
    <mergeCell ref="AG224:AG227"/>
    <mergeCell ref="AX224:AX227"/>
    <mergeCell ref="AY224:AY227"/>
    <mergeCell ref="AZ224:AZ227"/>
    <mergeCell ref="BR224:BR227"/>
    <mergeCell ref="CI224:CI227"/>
    <mergeCell ref="N224:N227"/>
    <mergeCell ref="R224:R227"/>
    <mergeCell ref="S224:S227"/>
    <mergeCell ref="T224:T227"/>
    <mergeCell ref="U224:U227"/>
    <mergeCell ref="V224:V227"/>
    <mergeCell ref="W224:W227"/>
    <mergeCell ref="X224:X227"/>
    <mergeCell ref="AF224:AF227"/>
    <mergeCell ref="B256:B259"/>
    <mergeCell ref="D256:D259"/>
    <mergeCell ref="E256:E259"/>
    <mergeCell ref="F256:F259"/>
    <mergeCell ref="G256:G259"/>
    <mergeCell ref="H256:H259"/>
    <mergeCell ref="I256:I259"/>
    <mergeCell ref="J256:J259"/>
    <mergeCell ref="K256:K259"/>
    <mergeCell ref="L256:L259"/>
    <mergeCell ref="M256:M259"/>
    <mergeCell ref="O256:O259"/>
    <mergeCell ref="P256:P259"/>
    <mergeCell ref="Q256:Q259"/>
    <mergeCell ref="S256:S259"/>
    <mergeCell ref="T256:T259"/>
    <mergeCell ref="T240:T243"/>
    <mergeCell ref="B240:B243"/>
    <mergeCell ref="D240:D243"/>
    <mergeCell ref="E240:E243"/>
    <mergeCell ref="F240:F243"/>
    <mergeCell ref="G240:G243"/>
    <mergeCell ref="H240:H243"/>
    <mergeCell ref="I240:I243"/>
    <mergeCell ref="J240:J243"/>
    <mergeCell ref="K240:K243"/>
    <mergeCell ref="L240:L243"/>
    <mergeCell ref="M240:M243"/>
    <mergeCell ref="O240:O243"/>
    <mergeCell ref="P240:P243"/>
    <mergeCell ref="N240:N243"/>
    <mergeCell ref="J244:J247"/>
    <mergeCell ref="B260:B263"/>
    <mergeCell ref="D260:D263"/>
    <mergeCell ref="E260:E263"/>
    <mergeCell ref="F260:F263"/>
    <mergeCell ref="G260:G263"/>
    <mergeCell ref="H260:H263"/>
    <mergeCell ref="I260:I263"/>
    <mergeCell ref="J260:J263"/>
    <mergeCell ref="K260:K263"/>
    <mergeCell ref="L260:L263"/>
    <mergeCell ref="M260:M263"/>
    <mergeCell ref="O260:O263"/>
    <mergeCell ref="P260:P263"/>
    <mergeCell ref="B252:B255"/>
    <mergeCell ref="D252:D255"/>
    <mergeCell ref="E252:E255"/>
    <mergeCell ref="S260:S263"/>
    <mergeCell ref="T260:T263"/>
    <mergeCell ref="W264:W267"/>
    <mergeCell ref="AA264:AA267"/>
    <mergeCell ref="AZ264:AZ267"/>
    <mergeCell ref="AZ260:AZ263"/>
    <mergeCell ref="AA256:AA259"/>
    <mergeCell ref="AB256:AB259"/>
    <mergeCell ref="AC256:AC259"/>
    <mergeCell ref="AD256:AD259"/>
    <mergeCell ref="AE256:AE259"/>
    <mergeCell ref="AF256:AF259"/>
    <mergeCell ref="Z236:Z239"/>
    <mergeCell ref="AA236:AA239"/>
    <mergeCell ref="AD228:AD231"/>
    <mergeCell ref="V240:V243"/>
    <mergeCell ref="W240:W243"/>
    <mergeCell ref="AG256:AG259"/>
    <mergeCell ref="AX256:AX259"/>
    <mergeCell ref="AY256:AY259"/>
    <mergeCell ref="AZ256:AZ259"/>
    <mergeCell ref="AY236:AY239"/>
    <mergeCell ref="AC244:AC247"/>
    <mergeCell ref="AD244:AD247"/>
    <mergeCell ref="AY260:AY263"/>
    <mergeCell ref="AB264:AB267"/>
    <mergeCell ref="AC264:AC267"/>
    <mergeCell ref="AD264:AD267"/>
    <mergeCell ref="AE264:AE267"/>
    <mergeCell ref="AF264:AF267"/>
    <mergeCell ref="V256:V259"/>
    <mergeCell ref="W256:W259"/>
    <mergeCell ref="AY264:AY267"/>
    <mergeCell ref="Y260:Y263"/>
    <mergeCell ref="AD268:AD271"/>
    <mergeCell ref="AB268:AB271"/>
    <mergeCell ref="W272:W275"/>
    <mergeCell ref="X272:X275"/>
    <mergeCell ref="S268:S271"/>
    <mergeCell ref="T268:T271"/>
    <mergeCell ref="U268:U271"/>
    <mergeCell ref="BR260:BR263"/>
    <mergeCell ref="CI260:CI263"/>
    <mergeCell ref="B264:B267"/>
    <mergeCell ref="D264:D267"/>
    <mergeCell ref="E264:E267"/>
    <mergeCell ref="F264:F267"/>
    <mergeCell ref="G264:G267"/>
    <mergeCell ref="H264:H267"/>
    <mergeCell ref="I264:I267"/>
    <mergeCell ref="J264:J267"/>
    <mergeCell ref="K264:K267"/>
    <mergeCell ref="L264:L267"/>
    <mergeCell ref="M264:M267"/>
    <mergeCell ref="O264:O267"/>
    <mergeCell ref="P264:P267"/>
    <mergeCell ref="Q264:Q267"/>
    <mergeCell ref="N264:N267"/>
    <mergeCell ref="X264:X267"/>
    <mergeCell ref="Y264:Y267"/>
    <mergeCell ref="BR264:BR267"/>
    <mergeCell ref="CI264:CI267"/>
    <mergeCell ref="Q260:Q263"/>
    <mergeCell ref="N260:N263"/>
    <mergeCell ref="T264:T267"/>
    <mergeCell ref="U264:U267"/>
    <mergeCell ref="V264:V267"/>
    <mergeCell ref="Z260:Z263"/>
    <mergeCell ref="AA260:AA263"/>
    <mergeCell ref="AB260:AB263"/>
    <mergeCell ref="AC260:AC263"/>
    <mergeCell ref="AD260:AD263"/>
    <mergeCell ref="AE260:AE263"/>
    <mergeCell ref="AF260:AF263"/>
    <mergeCell ref="AG260:AG263"/>
    <mergeCell ref="AX260:AX263"/>
    <mergeCell ref="V268:V271"/>
    <mergeCell ref="W268:W271"/>
    <mergeCell ref="X268:X271"/>
    <mergeCell ref="Y268:Y271"/>
    <mergeCell ref="Z268:Z271"/>
    <mergeCell ref="AG264:AG267"/>
    <mergeCell ref="AX264:AX267"/>
    <mergeCell ref="B276:B279"/>
    <mergeCell ref="D276:D279"/>
    <mergeCell ref="E276:E279"/>
    <mergeCell ref="F276:F279"/>
    <mergeCell ref="G276:G279"/>
    <mergeCell ref="H276:H279"/>
    <mergeCell ref="I276:I279"/>
    <mergeCell ref="J276:J279"/>
    <mergeCell ref="K276:K279"/>
    <mergeCell ref="L276:L279"/>
    <mergeCell ref="M276:M279"/>
    <mergeCell ref="O276:O279"/>
    <mergeCell ref="P276:P279"/>
    <mergeCell ref="Q276:Q279"/>
    <mergeCell ref="N276:N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T272:T275"/>
    <mergeCell ref="U272:U275"/>
    <mergeCell ref="L272:L275"/>
    <mergeCell ref="AF276:AF279"/>
    <mergeCell ref="AG276:AG279"/>
    <mergeCell ref="M272:M275"/>
    <mergeCell ref="O272:O275"/>
    <mergeCell ref="P272:P275"/>
    <mergeCell ref="Q272:Q275"/>
    <mergeCell ref="N272:N275"/>
    <mergeCell ref="R272:R275"/>
    <mergeCell ref="S272:S275"/>
    <mergeCell ref="AX276:AX279"/>
    <mergeCell ref="AY276:AY279"/>
    <mergeCell ref="AZ276:AZ279"/>
    <mergeCell ref="BR276:BR279"/>
    <mergeCell ref="AZ272:AZ275"/>
    <mergeCell ref="Y272:Y275"/>
    <mergeCell ref="Z272:Z275"/>
    <mergeCell ref="AA272:AA275"/>
    <mergeCell ref="AB272:AB275"/>
    <mergeCell ref="AC272:AC275"/>
    <mergeCell ref="AD272:AD275"/>
    <mergeCell ref="AE272:AE275"/>
    <mergeCell ref="AF272:AF275"/>
    <mergeCell ref="AG272:AG275"/>
    <mergeCell ref="AX272:AX275"/>
    <mergeCell ref="AY272:AY275"/>
    <mergeCell ref="BR272:BR275"/>
    <mergeCell ref="D284:D287"/>
    <mergeCell ref="E284:E287"/>
    <mergeCell ref="F284:F287"/>
    <mergeCell ref="G284:G287"/>
    <mergeCell ref="H284:H287"/>
    <mergeCell ref="I284:I287"/>
    <mergeCell ref="J284:J287"/>
    <mergeCell ref="K284:K287"/>
    <mergeCell ref="L284:L287"/>
    <mergeCell ref="M284:M287"/>
    <mergeCell ref="O284:O287"/>
    <mergeCell ref="P284:P287"/>
    <mergeCell ref="Q284:Q287"/>
    <mergeCell ref="N284:N287"/>
    <mergeCell ref="R284:R287"/>
    <mergeCell ref="S284:S287"/>
    <mergeCell ref="T284:T287"/>
    <mergeCell ref="U284:U287"/>
    <mergeCell ref="Z284:Z287"/>
    <mergeCell ref="AA284:AA287"/>
    <mergeCell ref="AB284:AB287"/>
    <mergeCell ref="AZ280:AZ283"/>
    <mergeCell ref="BR280:BR283"/>
    <mergeCell ref="CI280:CI283"/>
    <mergeCell ref="AC284:AC287"/>
    <mergeCell ref="AD284:AD287"/>
    <mergeCell ref="AE284:AE287"/>
    <mergeCell ref="AF284:AF287"/>
    <mergeCell ref="AG284:AG287"/>
    <mergeCell ref="AX284:AX287"/>
    <mergeCell ref="AY284:AY287"/>
    <mergeCell ref="AZ284:AZ287"/>
    <mergeCell ref="BR284:BR287"/>
    <mergeCell ref="CI284:CI287"/>
    <mergeCell ref="AY280:AY283"/>
    <mergeCell ref="B292:B295"/>
    <mergeCell ref="D292:D295"/>
    <mergeCell ref="E292:E295"/>
    <mergeCell ref="F292:F295"/>
    <mergeCell ref="G292:G295"/>
    <mergeCell ref="H292:H295"/>
    <mergeCell ref="I292:I295"/>
    <mergeCell ref="J292:J295"/>
    <mergeCell ref="K292:K295"/>
    <mergeCell ref="L292:L295"/>
    <mergeCell ref="M292:M295"/>
    <mergeCell ref="O292:O295"/>
    <mergeCell ref="P292:P295"/>
    <mergeCell ref="Q292:Q295"/>
    <mergeCell ref="N292:N295"/>
    <mergeCell ref="S292:S295"/>
    <mergeCell ref="T292:T295"/>
    <mergeCell ref="R292:R295"/>
    <mergeCell ref="U292:U295"/>
    <mergeCell ref="V292:V295"/>
    <mergeCell ref="W292:W295"/>
    <mergeCell ref="BR292:BR295"/>
    <mergeCell ref="B288:B291"/>
    <mergeCell ref="D288:D291"/>
    <mergeCell ref="E288:E291"/>
    <mergeCell ref="F288:F291"/>
    <mergeCell ref="G288:G291"/>
    <mergeCell ref="H288:H291"/>
    <mergeCell ref="N296:N299"/>
    <mergeCell ref="S296:S299"/>
    <mergeCell ref="W296:W299"/>
    <mergeCell ref="Z296:Z299"/>
    <mergeCell ref="AA296:AA299"/>
    <mergeCell ref="AB296:AB299"/>
    <mergeCell ref="AC296:AC299"/>
    <mergeCell ref="AD296:AD299"/>
    <mergeCell ref="AE296:AE299"/>
    <mergeCell ref="AF296:AF299"/>
    <mergeCell ref="AG296:AG299"/>
    <mergeCell ref="AX296:AX299"/>
    <mergeCell ref="AY296:AY299"/>
    <mergeCell ref="AZ296:AZ299"/>
    <mergeCell ref="X292:X295"/>
    <mergeCell ref="Y292:Y295"/>
    <mergeCell ref="Z292:Z295"/>
    <mergeCell ref="AA292:AA295"/>
    <mergeCell ref="AB292:AB295"/>
    <mergeCell ref="AC292:AC295"/>
    <mergeCell ref="AD292:AD295"/>
    <mergeCell ref="AE292:AE295"/>
    <mergeCell ref="AF292:AF295"/>
    <mergeCell ref="AG292:AG295"/>
    <mergeCell ref="AX292:AX295"/>
    <mergeCell ref="AY292:AY295"/>
    <mergeCell ref="AZ292:AZ295"/>
    <mergeCell ref="BR296:BR299"/>
    <mergeCell ref="CI296:CI299"/>
    <mergeCell ref="B300:B303"/>
    <mergeCell ref="D300:D303"/>
    <mergeCell ref="E300:E303"/>
    <mergeCell ref="F300:F303"/>
    <mergeCell ref="G300:G303"/>
    <mergeCell ref="H300:H303"/>
    <mergeCell ref="I300:I303"/>
    <mergeCell ref="J300:J303"/>
    <mergeCell ref="K300:K303"/>
    <mergeCell ref="L300:L303"/>
    <mergeCell ref="M300:M303"/>
    <mergeCell ref="O300:O303"/>
    <mergeCell ref="P300:P303"/>
    <mergeCell ref="Q300:Q303"/>
    <mergeCell ref="N300:N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T296:T299"/>
    <mergeCell ref="U296:U299"/>
    <mergeCell ref="V296:V299"/>
    <mergeCell ref="AZ300:AZ303"/>
    <mergeCell ref="BR300:BR303"/>
    <mergeCell ref="CI300:CI303"/>
    <mergeCell ref="B304:B307"/>
    <mergeCell ref="D304:D307"/>
    <mergeCell ref="E304:E307"/>
    <mergeCell ref="F304:F307"/>
    <mergeCell ref="G304:G307"/>
    <mergeCell ref="H304:H307"/>
    <mergeCell ref="I304:I307"/>
    <mergeCell ref="J304:J307"/>
    <mergeCell ref="K304:K307"/>
    <mergeCell ref="L304:L307"/>
    <mergeCell ref="M304:M307"/>
    <mergeCell ref="O304:O307"/>
    <mergeCell ref="P304:P307"/>
    <mergeCell ref="Q304:Q307"/>
    <mergeCell ref="N304:N307"/>
    <mergeCell ref="R304:R307"/>
    <mergeCell ref="S304:S307"/>
    <mergeCell ref="AZ304:AZ307"/>
    <mergeCell ref="BR304:BR307"/>
    <mergeCell ref="CI304:CI307"/>
    <mergeCell ref="W304:W307"/>
    <mergeCell ref="X304:X307"/>
    <mergeCell ref="Y304:Y307"/>
    <mergeCell ref="Z304:Z307"/>
    <mergeCell ref="AA304:AA307"/>
    <mergeCell ref="AB304:AB307"/>
    <mergeCell ref="AC304:AC307"/>
    <mergeCell ref="AD304:AD307"/>
    <mergeCell ref="AE304:AE307"/>
    <mergeCell ref="B308:B311"/>
    <mergeCell ref="D308:D311"/>
    <mergeCell ref="E308:E311"/>
    <mergeCell ref="F308:F311"/>
    <mergeCell ref="G308:G311"/>
    <mergeCell ref="H308:H311"/>
    <mergeCell ref="I308:I311"/>
    <mergeCell ref="J308:J311"/>
    <mergeCell ref="K308:K311"/>
    <mergeCell ref="L308:L311"/>
    <mergeCell ref="M308:M311"/>
    <mergeCell ref="O308:O311"/>
    <mergeCell ref="P308:P311"/>
    <mergeCell ref="S308:S311"/>
    <mergeCell ref="T308:T311"/>
    <mergeCell ref="U308:U311"/>
    <mergeCell ref="V308:V311"/>
    <mergeCell ref="AG308:AG311"/>
    <mergeCell ref="AX308:AX311"/>
    <mergeCell ref="AY308:AY311"/>
    <mergeCell ref="T304:T307"/>
    <mergeCell ref="U304:U307"/>
    <mergeCell ref="V304:V307"/>
    <mergeCell ref="AG304:AG307"/>
    <mergeCell ref="AX304:AX307"/>
    <mergeCell ref="AY304:AY307"/>
    <mergeCell ref="CI308:CI311"/>
    <mergeCell ref="B316:B319"/>
    <mergeCell ref="D316:D319"/>
    <mergeCell ref="E316:E319"/>
    <mergeCell ref="F316:F319"/>
    <mergeCell ref="G316:G319"/>
    <mergeCell ref="H316:H319"/>
    <mergeCell ref="I316:I319"/>
    <mergeCell ref="J316:J319"/>
    <mergeCell ref="K316:K319"/>
    <mergeCell ref="L316:L319"/>
    <mergeCell ref="M316:M319"/>
    <mergeCell ref="O316:O319"/>
    <mergeCell ref="P316:P319"/>
    <mergeCell ref="Q316:Q319"/>
    <mergeCell ref="N316:N319"/>
    <mergeCell ref="R316:R319"/>
    <mergeCell ref="S316:S319"/>
    <mergeCell ref="T316:T319"/>
    <mergeCell ref="U316:U319"/>
    <mergeCell ref="V316:V319"/>
    <mergeCell ref="W316:W319"/>
    <mergeCell ref="X316:X319"/>
    <mergeCell ref="Y316:Y319"/>
    <mergeCell ref="N308:N311"/>
    <mergeCell ref="Q308:Q311"/>
    <mergeCell ref="R308:R311"/>
    <mergeCell ref="AZ316:AZ319"/>
    <mergeCell ref="BR316:BR319"/>
    <mergeCell ref="CI316:CI319"/>
    <mergeCell ref="AC308:AC311"/>
    <mergeCell ref="AD308:AD311"/>
    <mergeCell ref="O320:O323"/>
    <mergeCell ref="P320:P323"/>
    <mergeCell ref="Q320:Q323"/>
    <mergeCell ref="N320:N323"/>
    <mergeCell ref="R320:R323"/>
    <mergeCell ref="V320:V323"/>
    <mergeCell ref="W320:W323"/>
    <mergeCell ref="X320:X323"/>
    <mergeCell ref="Y320:Y323"/>
    <mergeCell ref="Z320:Z323"/>
    <mergeCell ref="AA320:AA323"/>
    <mergeCell ref="AB320:AB323"/>
    <mergeCell ref="AC320:AC323"/>
    <mergeCell ref="AD320:AD323"/>
    <mergeCell ref="AE320:AE323"/>
    <mergeCell ref="AZ308:AZ311"/>
    <mergeCell ref="BR308:BR311"/>
    <mergeCell ref="AE308:AE311"/>
    <mergeCell ref="AF308:AF311"/>
    <mergeCell ref="AX320:AX323"/>
    <mergeCell ref="AY320:AY323"/>
    <mergeCell ref="Z316:Z319"/>
    <mergeCell ref="AA316:AA319"/>
    <mergeCell ref="AB316:AB319"/>
    <mergeCell ref="AC316:AC319"/>
    <mergeCell ref="AD316:AD319"/>
    <mergeCell ref="AE316:AE319"/>
    <mergeCell ref="AF316:AF319"/>
    <mergeCell ref="AG316:AG319"/>
    <mergeCell ref="AX316:AX319"/>
    <mergeCell ref="AY316:AY319"/>
    <mergeCell ref="AZ320:AZ323"/>
    <mergeCell ref="CI320:CI323"/>
    <mergeCell ref="B328:B331"/>
    <mergeCell ref="D328:D331"/>
    <mergeCell ref="E328:E331"/>
    <mergeCell ref="F328:F331"/>
    <mergeCell ref="G328:G331"/>
    <mergeCell ref="H328:H331"/>
    <mergeCell ref="I328:I331"/>
    <mergeCell ref="J328:J331"/>
    <mergeCell ref="K328:K331"/>
    <mergeCell ref="L328:L331"/>
    <mergeCell ref="M328:M331"/>
    <mergeCell ref="O328:O331"/>
    <mergeCell ref="P328:P331"/>
    <mergeCell ref="Q328:Q331"/>
    <mergeCell ref="N328:N331"/>
    <mergeCell ref="R328:R331"/>
    <mergeCell ref="L320:L323"/>
    <mergeCell ref="M320:M323"/>
    <mergeCell ref="S328:S331"/>
    <mergeCell ref="T328:T331"/>
    <mergeCell ref="U328:U331"/>
    <mergeCell ref="V328:V331"/>
    <mergeCell ref="W328:W331"/>
    <mergeCell ref="X328:X331"/>
    <mergeCell ref="Y328:Y331"/>
    <mergeCell ref="Z328:Z331"/>
    <mergeCell ref="AA328:AA331"/>
    <mergeCell ref="AB328:AB331"/>
    <mergeCell ref="AC328:AC331"/>
    <mergeCell ref="S320:S323"/>
    <mergeCell ref="T320:T323"/>
    <mergeCell ref="U320:U323"/>
    <mergeCell ref="AE328:AE331"/>
    <mergeCell ref="AF328:AF331"/>
    <mergeCell ref="AG328:AG331"/>
    <mergeCell ref="AF320:AF323"/>
    <mergeCell ref="AG320:AG323"/>
    <mergeCell ref="AX328:AX331"/>
    <mergeCell ref="AY328:AY331"/>
    <mergeCell ref="AZ328:AZ331"/>
    <mergeCell ref="BR328:BR331"/>
    <mergeCell ref="CI328:CI331"/>
    <mergeCell ref="B348:B351"/>
    <mergeCell ref="D348:D351"/>
    <mergeCell ref="E348:E351"/>
    <mergeCell ref="F348:F351"/>
    <mergeCell ref="G348:G351"/>
    <mergeCell ref="H348:H351"/>
    <mergeCell ref="I348:I351"/>
    <mergeCell ref="J348:J351"/>
    <mergeCell ref="K348:K351"/>
    <mergeCell ref="L348:L351"/>
    <mergeCell ref="M348:M351"/>
    <mergeCell ref="O348:O351"/>
    <mergeCell ref="P348:P351"/>
    <mergeCell ref="Q348:Q351"/>
    <mergeCell ref="N348:N351"/>
    <mergeCell ref="R348:R351"/>
    <mergeCell ref="S348:S351"/>
    <mergeCell ref="T348:T351"/>
    <mergeCell ref="U348:U351"/>
    <mergeCell ref="V348:V351"/>
    <mergeCell ref="BR344:BR347"/>
    <mergeCell ref="CI344:CI347"/>
    <mergeCell ref="F344:F347"/>
    <mergeCell ref="W348:W351"/>
    <mergeCell ref="AB348:AB351"/>
    <mergeCell ref="AC348:AC351"/>
    <mergeCell ref="AD348:AD351"/>
    <mergeCell ref="AE348:AE351"/>
    <mergeCell ref="AF348:AF351"/>
    <mergeCell ref="B352:B355"/>
    <mergeCell ref="D352:D355"/>
    <mergeCell ref="E352:E355"/>
    <mergeCell ref="F352:F355"/>
    <mergeCell ref="G352:G355"/>
    <mergeCell ref="H352:H355"/>
    <mergeCell ref="I352:I355"/>
    <mergeCell ref="J352:J355"/>
    <mergeCell ref="K352:K355"/>
    <mergeCell ref="L352:L355"/>
    <mergeCell ref="M352:M355"/>
    <mergeCell ref="O352:O355"/>
    <mergeCell ref="P352:P355"/>
    <mergeCell ref="CI352:CI355"/>
    <mergeCell ref="Q352:Q355"/>
    <mergeCell ref="R352:R355"/>
    <mergeCell ref="Y352:Y355"/>
    <mergeCell ref="AB352:AB355"/>
    <mergeCell ref="AC352:AC355"/>
    <mergeCell ref="AD352:AD355"/>
    <mergeCell ref="AE352:AE355"/>
    <mergeCell ref="AF352:AF355"/>
    <mergeCell ref="AG352:AG355"/>
    <mergeCell ref="AX352:AX355"/>
    <mergeCell ref="AY352:AY355"/>
    <mergeCell ref="Q360:Q363"/>
    <mergeCell ref="N360:N363"/>
    <mergeCell ref="R360:R363"/>
    <mergeCell ref="W360:W363"/>
    <mergeCell ref="X348:X351"/>
    <mergeCell ref="Y348:Y351"/>
    <mergeCell ref="Z348:Z351"/>
    <mergeCell ref="AA348:AA351"/>
    <mergeCell ref="S356:S359"/>
    <mergeCell ref="T356:T359"/>
    <mergeCell ref="U356:U359"/>
    <mergeCell ref="V356:V359"/>
    <mergeCell ref="W356:W359"/>
    <mergeCell ref="Z352:Z355"/>
    <mergeCell ref="AA352:AA355"/>
    <mergeCell ref="T360:T363"/>
    <mergeCell ref="U360:U363"/>
    <mergeCell ref="Z356:Z359"/>
    <mergeCell ref="AA356:AA359"/>
    <mergeCell ref="CI356:CI359"/>
    <mergeCell ref="B356:B359"/>
    <mergeCell ref="D356:D359"/>
    <mergeCell ref="E356:E359"/>
    <mergeCell ref="F356:F359"/>
    <mergeCell ref="S352:S355"/>
    <mergeCell ref="B392:B395"/>
    <mergeCell ref="D392:D395"/>
    <mergeCell ref="E392:E395"/>
    <mergeCell ref="F392:F395"/>
    <mergeCell ref="G392:G395"/>
    <mergeCell ref="H392:H395"/>
    <mergeCell ref="I392:I395"/>
    <mergeCell ref="J392:J395"/>
    <mergeCell ref="K392:K395"/>
    <mergeCell ref="L392:L395"/>
    <mergeCell ref="M392:M395"/>
    <mergeCell ref="O392:O395"/>
    <mergeCell ref="P392:P395"/>
    <mergeCell ref="N392:N395"/>
    <mergeCell ref="S372:S375"/>
    <mergeCell ref="S360:S363"/>
    <mergeCell ref="N352:N355"/>
    <mergeCell ref="B360:B363"/>
    <mergeCell ref="D360:D363"/>
    <mergeCell ref="E360:E363"/>
    <mergeCell ref="F360:F363"/>
    <mergeCell ref="CI360:CI363"/>
    <mergeCell ref="G360:G363"/>
    <mergeCell ref="H360:H363"/>
    <mergeCell ref="I360:I363"/>
    <mergeCell ref="J360:J363"/>
    <mergeCell ref="AE376:AE379"/>
    <mergeCell ref="V372:V375"/>
    <mergeCell ref="W372:W375"/>
    <mergeCell ref="AA368:AA371"/>
    <mergeCell ref="AZ364:AZ367"/>
    <mergeCell ref="BR364:BR367"/>
    <mergeCell ref="AZ368:AZ371"/>
    <mergeCell ref="S396:S399"/>
    <mergeCell ref="T396:T399"/>
    <mergeCell ref="U396:U399"/>
    <mergeCell ref="G356:G359"/>
    <mergeCell ref="H356:H359"/>
    <mergeCell ref="I356:I359"/>
    <mergeCell ref="J356:J359"/>
    <mergeCell ref="K356:K359"/>
    <mergeCell ref="L356:L359"/>
    <mergeCell ref="M356:M359"/>
    <mergeCell ref="O356:O359"/>
    <mergeCell ref="P356:P359"/>
    <mergeCell ref="N356:N359"/>
    <mergeCell ref="Q356:Q359"/>
    <mergeCell ref="R356:R359"/>
    <mergeCell ref="X360:X363"/>
    <mergeCell ref="Y360:Y363"/>
    <mergeCell ref="Z360:Z363"/>
    <mergeCell ref="AA360:AA363"/>
    <mergeCell ref="Q396:Q399"/>
    <mergeCell ref="K360:K363"/>
    <mergeCell ref="L360:L363"/>
    <mergeCell ref="M360:M363"/>
    <mergeCell ref="O360:O363"/>
    <mergeCell ref="P360:P363"/>
    <mergeCell ref="R396:R399"/>
    <mergeCell ref="AG360:AG363"/>
    <mergeCell ref="AX360:AX363"/>
    <mergeCell ref="AY360:AY363"/>
    <mergeCell ref="Q388:Q391"/>
    <mergeCell ref="R388:R391"/>
    <mergeCell ref="S388:S391"/>
    <mergeCell ref="AX396:AX399"/>
    <mergeCell ref="AY396:AY399"/>
    <mergeCell ref="Q392:Q395"/>
    <mergeCell ref="R392:R395"/>
    <mergeCell ref="AG392:AG395"/>
    <mergeCell ref="AX392:AX395"/>
    <mergeCell ref="AY392:AY395"/>
    <mergeCell ref="AY364:AY367"/>
    <mergeCell ref="CI412:CI415"/>
    <mergeCell ref="R412:R415"/>
    <mergeCell ref="S412:S415"/>
    <mergeCell ref="T412:T415"/>
    <mergeCell ref="U412:U415"/>
    <mergeCell ref="V412:V415"/>
    <mergeCell ref="W412:W415"/>
    <mergeCell ref="X412:X415"/>
    <mergeCell ref="Y412:Y415"/>
    <mergeCell ref="Z412:Z415"/>
    <mergeCell ref="CI392:CI395"/>
    <mergeCell ref="AB360:AB363"/>
    <mergeCell ref="AC360:AC363"/>
    <mergeCell ref="AD360:AD363"/>
    <mergeCell ref="AE360:AE363"/>
    <mergeCell ref="AF360:AF363"/>
    <mergeCell ref="CI364:CI367"/>
    <mergeCell ref="AZ360:AZ363"/>
    <mergeCell ref="BR360:BR363"/>
    <mergeCell ref="AZ352:AZ355"/>
    <mergeCell ref="BR352:BR355"/>
    <mergeCell ref="AZ392:AZ395"/>
    <mergeCell ref="BR392:BR395"/>
    <mergeCell ref="W392:W395"/>
    <mergeCell ref="X392:X395"/>
    <mergeCell ref="Y376:Y379"/>
    <mergeCell ref="Z376:Z379"/>
    <mergeCell ref="X372:X375"/>
    <mergeCell ref="AG372:AG375"/>
    <mergeCell ref="Y392:Y395"/>
    <mergeCell ref="AY356:AY359"/>
    <mergeCell ref="AZ356:AZ359"/>
    <mergeCell ref="X356:X359"/>
    <mergeCell ref="Y356:Y359"/>
    <mergeCell ref="AC356:AC359"/>
    <mergeCell ref="AD356:AD359"/>
    <mergeCell ref="AE356:AE359"/>
    <mergeCell ref="W364:W367"/>
    <mergeCell ref="X364:X367"/>
    <mergeCell ref="AF356:AF359"/>
    <mergeCell ref="AG356:AG359"/>
    <mergeCell ref="AX356:AX359"/>
    <mergeCell ref="BR356:BR359"/>
    <mergeCell ref="Y388:Y391"/>
    <mergeCell ref="AG376:AG379"/>
    <mergeCell ref="AF392:AF395"/>
    <mergeCell ref="AB368:AB371"/>
    <mergeCell ref="AC368:AC371"/>
    <mergeCell ref="AC392:AC395"/>
    <mergeCell ref="AA412:AA415"/>
    <mergeCell ref="AB412:AB415"/>
    <mergeCell ref="AC412:AC415"/>
    <mergeCell ref="AD412:AD415"/>
    <mergeCell ref="AZ400:AZ403"/>
    <mergeCell ref="BR400:BR403"/>
    <mergeCell ref="AG388:AG391"/>
    <mergeCell ref="AC408:AC411"/>
    <mergeCell ref="AD408:AD411"/>
    <mergeCell ref="AE388:AE391"/>
    <mergeCell ref="AF388:AF391"/>
    <mergeCell ref="AY408:AY411"/>
    <mergeCell ref="AZ408:AZ411"/>
    <mergeCell ref="BR408:BR411"/>
    <mergeCell ref="AC400:AC403"/>
    <mergeCell ref="AX400:AX403"/>
    <mergeCell ref="AY400:AY403"/>
    <mergeCell ref="AG408:AG411"/>
    <mergeCell ref="AG412:AG415"/>
    <mergeCell ref="AD392:AD395"/>
    <mergeCell ref="AE392:AE395"/>
    <mergeCell ref="V396:V399"/>
    <mergeCell ref="W396:W399"/>
    <mergeCell ref="X396:X399"/>
    <mergeCell ref="Y396:Y399"/>
    <mergeCell ref="Z396:Z399"/>
    <mergeCell ref="AA396:AA399"/>
    <mergeCell ref="AB396:AB399"/>
    <mergeCell ref="AC396:AC399"/>
    <mergeCell ref="AA388:AA391"/>
    <mergeCell ref="AB388:AB391"/>
    <mergeCell ref="AC388:AC391"/>
    <mergeCell ref="AD388:AD391"/>
    <mergeCell ref="S392:S395"/>
    <mergeCell ref="AX388:AX391"/>
    <mergeCell ref="AY388:AY391"/>
    <mergeCell ref="AZ388:AZ391"/>
    <mergeCell ref="BR388:BR391"/>
    <mergeCell ref="AD396:AD399"/>
    <mergeCell ref="T392:T395"/>
    <mergeCell ref="U392:U395"/>
    <mergeCell ref="V392:V395"/>
    <mergeCell ref="B60:B63"/>
    <mergeCell ref="U388:U391"/>
    <mergeCell ref="V388:V391"/>
    <mergeCell ref="W388:W391"/>
    <mergeCell ref="X388:X391"/>
    <mergeCell ref="R372:R375"/>
    <mergeCell ref="Y364:Y367"/>
    <mergeCell ref="Z364:Z367"/>
    <mergeCell ref="AA364:AA367"/>
    <mergeCell ref="AB376:AB379"/>
    <mergeCell ref="AC376:AC379"/>
    <mergeCell ref="AD376:AD379"/>
    <mergeCell ref="T352:T355"/>
    <mergeCell ref="U352:U355"/>
    <mergeCell ref="V352:V355"/>
    <mergeCell ref="W352:W355"/>
    <mergeCell ref="X352:X355"/>
    <mergeCell ref="I60:I63"/>
    <mergeCell ref="J60:J63"/>
    <mergeCell ref="K60:K63"/>
    <mergeCell ref="L60:L63"/>
    <mergeCell ref="M60:M63"/>
    <mergeCell ref="O60:O63"/>
    <mergeCell ref="P60:P63"/>
    <mergeCell ref="S60:S63"/>
    <mergeCell ref="T60:T63"/>
    <mergeCell ref="Y80:Y83"/>
    <mergeCell ref="Z80:Z83"/>
    <mergeCell ref="AA80:AA83"/>
    <mergeCell ref="AB80:AB83"/>
    <mergeCell ref="T72:T75"/>
    <mergeCell ref="U72:U75"/>
    <mergeCell ref="B396:B399"/>
    <mergeCell ref="D396:D399"/>
    <mergeCell ref="E396:E399"/>
    <mergeCell ref="F396:F399"/>
    <mergeCell ref="G396:G399"/>
    <mergeCell ref="H396:H399"/>
    <mergeCell ref="I396:I399"/>
    <mergeCell ref="J396:J399"/>
    <mergeCell ref="K396:K399"/>
    <mergeCell ref="L396:L399"/>
    <mergeCell ref="M396:M399"/>
    <mergeCell ref="O396:O399"/>
    <mergeCell ref="P396:P399"/>
    <mergeCell ref="N396:N399"/>
    <mergeCell ref="N400:N403"/>
    <mergeCell ref="B400:B403"/>
    <mergeCell ref="D400:D403"/>
    <mergeCell ref="E400:E403"/>
    <mergeCell ref="F400:F403"/>
    <mergeCell ref="G400:G403"/>
    <mergeCell ref="H400:H403"/>
    <mergeCell ref="I400:I403"/>
    <mergeCell ref="J400:J403"/>
    <mergeCell ref="K400:K403"/>
    <mergeCell ref="L400:L403"/>
    <mergeCell ref="M400:M403"/>
    <mergeCell ref="O400:O403"/>
    <mergeCell ref="P400:P403"/>
    <mergeCell ref="AB416:AB419"/>
    <mergeCell ref="AC416:AC419"/>
    <mergeCell ref="AD416:AD419"/>
    <mergeCell ref="AE416:AE419"/>
    <mergeCell ref="AF416:AF419"/>
    <mergeCell ref="AZ396:AZ399"/>
    <mergeCell ref="BR396:BR399"/>
    <mergeCell ref="CI396:CI399"/>
    <mergeCell ref="CI408:CI411"/>
    <mergeCell ref="BR404:BR407"/>
    <mergeCell ref="CI404:CI407"/>
    <mergeCell ref="AD404:AD407"/>
    <mergeCell ref="AE404:AE407"/>
    <mergeCell ref="AF404:AF407"/>
    <mergeCell ref="AG416:AG419"/>
    <mergeCell ref="AX416:AX419"/>
    <mergeCell ref="AY416:AY419"/>
    <mergeCell ref="AZ416:AZ419"/>
    <mergeCell ref="BR416:BR419"/>
    <mergeCell ref="CI416:CI419"/>
    <mergeCell ref="AX408:AX411"/>
    <mergeCell ref="AF412:AF415"/>
    <mergeCell ref="AX412:AX415"/>
    <mergeCell ref="AY412:AY415"/>
    <mergeCell ref="AZ412:AZ415"/>
    <mergeCell ref="BR412:BR415"/>
    <mergeCell ref="AE412:AE415"/>
    <mergeCell ref="AB400:AB403"/>
    <mergeCell ref="AE396:AE399"/>
    <mergeCell ref="AF396:AF399"/>
    <mergeCell ref="AG396:AG399"/>
    <mergeCell ref="AD400:AD403"/>
    <mergeCell ref="V72:V75"/>
    <mergeCell ref="W72:W75"/>
    <mergeCell ref="AG80:AG83"/>
    <mergeCell ref="AX80:AX83"/>
    <mergeCell ref="O56:O59"/>
    <mergeCell ref="P56:P59"/>
    <mergeCell ref="Q56:Q59"/>
    <mergeCell ref="N56:N59"/>
    <mergeCell ref="BR60:BR63"/>
    <mergeCell ref="CI60:CI63"/>
    <mergeCell ref="B72:B75"/>
    <mergeCell ref="D72:D75"/>
    <mergeCell ref="E72:E75"/>
    <mergeCell ref="F72:F75"/>
    <mergeCell ref="G72:G75"/>
    <mergeCell ref="H72:H75"/>
    <mergeCell ref="I72:I75"/>
    <mergeCell ref="J72:J75"/>
    <mergeCell ref="K72:K75"/>
    <mergeCell ref="L72:L75"/>
    <mergeCell ref="M72:M75"/>
    <mergeCell ref="O72:O75"/>
    <mergeCell ref="P72:P75"/>
    <mergeCell ref="Q72:Q75"/>
    <mergeCell ref="N72:N75"/>
    <mergeCell ref="R72:R75"/>
    <mergeCell ref="S72:S75"/>
    <mergeCell ref="AE68:AE71"/>
    <mergeCell ref="AX68:AX71"/>
    <mergeCell ref="AY68:AY71"/>
    <mergeCell ref="Y64:Y67"/>
    <mergeCell ref="AB64:AB67"/>
    <mergeCell ref="B68:B71"/>
    <mergeCell ref="D68:D71"/>
    <mergeCell ref="D60:D63"/>
    <mergeCell ref="E60:E63"/>
    <mergeCell ref="E68:E71"/>
    <mergeCell ref="BR64:BR67"/>
    <mergeCell ref="CI64:CI67"/>
    <mergeCell ref="X72:X75"/>
    <mergeCell ref="Y72:Y75"/>
    <mergeCell ref="Z72:Z75"/>
    <mergeCell ref="AA72:AA75"/>
    <mergeCell ref="AB72:AB75"/>
    <mergeCell ref="AC72:AC75"/>
    <mergeCell ref="AD72:AD75"/>
    <mergeCell ref="AE72:AE75"/>
    <mergeCell ref="AF72:AF75"/>
    <mergeCell ref="AG72:AG75"/>
    <mergeCell ref="AX72:AX75"/>
    <mergeCell ref="AY72:AY75"/>
    <mergeCell ref="AZ72:AZ75"/>
    <mergeCell ref="AA60:AA63"/>
    <mergeCell ref="AB60:AB63"/>
    <mergeCell ref="AC60:AC63"/>
    <mergeCell ref="AD60:AD63"/>
    <mergeCell ref="AE60:AE63"/>
    <mergeCell ref="AF60:AF63"/>
    <mergeCell ref="AX60:AX63"/>
    <mergeCell ref="AY60:AY63"/>
    <mergeCell ref="AZ60:AZ63"/>
    <mergeCell ref="BR72:BR75"/>
    <mergeCell ref="CI72:CI75"/>
    <mergeCell ref="Y60:Y63"/>
    <mergeCell ref="F60:F63"/>
    <mergeCell ref="G60:G63"/>
    <mergeCell ref="H60:H63"/>
    <mergeCell ref="AY184:AY187"/>
    <mergeCell ref="AZ184:AZ187"/>
    <mergeCell ref="B80:B83"/>
    <mergeCell ref="D80:D83"/>
    <mergeCell ref="E80:E83"/>
    <mergeCell ref="F80:F83"/>
    <mergeCell ref="G80:G83"/>
    <mergeCell ref="H80:H83"/>
    <mergeCell ref="I80:I83"/>
    <mergeCell ref="J80:J83"/>
    <mergeCell ref="K80:K83"/>
    <mergeCell ref="L80:L83"/>
    <mergeCell ref="M80:M83"/>
    <mergeCell ref="O80:O83"/>
    <mergeCell ref="P80:P83"/>
    <mergeCell ref="Q80:Q83"/>
    <mergeCell ref="N80:N83"/>
    <mergeCell ref="R80:R83"/>
    <mergeCell ref="S80:S83"/>
    <mergeCell ref="AX164:AX167"/>
    <mergeCell ref="AX140:AX143"/>
    <mergeCell ref="AG144:AG147"/>
    <mergeCell ref="U136:U139"/>
    <mergeCell ref="V136:V139"/>
    <mergeCell ref="W136:W139"/>
    <mergeCell ref="X136:X139"/>
    <mergeCell ref="Y136:Y139"/>
    <mergeCell ref="Z136:Z139"/>
    <mergeCell ref="AA136:AA139"/>
    <mergeCell ref="B192:B195"/>
    <mergeCell ref="D192:D195"/>
    <mergeCell ref="E192:E195"/>
    <mergeCell ref="F192:F195"/>
    <mergeCell ref="G192:G195"/>
    <mergeCell ref="H192:H195"/>
    <mergeCell ref="I192:I195"/>
    <mergeCell ref="J192:J195"/>
    <mergeCell ref="K192:K195"/>
    <mergeCell ref="L192:L195"/>
    <mergeCell ref="M192:M195"/>
    <mergeCell ref="O192:O195"/>
    <mergeCell ref="P192:P195"/>
    <mergeCell ref="Q192:Q195"/>
    <mergeCell ref="N192:N195"/>
    <mergeCell ref="R192:R195"/>
    <mergeCell ref="AY136:AY139"/>
    <mergeCell ref="AE184:AE187"/>
    <mergeCell ref="AF184:AF187"/>
    <mergeCell ref="AG184:AG187"/>
    <mergeCell ref="AX184:AX187"/>
    <mergeCell ref="E184:E187"/>
    <mergeCell ref="F184:F187"/>
    <mergeCell ref="G184:G187"/>
    <mergeCell ref="H184:H187"/>
    <mergeCell ref="I184:I187"/>
    <mergeCell ref="J184:J187"/>
    <mergeCell ref="K184:K187"/>
    <mergeCell ref="L184:L187"/>
    <mergeCell ref="M184:M187"/>
    <mergeCell ref="O184:O187"/>
    <mergeCell ref="P184:P187"/>
    <mergeCell ref="AF180:AF183"/>
    <mergeCell ref="V180:V183"/>
    <mergeCell ref="AY160:AY163"/>
    <mergeCell ref="AZ160:AZ163"/>
    <mergeCell ref="Q416:Q419"/>
    <mergeCell ref="N416:N419"/>
    <mergeCell ref="R416:R419"/>
    <mergeCell ref="S416:S419"/>
    <mergeCell ref="T416:T419"/>
    <mergeCell ref="U416:U419"/>
    <mergeCell ref="V416:V419"/>
    <mergeCell ref="W416:W419"/>
    <mergeCell ref="X416:X419"/>
    <mergeCell ref="Y416:Y419"/>
    <mergeCell ref="Z416:Z419"/>
    <mergeCell ref="AA416:AA419"/>
    <mergeCell ref="AC80:AC83"/>
    <mergeCell ref="AD80:AD83"/>
    <mergeCell ref="AE80:AE83"/>
    <mergeCell ref="AF80:AF83"/>
    <mergeCell ref="V360:V363"/>
    <mergeCell ref="S376:S379"/>
    <mergeCell ref="T376:T379"/>
    <mergeCell ref="U376:U379"/>
    <mergeCell ref="V376:V379"/>
    <mergeCell ref="W376:W379"/>
    <mergeCell ref="X376:X379"/>
    <mergeCell ref="Z392:Z395"/>
    <mergeCell ref="AA384:AA387"/>
    <mergeCell ref="AB384:AB387"/>
    <mergeCell ref="AC384:AC387"/>
    <mergeCell ref="AD384:AD387"/>
    <mergeCell ref="B384:B387"/>
    <mergeCell ref="D384:D387"/>
    <mergeCell ref="E384:E387"/>
    <mergeCell ref="F384:F387"/>
    <mergeCell ref="G384:G387"/>
    <mergeCell ref="H384:H387"/>
    <mergeCell ref="I384:I387"/>
    <mergeCell ref="J384:J387"/>
    <mergeCell ref="K384:K387"/>
    <mergeCell ref="L384:L387"/>
    <mergeCell ref="M384:M387"/>
    <mergeCell ref="N384:N387"/>
    <mergeCell ref="O384:O387"/>
    <mergeCell ref="P384:P387"/>
    <mergeCell ref="Q384:Q387"/>
    <mergeCell ref="R384:R387"/>
    <mergeCell ref="S384:S387"/>
    <mergeCell ref="AE384:AE387"/>
    <mergeCell ref="AF384:AF387"/>
    <mergeCell ref="AG384:AG387"/>
    <mergeCell ref="AX384:AX387"/>
    <mergeCell ref="AY384:AY387"/>
    <mergeCell ref="AZ384:AZ387"/>
    <mergeCell ref="BR384:BR387"/>
    <mergeCell ref="CI384:CI387"/>
    <mergeCell ref="AA392:AA395"/>
    <mergeCell ref="AB392:AB395"/>
    <mergeCell ref="Q400:Q403"/>
    <mergeCell ref="R400:R403"/>
    <mergeCell ref="S400:S403"/>
    <mergeCell ref="T400:T403"/>
    <mergeCell ref="U400:U403"/>
    <mergeCell ref="V400:V403"/>
    <mergeCell ref="T384:T387"/>
    <mergeCell ref="U384:U387"/>
    <mergeCell ref="V384:V387"/>
    <mergeCell ref="W384:W387"/>
    <mergeCell ref="X384:X387"/>
    <mergeCell ref="Y384:Y387"/>
    <mergeCell ref="Z384:Z387"/>
    <mergeCell ref="CI400:CI403"/>
    <mergeCell ref="W400:W403"/>
    <mergeCell ref="X400:X403"/>
    <mergeCell ref="Y400:Y403"/>
    <mergeCell ref="Z400:Z403"/>
    <mergeCell ref="AA400:AA403"/>
    <mergeCell ref="AE400:AE403"/>
    <mergeCell ref="AF400:AF403"/>
    <mergeCell ref="AG400:AG403"/>
  </mergeCells>
  <phoneticPr fontId="1" type="noConversion"/>
  <conditionalFormatting sqref="M2:M4">
    <cfRule type="containsText" dxfId="514" priority="757" operator="containsText" text="Aceptar">
      <formula>NOT(ISERROR(SEARCH("Aceptar",M2)))</formula>
    </cfRule>
  </conditionalFormatting>
  <conditionalFormatting sqref="Y1 Y5 AF32:AF47 Y420:Y1048576">
    <cfRule type="containsText" dxfId="513" priority="795" operator="containsText" text="Moderado">
      <formula>NOT(ISERROR(SEARCH("Moderado",Y1)))</formula>
    </cfRule>
    <cfRule type="containsText" dxfId="512" priority="796" operator="containsText" text="Menor">
      <formula>NOT(ISERROR(SEARCH("Menor",Y1)))</formula>
    </cfRule>
    <cfRule type="containsText" dxfId="511" priority="797" operator="containsText" text="Leve">
      <formula>NOT(ISERROR(SEARCH("Leve",Y1)))</formula>
    </cfRule>
    <cfRule type="containsText" dxfId="510" priority="794" operator="containsText" text="Mayor">
      <formula>NOT(ISERROR(SEARCH("Mayor",Y1)))</formula>
    </cfRule>
  </conditionalFormatting>
  <conditionalFormatting sqref="AA1 AA5 AF7:AF419 AH32:AH47 AX48 AX64 AX84 AX228 AX232 AX244 AX248 AX252 AX280 AX288 AX312 AX324 AX332 AX336 AX368 AX372 AX376 AX380 AX384 AX404 AA420:AA1048576">
    <cfRule type="containsText" dxfId="509" priority="792" operator="containsText" text="Bajo">
      <formula>NOT(ISERROR(SEARCH("Bajo",AA1)))</formula>
    </cfRule>
    <cfRule type="containsText" dxfId="508" priority="791" operator="containsText" text="Moderado">
      <formula>NOT(ISERROR(SEARCH("Moderado",AA1)))</formula>
    </cfRule>
    <cfRule type="containsText" dxfId="507" priority="789" operator="containsText" text="Extremo">
      <formula>NOT(ISERROR(SEARCH("Extremo",AA1)))</formula>
    </cfRule>
    <cfRule type="containsText" dxfId="506" priority="790" operator="containsText" text="Alto">
      <formula>NOT(ISERROR(SEARCH("Alto",AA1)))</formula>
    </cfRule>
  </conditionalFormatting>
  <conditionalFormatting sqref="AA8 AU8:AU419 AA20 AA24 AA28 AA68 AA364 AA412">
    <cfRule type="containsText" dxfId="505" priority="686" operator="containsText" text="Media">
      <formula>NOT(ISERROR(SEARCH("Media",AA8)))</formula>
    </cfRule>
    <cfRule type="containsText" dxfId="504" priority="685" operator="containsText" text="Alta">
      <formula>NOT(ISERROR(SEARCH("Alta",AA8)))</formula>
    </cfRule>
    <cfRule type="containsText" dxfId="503" priority="684" operator="containsText" text="Muy Alta">
      <formula>NOT(ISERROR(SEARCH("Muy Alta",AA8)))</formula>
    </cfRule>
    <cfRule type="containsText" dxfId="502" priority="687" operator="containsText" text="Baja">
      <formula>NOT(ISERROR(SEARCH("Baja",AA8)))</formula>
    </cfRule>
    <cfRule type="containsText" dxfId="501" priority="688" operator="containsText" text="Muy Baja">
      <formula>NOT(ISERROR(SEARCH("Muy Baja",AA8)))</formula>
    </cfRule>
  </conditionalFormatting>
  <conditionalFormatting sqref="AA12">
    <cfRule type="containsText" dxfId="500" priority="465" operator="containsText" text="Alta">
      <formula>NOT(ISERROR(SEARCH("Alta",AA12)))</formula>
    </cfRule>
    <cfRule type="containsText" dxfId="499" priority="464" operator="containsText" text="Muy Alta">
      <formula>NOT(ISERROR(SEARCH("Muy Alta",AA12)))</formula>
    </cfRule>
    <cfRule type="containsText" dxfId="498" priority="467" operator="containsText" text="Baja">
      <formula>NOT(ISERROR(SEARCH("Baja",AA12)))</formula>
    </cfRule>
    <cfRule type="containsText" dxfId="497" priority="468" operator="containsText" text="Muy Baja">
      <formula>NOT(ISERROR(SEARCH("Muy Baja",AA12)))</formula>
    </cfRule>
    <cfRule type="containsText" dxfId="496" priority="466" operator="containsText" text="Media">
      <formula>NOT(ISERROR(SEARCH("Media",AA12)))</formula>
    </cfRule>
  </conditionalFormatting>
  <conditionalFormatting sqref="AA16">
    <cfRule type="containsText" dxfId="495" priority="457" operator="containsText" text="Media">
      <formula>NOT(ISERROR(SEARCH("Media",AA16)))</formula>
    </cfRule>
    <cfRule type="containsText" dxfId="494" priority="458" operator="containsText" text="Baja">
      <formula>NOT(ISERROR(SEARCH("Baja",AA16)))</formula>
    </cfRule>
    <cfRule type="containsText" dxfId="493" priority="456" operator="containsText" text="Alta">
      <formula>NOT(ISERROR(SEARCH("Alta",AA16)))</formula>
    </cfRule>
    <cfRule type="containsText" dxfId="492" priority="459" operator="containsText" text="Muy Baja">
      <formula>NOT(ISERROR(SEARCH("Muy Baja",AA16)))</formula>
    </cfRule>
    <cfRule type="containsText" dxfId="491" priority="455" operator="containsText" text="Muy Alta">
      <formula>NOT(ISERROR(SEARCH("Muy Alta",AA16)))</formula>
    </cfRule>
  </conditionalFormatting>
  <conditionalFormatting sqref="AA32">
    <cfRule type="containsText" dxfId="490" priority="531" operator="containsText" text="Muy Baja">
      <formula>NOT(ISERROR(SEARCH("Muy Baja",AA32)))</formula>
    </cfRule>
    <cfRule type="containsText" dxfId="489" priority="530" operator="containsText" text="Baja">
      <formula>NOT(ISERROR(SEARCH("Baja",AA32)))</formula>
    </cfRule>
    <cfRule type="containsText" dxfId="488" priority="527" operator="containsText" text="Muy Alta">
      <formula>NOT(ISERROR(SEARCH("Muy Alta",AA32)))</formula>
    </cfRule>
    <cfRule type="containsText" dxfId="487" priority="529" operator="containsText" text="Media">
      <formula>NOT(ISERROR(SEARCH("Media",AA32)))</formula>
    </cfRule>
    <cfRule type="containsText" dxfId="486" priority="528" operator="containsText" text="Alta">
      <formula>NOT(ISERROR(SEARCH("Alta",AA32)))</formula>
    </cfRule>
  </conditionalFormatting>
  <conditionalFormatting sqref="AA36">
    <cfRule type="containsText" dxfId="485" priority="449" operator="containsText" text="Muy Baja">
      <formula>NOT(ISERROR(SEARCH("Muy Baja",AA36)))</formula>
    </cfRule>
    <cfRule type="containsText" dxfId="484" priority="448" operator="containsText" text="Baja">
      <formula>NOT(ISERROR(SEARCH("Baja",AA36)))</formula>
    </cfRule>
    <cfRule type="containsText" dxfId="483" priority="445" operator="containsText" text="Muy Alta">
      <formula>NOT(ISERROR(SEARCH("Muy Alta",AA36)))</formula>
    </cfRule>
    <cfRule type="containsText" dxfId="482" priority="447" operator="containsText" text="Media">
      <formula>NOT(ISERROR(SEARCH("Media",AA36)))</formula>
    </cfRule>
    <cfRule type="containsText" dxfId="481" priority="446" operator="containsText" text="Alta">
      <formula>NOT(ISERROR(SEARCH("Alta",AA36)))</formula>
    </cfRule>
  </conditionalFormatting>
  <conditionalFormatting sqref="AA40">
    <cfRule type="containsText" dxfId="480" priority="439" operator="containsText" text="Baja">
      <formula>NOT(ISERROR(SEARCH("Baja",AA40)))</formula>
    </cfRule>
    <cfRule type="containsText" dxfId="479" priority="436" operator="containsText" text="Muy Alta">
      <formula>NOT(ISERROR(SEARCH("Muy Alta",AA40)))</formula>
    </cfRule>
    <cfRule type="containsText" dxfId="478" priority="437" operator="containsText" text="Alta">
      <formula>NOT(ISERROR(SEARCH("Alta",AA40)))</formula>
    </cfRule>
    <cfRule type="containsText" dxfId="477" priority="438" operator="containsText" text="Media">
      <formula>NOT(ISERROR(SEARCH("Media",AA40)))</formula>
    </cfRule>
    <cfRule type="containsText" dxfId="476" priority="440" operator="containsText" text="Muy Baja">
      <formula>NOT(ISERROR(SEARCH("Muy Baja",AA40)))</formula>
    </cfRule>
  </conditionalFormatting>
  <conditionalFormatting sqref="AA44">
    <cfRule type="containsText" dxfId="475" priority="615" operator="containsText" text="Muy Alta">
      <formula>NOT(ISERROR(SEARCH("Muy Alta",AA44)))</formula>
    </cfRule>
    <cfRule type="containsText" dxfId="474" priority="619" operator="containsText" text="Muy Baja">
      <formula>NOT(ISERROR(SEARCH("Muy Baja",AA44)))</formula>
    </cfRule>
    <cfRule type="containsText" dxfId="473" priority="616" operator="containsText" text="Alta">
      <formula>NOT(ISERROR(SEARCH("Alta",AA44)))</formula>
    </cfRule>
    <cfRule type="containsText" dxfId="472" priority="617" operator="containsText" text="Media">
      <formula>NOT(ISERROR(SEARCH("Media",AA44)))</formula>
    </cfRule>
    <cfRule type="containsText" dxfId="471" priority="618" operator="containsText" text="Baja">
      <formula>NOT(ISERROR(SEARCH("Baja",AA44)))</formula>
    </cfRule>
  </conditionalFormatting>
  <conditionalFormatting sqref="AA52 AA388 AA408">
    <cfRule type="containsText" dxfId="470" priority="709" operator="containsText" text="Alta">
      <formula>NOT(ISERROR(SEARCH("Alta",AA52)))</formula>
    </cfRule>
    <cfRule type="containsText" dxfId="469" priority="712" operator="containsText" text="Muy Baja">
      <formula>NOT(ISERROR(SEARCH("Muy Baja",AA52)))</formula>
    </cfRule>
    <cfRule type="containsText" dxfId="468" priority="711" operator="containsText" text="Baja">
      <formula>NOT(ISERROR(SEARCH("Baja",AA52)))</formula>
    </cfRule>
    <cfRule type="containsText" dxfId="467" priority="710" operator="containsText" text="Media">
      <formula>NOT(ISERROR(SEARCH("Media",AA52)))</formula>
    </cfRule>
    <cfRule type="containsText" dxfId="466" priority="708" operator="containsText" text="Muy Alta">
      <formula>NOT(ISERROR(SEARCH("Muy Alta",AA52)))</formula>
    </cfRule>
  </conditionalFormatting>
  <conditionalFormatting sqref="AA56 AA60">
    <cfRule type="containsText" dxfId="465" priority="56" operator="containsText" text="Muy Alta">
      <formula>NOT(ISERROR(SEARCH("Muy Alta",AA56)))</formula>
    </cfRule>
    <cfRule type="containsText" dxfId="464" priority="59" operator="containsText" text="Baja">
      <formula>NOT(ISERROR(SEARCH("Baja",AA56)))</formula>
    </cfRule>
    <cfRule type="containsText" dxfId="463" priority="60" operator="containsText" text="Muy Baja">
      <formula>NOT(ISERROR(SEARCH("Muy Baja",AA56)))</formula>
    </cfRule>
    <cfRule type="containsText" dxfId="462" priority="58" operator="containsText" text="Media">
      <formula>NOT(ISERROR(SEARCH("Media",AA56)))</formula>
    </cfRule>
    <cfRule type="containsText" dxfId="461" priority="57" operator="containsText" text="Alta">
      <formula>NOT(ISERROR(SEARCH("Alta",AA56)))</formula>
    </cfRule>
  </conditionalFormatting>
  <conditionalFormatting sqref="AA72">
    <cfRule type="containsText" dxfId="460" priority="47" operator="containsText" text="Alta">
      <formula>NOT(ISERROR(SEARCH("Alta",AA72)))</formula>
    </cfRule>
    <cfRule type="containsText" dxfId="459" priority="50" operator="containsText" text="Muy Baja">
      <formula>NOT(ISERROR(SEARCH("Muy Baja",AA72)))</formula>
    </cfRule>
    <cfRule type="containsText" dxfId="458" priority="49" operator="containsText" text="Baja">
      <formula>NOT(ISERROR(SEARCH("Baja",AA72)))</formula>
    </cfRule>
    <cfRule type="containsText" dxfId="457" priority="48" operator="containsText" text="Media">
      <formula>NOT(ISERROR(SEARCH("Media",AA72)))</formula>
    </cfRule>
    <cfRule type="containsText" dxfId="456" priority="46" operator="containsText" text="Muy Alta">
      <formula>NOT(ISERROR(SEARCH("Muy Alta",AA72)))</formula>
    </cfRule>
  </conditionalFormatting>
  <conditionalFormatting sqref="AA76 AA100 AA108 AA112 AA116 AA236 AA240">
    <cfRule type="containsText" dxfId="455" priority="597" operator="containsText" text="Muy Baja">
      <formula>NOT(ISERROR(SEARCH("Muy Baja",AA76)))</formula>
    </cfRule>
    <cfRule type="containsText" dxfId="454" priority="594" operator="containsText" text="Alta">
      <formula>NOT(ISERROR(SEARCH("Alta",AA76)))</formula>
    </cfRule>
    <cfRule type="containsText" dxfId="453" priority="595" operator="containsText" text="Media">
      <formula>NOT(ISERROR(SEARCH("Media",AA76)))</formula>
    </cfRule>
    <cfRule type="containsText" dxfId="452" priority="596" operator="containsText" text="Baja">
      <formula>NOT(ISERROR(SEARCH("Baja",AA76)))</formula>
    </cfRule>
    <cfRule type="containsText" dxfId="451" priority="593" operator="containsText" text="Muy Alta">
      <formula>NOT(ISERROR(SEARCH("Muy Alta",AA76)))</formula>
    </cfRule>
  </conditionalFormatting>
  <conditionalFormatting sqref="AA80">
    <cfRule type="containsText" dxfId="450" priority="39" operator="containsText" text="Media">
      <formula>NOT(ISERROR(SEARCH("Media",AA80)))</formula>
    </cfRule>
    <cfRule type="containsText" dxfId="449" priority="40" operator="containsText" text="Baja">
      <formula>NOT(ISERROR(SEARCH("Baja",AA80)))</formula>
    </cfRule>
    <cfRule type="containsText" dxfId="448" priority="41" operator="containsText" text="Muy Baja">
      <formula>NOT(ISERROR(SEARCH("Muy Baja",AA80)))</formula>
    </cfRule>
    <cfRule type="containsText" dxfId="447" priority="37" operator="containsText" text="Muy Alta">
      <formula>NOT(ISERROR(SEARCH("Muy Alta",AA80)))</formula>
    </cfRule>
    <cfRule type="containsText" dxfId="446" priority="38" operator="containsText" text="Alta">
      <formula>NOT(ISERROR(SEARCH("Alta",AA80)))</formula>
    </cfRule>
  </conditionalFormatting>
  <conditionalFormatting sqref="AA88">
    <cfRule type="containsText" dxfId="445" priority="419" operator="containsText" text="Media">
      <formula>NOT(ISERROR(SEARCH("Media",AA88)))</formula>
    </cfRule>
    <cfRule type="containsText" dxfId="444" priority="417" operator="containsText" text="Muy Alta">
      <formula>NOT(ISERROR(SEARCH("Muy Alta",AA88)))</formula>
    </cfRule>
    <cfRule type="containsText" dxfId="443" priority="420" operator="containsText" text="Baja">
      <formula>NOT(ISERROR(SEARCH("Baja",AA88)))</formula>
    </cfRule>
    <cfRule type="containsText" dxfId="442" priority="421" operator="containsText" text="Muy Baja">
      <formula>NOT(ISERROR(SEARCH("Muy Baja",AA88)))</formula>
    </cfRule>
    <cfRule type="containsText" dxfId="441" priority="418" operator="containsText" text="Alta">
      <formula>NOT(ISERROR(SEARCH("Alta",AA88)))</formula>
    </cfRule>
  </conditionalFormatting>
  <conditionalFormatting sqref="AA92 AA132 AA140 AA144 AA148 AA152">
    <cfRule type="containsText" dxfId="440" priority="659" operator="containsText" text="Muy Alta">
      <formula>NOT(ISERROR(SEARCH("Muy Alta",AA92)))</formula>
    </cfRule>
    <cfRule type="containsText" dxfId="439" priority="660" operator="containsText" text="Alta">
      <formula>NOT(ISERROR(SEARCH("Alta",AA92)))</formula>
    </cfRule>
    <cfRule type="containsText" dxfId="438" priority="661" operator="containsText" text="Media">
      <formula>NOT(ISERROR(SEARCH("Media",AA92)))</formula>
    </cfRule>
    <cfRule type="containsText" dxfId="437" priority="662" operator="containsText" text="Baja">
      <formula>NOT(ISERROR(SEARCH("Baja",AA92)))</formula>
    </cfRule>
    <cfRule type="containsText" dxfId="436" priority="663" operator="containsText" text="Muy Baja">
      <formula>NOT(ISERROR(SEARCH("Muy Baja",AA92)))</formula>
    </cfRule>
  </conditionalFormatting>
  <conditionalFormatting sqref="AA96">
    <cfRule type="containsText" dxfId="435" priority="430" operator="containsText" text="Muy Baja">
      <formula>NOT(ISERROR(SEARCH("Muy Baja",AA96)))</formula>
    </cfRule>
    <cfRule type="containsText" dxfId="434" priority="429" operator="containsText" text="Baja">
      <formula>NOT(ISERROR(SEARCH("Baja",AA96)))</formula>
    </cfRule>
    <cfRule type="containsText" dxfId="433" priority="428" operator="containsText" text="Media">
      <formula>NOT(ISERROR(SEARCH("Media",AA96)))</formula>
    </cfRule>
    <cfRule type="containsText" dxfId="432" priority="426" operator="containsText" text="Muy Alta">
      <formula>NOT(ISERROR(SEARCH("Muy Alta",AA96)))</formula>
    </cfRule>
    <cfRule type="containsText" dxfId="431" priority="427" operator="containsText" text="Alta">
      <formula>NOT(ISERROR(SEARCH("Alta",AA96)))</formula>
    </cfRule>
  </conditionalFormatting>
  <conditionalFormatting sqref="AA104">
    <cfRule type="containsText" dxfId="430" priority="411" operator="containsText" text="Muy Baja">
      <formula>NOT(ISERROR(SEARCH("Muy Baja",AA104)))</formula>
    </cfRule>
    <cfRule type="containsText" dxfId="429" priority="408" operator="containsText" text="Alta">
      <formula>NOT(ISERROR(SEARCH("Alta",AA104)))</formula>
    </cfRule>
    <cfRule type="containsText" dxfId="428" priority="409" operator="containsText" text="Media">
      <formula>NOT(ISERROR(SEARCH("Media",AA104)))</formula>
    </cfRule>
    <cfRule type="containsText" dxfId="427" priority="407" operator="containsText" text="Muy Alta">
      <formula>NOT(ISERROR(SEARCH("Muy Alta",AA104)))</formula>
    </cfRule>
    <cfRule type="containsText" dxfId="426" priority="410" operator="containsText" text="Baja">
      <formula>NOT(ISERROR(SEARCH("Baja",AA104)))</formula>
    </cfRule>
  </conditionalFormatting>
  <conditionalFormatting sqref="AA120">
    <cfRule type="containsText" dxfId="425" priority="399" operator="containsText" text="Alta">
      <formula>NOT(ISERROR(SEARCH("Alta",AA120)))</formula>
    </cfRule>
    <cfRule type="containsText" dxfId="424" priority="400" operator="containsText" text="Media">
      <formula>NOT(ISERROR(SEARCH("Media",AA120)))</formula>
    </cfRule>
    <cfRule type="containsText" dxfId="423" priority="401" operator="containsText" text="Baja">
      <formula>NOT(ISERROR(SEARCH("Baja",AA120)))</formula>
    </cfRule>
    <cfRule type="containsText" dxfId="422" priority="402" operator="containsText" text="Muy Baja">
      <formula>NOT(ISERROR(SEARCH("Muy Baja",AA120)))</formula>
    </cfRule>
    <cfRule type="containsText" dxfId="421" priority="398" operator="containsText" text="Muy Alta">
      <formula>NOT(ISERROR(SEARCH("Muy Alta",AA120)))</formula>
    </cfRule>
  </conditionalFormatting>
  <conditionalFormatting sqref="AA124">
    <cfRule type="containsText" dxfId="420" priority="393" operator="containsText" text="Muy Baja">
      <formula>NOT(ISERROR(SEARCH("Muy Baja",AA124)))</formula>
    </cfRule>
    <cfRule type="containsText" dxfId="419" priority="392" operator="containsText" text="Baja">
      <formula>NOT(ISERROR(SEARCH("Baja",AA124)))</formula>
    </cfRule>
    <cfRule type="containsText" dxfId="418" priority="391" operator="containsText" text="Media">
      <formula>NOT(ISERROR(SEARCH("Media",AA124)))</formula>
    </cfRule>
    <cfRule type="containsText" dxfId="417" priority="390" operator="containsText" text="Alta">
      <formula>NOT(ISERROR(SEARCH("Alta",AA124)))</formula>
    </cfRule>
    <cfRule type="containsText" dxfId="416" priority="389" operator="containsText" text="Muy Alta">
      <formula>NOT(ISERROR(SEARCH("Muy Alta",AA124)))</formula>
    </cfRule>
  </conditionalFormatting>
  <conditionalFormatting sqref="AA128">
    <cfRule type="containsText" dxfId="415" priority="384" operator="containsText" text="Muy Baja">
      <formula>NOT(ISERROR(SEARCH("Muy Baja",AA128)))</formula>
    </cfRule>
    <cfRule type="containsText" dxfId="414" priority="383" operator="containsText" text="Baja">
      <formula>NOT(ISERROR(SEARCH("Baja",AA128)))</formula>
    </cfRule>
    <cfRule type="containsText" dxfId="413" priority="382" operator="containsText" text="Media">
      <formula>NOT(ISERROR(SEARCH("Media",AA128)))</formula>
    </cfRule>
    <cfRule type="containsText" dxfId="412" priority="381" operator="containsText" text="Alta">
      <formula>NOT(ISERROR(SEARCH("Alta",AA128)))</formula>
    </cfRule>
    <cfRule type="containsText" dxfId="411" priority="380" operator="containsText" text="Muy Alta">
      <formula>NOT(ISERROR(SEARCH("Muy Alta",AA128)))</formula>
    </cfRule>
  </conditionalFormatting>
  <conditionalFormatting sqref="AA136">
    <cfRule type="containsText" dxfId="410" priority="363" operator="containsText" text="Media">
      <formula>NOT(ISERROR(SEARCH("Media",AA136)))</formula>
    </cfRule>
    <cfRule type="containsText" dxfId="409" priority="362" operator="containsText" text="Alta">
      <formula>NOT(ISERROR(SEARCH("Alta",AA136)))</formula>
    </cfRule>
    <cfRule type="containsText" dxfId="408" priority="361" operator="containsText" text="Muy Alta">
      <formula>NOT(ISERROR(SEARCH("Muy Alta",AA136)))</formula>
    </cfRule>
    <cfRule type="containsText" dxfId="407" priority="365" operator="containsText" text="Muy Baja">
      <formula>NOT(ISERROR(SEARCH("Muy Baja",AA136)))</formula>
    </cfRule>
    <cfRule type="containsText" dxfId="406" priority="364" operator="containsText" text="Baja">
      <formula>NOT(ISERROR(SEARCH("Baja",AA136)))</formula>
    </cfRule>
  </conditionalFormatting>
  <conditionalFormatting sqref="AA156 AA180 AA188 AA196 AA216">
    <cfRule type="containsText" dxfId="405" priority="573" operator="containsText" text="Media">
      <formula>NOT(ISERROR(SEARCH("Media",AA156)))</formula>
    </cfRule>
    <cfRule type="containsText" dxfId="404" priority="571" operator="containsText" text="Muy Alta">
      <formula>NOT(ISERROR(SEARCH("Muy Alta",AA156)))</formula>
    </cfRule>
    <cfRule type="containsText" dxfId="403" priority="572" operator="containsText" text="Alta">
      <formula>NOT(ISERROR(SEARCH("Alta",AA156)))</formula>
    </cfRule>
    <cfRule type="containsText" dxfId="402" priority="574" operator="containsText" text="Baja">
      <formula>NOT(ISERROR(SEARCH("Baja",AA156)))</formula>
    </cfRule>
    <cfRule type="containsText" dxfId="401" priority="575" operator="containsText" text="Muy Baja">
      <formula>NOT(ISERROR(SEARCH("Muy Baja",AA156)))</formula>
    </cfRule>
  </conditionalFormatting>
  <conditionalFormatting sqref="AA160">
    <cfRule type="containsText" dxfId="400" priority="373" operator="containsText" text="Baja">
      <formula>NOT(ISERROR(SEARCH("Baja",AA160)))</formula>
    </cfRule>
    <cfRule type="containsText" dxfId="399" priority="372" operator="containsText" text="Media">
      <formula>NOT(ISERROR(SEARCH("Media",AA160)))</formula>
    </cfRule>
    <cfRule type="containsText" dxfId="398" priority="370" operator="containsText" text="Muy Alta">
      <formula>NOT(ISERROR(SEARCH("Muy Alta",AA160)))</formula>
    </cfRule>
    <cfRule type="containsText" dxfId="397" priority="371" operator="containsText" text="Alta">
      <formula>NOT(ISERROR(SEARCH("Alta",AA160)))</formula>
    </cfRule>
    <cfRule type="containsText" dxfId="396" priority="374" operator="containsText" text="Muy Baja">
      <formula>NOT(ISERROR(SEARCH("Muy Baja",AA160)))</formula>
    </cfRule>
  </conditionalFormatting>
  <conditionalFormatting sqref="AA164 AA168 AA172 AA204 AA208">
    <cfRule type="containsText" dxfId="395" priority="551" operator="containsText" text="Media">
      <formula>NOT(ISERROR(SEARCH("Media",AA164)))</formula>
    </cfRule>
    <cfRule type="containsText" dxfId="394" priority="553" operator="containsText" text="Muy Baja">
      <formula>NOT(ISERROR(SEARCH("Muy Baja",AA164)))</formula>
    </cfRule>
    <cfRule type="containsText" dxfId="393" priority="552" operator="containsText" text="Baja">
      <formula>NOT(ISERROR(SEARCH("Baja",AA164)))</formula>
    </cfRule>
    <cfRule type="containsText" dxfId="392" priority="550" operator="containsText" text="Alta">
      <formula>NOT(ISERROR(SEARCH("Alta",AA164)))</formula>
    </cfRule>
    <cfRule type="containsText" dxfId="391" priority="549" operator="containsText" text="Muy Alta">
      <formula>NOT(ISERROR(SEARCH("Muy Alta",AA164)))</formula>
    </cfRule>
  </conditionalFormatting>
  <conditionalFormatting sqref="AA176">
    <cfRule type="containsText" dxfId="390" priority="14" operator="containsText" text="Muy Baja">
      <formula>NOT(ISERROR(SEARCH("Muy Baja",AA176)))</formula>
    </cfRule>
    <cfRule type="containsText" dxfId="389" priority="13" operator="containsText" text="Baja">
      <formula>NOT(ISERROR(SEARCH("Baja",AA176)))</formula>
    </cfRule>
    <cfRule type="containsText" dxfId="388" priority="12" operator="containsText" text="Media">
      <formula>NOT(ISERROR(SEARCH("Media",AA176)))</formula>
    </cfRule>
    <cfRule type="containsText" dxfId="387" priority="11" operator="containsText" text="Alta">
      <formula>NOT(ISERROR(SEARCH("Alta",AA176)))</formula>
    </cfRule>
    <cfRule type="containsText" dxfId="386" priority="10" operator="containsText" text="Muy Alta">
      <formula>NOT(ISERROR(SEARCH("Muy Alta",AA176)))</formula>
    </cfRule>
  </conditionalFormatting>
  <conditionalFormatting sqref="AA184">
    <cfRule type="containsText" dxfId="385" priority="352" operator="containsText" text="Alta">
      <formula>NOT(ISERROR(SEARCH("Alta",AA184)))</formula>
    </cfRule>
    <cfRule type="containsText" dxfId="384" priority="353" operator="containsText" text="Media">
      <formula>NOT(ISERROR(SEARCH("Media",AA184)))</formula>
    </cfRule>
    <cfRule type="containsText" dxfId="383" priority="354" operator="containsText" text="Baja">
      <formula>NOT(ISERROR(SEARCH("Baja",AA184)))</formula>
    </cfRule>
    <cfRule type="containsText" dxfId="382" priority="355" operator="containsText" text="Muy Baja">
      <formula>NOT(ISERROR(SEARCH("Muy Baja",AA184)))</formula>
    </cfRule>
    <cfRule type="containsText" dxfId="381" priority="351" operator="containsText" text="Muy Alta">
      <formula>NOT(ISERROR(SEARCH("Muy Alta",AA184)))</formula>
    </cfRule>
  </conditionalFormatting>
  <conditionalFormatting sqref="AA192">
    <cfRule type="containsText" dxfId="380" priority="32" operator="containsText" text="Muy Baja">
      <formula>NOT(ISERROR(SEARCH("Muy Baja",AA192)))</formula>
    </cfRule>
    <cfRule type="containsText" dxfId="379" priority="31" operator="containsText" text="Baja">
      <formula>NOT(ISERROR(SEARCH("Baja",AA192)))</formula>
    </cfRule>
    <cfRule type="containsText" dxfId="378" priority="30" operator="containsText" text="Media">
      <formula>NOT(ISERROR(SEARCH("Media",AA192)))</formula>
    </cfRule>
    <cfRule type="containsText" dxfId="377" priority="28" operator="containsText" text="Muy Alta">
      <formula>NOT(ISERROR(SEARCH("Muy Alta",AA192)))</formula>
    </cfRule>
    <cfRule type="containsText" dxfId="376" priority="29" operator="containsText" text="Alta">
      <formula>NOT(ISERROR(SEARCH("Alta",AA192)))</formula>
    </cfRule>
  </conditionalFormatting>
  <conditionalFormatting sqref="AA200">
    <cfRule type="containsText" dxfId="375" priority="341" operator="containsText" text="Muy Alta">
      <formula>NOT(ISERROR(SEARCH("Muy Alta",AA200)))</formula>
    </cfRule>
    <cfRule type="containsText" dxfId="374" priority="342" operator="containsText" text="Alta">
      <formula>NOT(ISERROR(SEARCH("Alta",AA200)))</formula>
    </cfRule>
    <cfRule type="containsText" dxfId="373" priority="343" operator="containsText" text="Media">
      <formula>NOT(ISERROR(SEARCH("Media",AA200)))</formula>
    </cfRule>
    <cfRule type="containsText" dxfId="372" priority="344" operator="containsText" text="Baja">
      <formula>NOT(ISERROR(SEARCH("Baja",AA200)))</formula>
    </cfRule>
    <cfRule type="containsText" dxfId="371" priority="345" operator="containsText" text="Muy Baja">
      <formula>NOT(ISERROR(SEARCH("Muy Baja",AA200)))</formula>
    </cfRule>
  </conditionalFormatting>
  <conditionalFormatting sqref="AA212">
    <cfRule type="containsText" dxfId="370" priority="335" operator="containsText" text="Baja">
      <formula>NOT(ISERROR(SEARCH("Baja",AA212)))</formula>
    </cfRule>
    <cfRule type="containsText" dxfId="369" priority="336" operator="containsText" text="Muy Baja">
      <formula>NOT(ISERROR(SEARCH("Muy Baja",AA212)))</formula>
    </cfRule>
    <cfRule type="containsText" dxfId="368" priority="332" operator="containsText" text="Muy Alta">
      <formula>NOT(ISERROR(SEARCH("Muy Alta",AA212)))</formula>
    </cfRule>
    <cfRule type="containsText" dxfId="367" priority="333" operator="containsText" text="Alta">
      <formula>NOT(ISERROR(SEARCH("Alta",AA212)))</formula>
    </cfRule>
    <cfRule type="containsText" dxfId="366" priority="334" operator="containsText" text="Media">
      <formula>NOT(ISERROR(SEARCH("Media",AA212)))</formula>
    </cfRule>
  </conditionalFormatting>
  <conditionalFormatting sqref="AA220">
    <cfRule type="containsText" dxfId="365" priority="327" operator="containsText" text="Muy Baja">
      <formula>NOT(ISERROR(SEARCH("Muy Baja",AA220)))</formula>
    </cfRule>
    <cfRule type="containsText" dxfId="364" priority="324" operator="containsText" text="Alta">
      <formula>NOT(ISERROR(SEARCH("Alta",AA220)))</formula>
    </cfRule>
    <cfRule type="containsText" dxfId="363" priority="326" operator="containsText" text="Baja">
      <formula>NOT(ISERROR(SEARCH("Baja",AA220)))</formula>
    </cfRule>
    <cfRule type="containsText" dxfId="362" priority="325" operator="containsText" text="Media">
      <formula>NOT(ISERROR(SEARCH("Media",AA220)))</formula>
    </cfRule>
    <cfRule type="containsText" dxfId="361" priority="323" operator="containsText" text="Muy Alta">
      <formula>NOT(ISERROR(SEARCH("Muy Alta",AA220)))</formula>
    </cfRule>
  </conditionalFormatting>
  <conditionalFormatting sqref="AA224">
    <cfRule type="containsText" dxfId="360" priority="318" operator="containsText" text="Muy Baja">
      <formula>NOT(ISERROR(SEARCH("Muy Baja",AA224)))</formula>
    </cfRule>
    <cfRule type="containsText" dxfId="359" priority="314" operator="containsText" text="Muy Alta">
      <formula>NOT(ISERROR(SEARCH("Muy Alta",AA224)))</formula>
    </cfRule>
    <cfRule type="containsText" dxfId="358" priority="315" operator="containsText" text="Alta">
      <formula>NOT(ISERROR(SEARCH("Alta",AA224)))</formula>
    </cfRule>
    <cfRule type="containsText" dxfId="357" priority="316" operator="containsText" text="Media">
      <formula>NOT(ISERROR(SEARCH("Media",AA224)))</formula>
    </cfRule>
    <cfRule type="containsText" dxfId="356" priority="317" operator="containsText" text="Baja">
      <formula>NOT(ISERROR(SEARCH("Baja",AA224)))</formula>
    </cfRule>
  </conditionalFormatting>
  <conditionalFormatting sqref="AA256">
    <cfRule type="containsText" dxfId="355" priority="269" operator="containsText" text="Media">
      <formula>NOT(ISERROR(SEARCH("Media",AA256)))</formula>
    </cfRule>
    <cfRule type="containsText" dxfId="354" priority="270" operator="containsText" text="Baja">
      <formula>NOT(ISERROR(SEARCH("Baja",AA256)))</formula>
    </cfRule>
    <cfRule type="containsText" dxfId="353" priority="271" operator="containsText" text="Muy Baja">
      <formula>NOT(ISERROR(SEARCH("Muy Baja",AA256)))</formula>
    </cfRule>
    <cfRule type="containsText" dxfId="352" priority="267" operator="containsText" text="Muy Alta">
      <formula>NOT(ISERROR(SEARCH("Muy Alta",AA256)))</formula>
    </cfRule>
    <cfRule type="containsText" dxfId="351" priority="268" operator="containsText" text="Alta">
      <formula>NOT(ISERROR(SEARCH("Alta",AA256)))</formula>
    </cfRule>
  </conditionalFormatting>
  <conditionalFormatting sqref="AA260">
    <cfRule type="containsText" dxfId="350" priority="260" operator="containsText" text="Media">
      <formula>NOT(ISERROR(SEARCH("Media",AA260)))</formula>
    </cfRule>
    <cfRule type="containsText" dxfId="349" priority="261" operator="containsText" text="Baja">
      <formula>NOT(ISERROR(SEARCH("Baja",AA260)))</formula>
    </cfRule>
    <cfRule type="containsText" dxfId="348" priority="262" operator="containsText" text="Muy Baja">
      <formula>NOT(ISERROR(SEARCH("Muy Baja",AA260)))</formula>
    </cfRule>
    <cfRule type="containsText" dxfId="347" priority="258" operator="containsText" text="Muy Alta">
      <formula>NOT(ISERROR(SEARCH("Muy Alta",AA260)))</formula>
    </cfRule>
    <cfRule type="containsText" dxfId="346" priority="259" operator="containsText" text="Alta">
      <formula>NOT(ISERROR(SEARCH("Alta",AA260)))</formula>
    </cfRule>
  </conditionalFormatting>
  <conditionalFormatting sqref="AA264">
    <cfRule type="containsText" dxfId="345" priority="253" operator="containsText" text="Muy Baja">
      <formula>NOT(ISERROR(SEARCH("Muy Baja",AA264)))</formula>
    </cfRule>
    <cfRule type="containsText" dxfId="344" priority="252" operator="containsText" text="Baja">
      <formula>NOT(ISERROR(SEARCH("Baja",AA264)))</formula>
    </cfRule>
    <cfRule type="containsText" dxfId="343" priority="251" operator="containsText" text="Media">
      <formula>NOT(ISERROR(SEARCH("Media",AA264)))</formula>
    </cfRule>
    <cfRule type="containsText" dxfId="342" priority="250" operator="containsText" text="Alta">
      <formula>NOT(ISERROR(SEARCH("Alta",AA264)))</formula>
    </cfRule>
    <cfRule type="containsText" dxfId="341" priority="249" operator="containsText" text="Muy Alta">
      <formula>NOT(ISERROR(SEARCH("Muy Alta",AA264)))</formula>
    </cfRule>
  </conditionalFormatting>
  <conditionalFormatting sqref="AA268 AA340 AA344 AA356">
    <cfRule type="containsText" dxfId="340" priority="639" operator="containsText" text="Media">
      <formula>NOT(ISERROR(SEARCH("Media",AA268)))</formula>
    </cfRule>
    <cfRule type="containsText" dxfId="339" priority="641" operator="containsText" text="Muy Baja">
      <formula>NOT(ISERROR(SEARCH("Muy Baja",AA268)))</formula>
    </cfRule>
    <cfRule type="containsText" dxfId="338" priority="640" operator="containsText" text="Baja">
      <formula>NOT(ISERROR(SEARCH("Baja",AA268)))</formula>
    </cfRule>
    <cfRule type="containsText" dxfId="337" priority="637" operator="containsText" text="Muy Alta">
      <formula>NOT(ISERROR(SEARCH("Muy Alta",AA268)))</formula>
    </cfRule>
    <cfRule type="containsText" dxfId="336" priority="638" operator="containsText" text="Alta">
      <formula>NOT(ISERROR(SEARCH("Alta",AA268)))</formula>
    </cfRule>
  </conditionalFormatting>
  <conditionalFormatting sqref="AA272">
    <cfRule type="containsText" dxfId="335" priority="243" operator="containsText" text="Baja">
      <formula>NOT(ISERROR(SEARCH("Baja",AA272)))</formula>
    </cfRule>
    <cfRule type="containsText" dxfId="334" priority="242" operator="containsText" text="Media">
      <formula>NOT(ISERROR(SEARCH("Media",AA272)))</formula>
    </cfRule>
    <cfRule type="containsText" dxfId="333" priority="241" operator="containsText" text="Alta">
      <formula>NOT(ISERROR(SEARCH("Alta",AA272)))</formula>
    </cfRule>
    <cfRule type="containsText" dxfId="332" priority="244" operator="containsText" text="Muy Baja">
      <formula>NOT(ISERROR(SEARCH("Muy Baja",AA272)))</formula>
    </cfRule>
    <cfRule type="containsText" dxfId="331" priority="240" operator="containsText" text="Muy Alta">
      <formula>NOT(ISERROR(SEARCH("Muy Alta",AA272)))</formula>
    </cfRule>
  </conditionalFormatting>
  <conditionalFormatting sqref="AA276">
    <cfRule type="containsText" dxfId="330" priority="230" operator="containsText" text="Muy Alta">
      <formula>NOT(ISERROR(SEARCH("Muy Alta",AA276)))</formula>
    </cfRule>
    <cfRule type="containsText" dxfId="329" priority="231" operator="containsText" text="Alta">
      <formula>NOT(ISERROR(SEARCH("Alta",AA276)))</formula>
    </cfRule>
    <cfRule type="containsText" dxfId="328" priority="232" operator="containsText" text="Media">
      <formula>NOT(ISERROR(SEARCH("Media",AA276)))</formula>
    </cfRule>
    <cfRule type="containsText" dxfId="327" priority="233" operator="containsText" text="Baja">
      <formula>NOT(ISERROR(SEARCH("Baja",AA276)))</formula>
    </cfRule>
    <cfRule type="containsText" dxfId="326" priority="234" operator="containsText" text="Muy Baja">
      <formula>NOT(ISERROR(SEARCH("Muy Baja",AA276)))</formula>
    </cfRule>
  </conditionalFormatting>
  <conditionalFormatting sqref="AA284">
    <cfRule type="containsText" dxfId="325" priority="225" operator="containsText" text="Muy Baja">
      <formula>NOT(ISERROR(SEARCH("Muy Baja",AA284)))</formula>
    </cfRule>
    <cfRule type="containsText" dxfId="324" priority="223" operator="containsText" text="Media">
      <formula>NOT(ISERROR(SEARCH("Media",AA284)))</formula>
    </cfRule>
    <cfRule type="containsText" dxfId="323" priority="222" operator="containsText" text="Alta">
      <formula>NOT(ISERROR(SEARCH("Alta",AA284)))</formula>
    </cfRule>
    <cfRule type="containsText" dxfId="322" priority="224" operator="containsText" text="Baja">
      <formula>NOT(ISERROR(SEARCH("Baja",AA284)))</formula>
    </cfRule>
    <cfRule type="containsText" dxfId="321" priority="221" operator="containsText" text="Muy Alta">
      <formula>NOT(ISERROR(SEARCH("Muy Alta",AA284)))</formula>
    </cfRule>
  </conditionalFormatting>
  <conditionalFormatting sqref="AA292">
    <cfRule type="containsText" dxfId="320" priority="212" operator="containsText" text="Muy Alta">
      <formula>NOT(ISERROR(SEARCH("Muy Alta",AA292)))</formula>
    </cfRule>
    <cfRule type="containsText" dxfId="319" priority="214" operator="containsText" text="Media">
      <formula>NOT(ISERROR(SEARCH("Media",AA292)))</formula>
    </cfRule>
    <cfRule type="containsText" dxfId="318" priority="213" operator="containsText" text="Alta">
      <formula>NOT(ISERROR(SEARCH("Alta",AA292)))</formula>
    </cfRule>
    <cfRule type="containsText" dxfId="317" priority="215" operator="containsText" text="Baja">
      <formula>NOT(ISERROR(SEARCH("Baja",AA292)))</formula>
    </cfRule>
    <cfRule type="containsText" dxfId="316" priority="216" operator="containsText" text="Muy Baja">
      <formula>NOT(ISERROR(SEARCH("Muy Baja",AA292)))</formula>
    </cfRule>
  </conditionalFormatting>
  <conditionalFormatting sqref="AA296">
    <cfRule type="containsText" dxfId="315" priority="207" operator="containsText" text="Muy Baja">
      <formula>NOT(ISERROR(SEARCH("Muy Baja",AA296)))</formula>
    </cfRule>
    <cfRule type="containsText" dxfId="314" priority="206" operator="containsText" text="Baja">
      <formula>NOT(ISERROR(SEARCH("Baja",AA296)))</formula>
    </cfRule>
    <cfRule type="containsText" dxfId="313" priority="205" operator="containsText" text="Media">
      <formula>NOT(ISERROR(SEARCH("Media",AA296)))</formula>
    </cfRule>
    <cfRule type="containsText" dxfId="312" priority="204" operator="containsText" text="Alta">
      <formula>NOT(ISERROR(SEARCH("Alta",AA296)))</formula>
    </cfRule>
    <cfRule type="containsText" dxfId="311" priority="203" operator="containsText" text="Muy Alta">
      <formula>NOT(ISERROR(SEARCH("Muy Alta",AA296)))</formula>
    </cfRule>
  </conditionalFormatting>
  <conditionalFormatting sqref="AA300">
    <cfRule type="containsText" dxfId="310" priority="197" operator="containsText" text="Baja">
      <formula>NOT(ISERROR(SEARCH("Baja",AA300)))</formula>
    </cfRule>
    <cfRule type="containsText" dxfId="309" priority="194" operator="containsText" text="Muy Alta">
      <formula>NOT(ISERROR(SEARCH("Muy Alta",AA300)))</formula>
    </cfRule>
    <cfRule type="containsText" dxfId="308" priority="196" operator="containsText" text="Media">
      <formula>NOT(ISERROR(SEARCH("Media",AA300)))</formula>
    </cfRule>
    <cfRule type="containsText" dxfId="307" priority="195" operator="containsText" text="Alta">
      <formula>NOT(ISERROR(SEARCH("Alta",AA300)))</formula>
    </cfRule>
    <cfRule type="containsText" dxfId="306" priority="198" operator="containsText" text="Muy Baja">
      <formula>NOT(ISERROR(SEARCH("Muy Baja",AA300)))</formula>
    </cfRule>
  </conditionalFormatting>
  <conditionalFormatting sqref="AA304">
    <cfRule type="containsText" dxfId="305" priority="185" operator="containsText" text="Alta">
      <formula>NOT(ISERROR(SEARCH("Alta",AA304)))</formula>
    </cfRule>
    <cfRule type="containsText" dxfId="304" priority="184" operator="containsText" text="Muy Alta">
      <formula>NOT(ISERROR(SEARCH("Muy Alta",AA304)))</formula>
    </cfRule>
    <cfRule type="containsText" dxfId="303" priority="186" operator="containsText" text="Media">
      <formula>NOT(ISERROR(SEARCH("Media",AA304)))</formula>
    </cfRule>
    <cfRule type="containsText" dxfId="302" priority="188" operator="containsText" text="Muy Baja">
      <formula>NOT(ISERROR(SEARCH("Muy Baja",AA304)))</formula>
    </cfRule>
    <cfRule type="containsText" dxfId="301" priority="187" operator="containsText" text="Baja">
      <formula>NOT(ISERROR(SEARCH("Baja",AA304)))</formula>
    </cfRule>
  </conditionalFormatting>
  <conditionalFormatting sqref="AA308">
    <cfRule type="containsText" dxfId="300" priority="179" operator="containsText" text="Muy Baja">
      <formula>NOT(ISERROR(SEARCH("Muy Baja",AA308)))</formula>
    </cfRule>
    <cfRule type="containsText" dxfId="299" priority="178" operator="containsText" text="Baja">
      <formula>NOT(ISERROR(SEARCH("Baja",AA308)))</formula>
    </cfRule>
    <cfRule type="containsText" dxfId="298" priority="177" operator="containsText" text="Media">
      <formula>NOT(ISERROR(SEARCH("Media",AA308)))</formula>
    </cfRule>
    <cfRule type="containsText" dxfId="297" priority="176" operator="containsText" text="Alta">
      <formula>NOT(ISERROR(SEARCH("Alta",AA308)))</formula>
    </cfRule>
    <cfRule type="containsText" dxfId="296" priority="175" operator="containsText" text="Muy Alta">
      <formula>NOT(ISERROR(SEARCH("Muy Alta",AA308)))</formula>
    </cfRule>
  </conditionalFormatting>
  <conditionalFormatting sqref="AA316">
    <cfRule type="containsText" dxfId="295" priority="166" operator="containsText" text="Muy Alta">
      <formula>NOT(ISERROR(SEARCH("Muy Alta",AA316)))</formula>
    </cfRule>
    <cfRule type="containsText" dxfId="294" priority="170" operator="containsText" text="Muy Baja">
      <formula>NOT(ISERROR(SEARCH("Muy Baja",AA316)))</formula>
    </cfRule>
    <cfRule type="containsText" dxfId="293" priority="169" operator="containsText" text="Baja">
      <formula>NOT(ISERROR(SEARCH("Baja",AA316)))</formula>
    </cfRule>
    <cfRule type="containsText" dxfId="292" priority="168" operator="containsText" text="Media">
      <formula>NOT(ISERROR(SEARCH("Media",AA316)))</formula>
    </cfRule>
    <cfRule type="containsText" dxfId="291" priority="167" operator="containsText" text="Alta">
      <formula>NOT(ISERROR(SEARCH("Alta",AA316)))</formula>
    </cfRule>
  </conditionalFormatting>
  <conditionalFormatting sqref="AA320">
    <cfRule type="containsText" dxfId="290" priority="158" operator="containsText" text="Alta">
      <formula>NOT(ISERROR(SEARCH("Alta",AA320)))</formula>
    </cfRule>
    <cfRule type="containsText" dxfId="289" priority="159" operator="containsText" text="Media">
      <formula>NOT(ISERROR(SEARCH("Media",AA320)))</formula>
    </cfRule>
    <cfRule type="containsText" dxfId="288" priority="161" operator="containsText" text="Muy Baja">
      <formula>NOT(ISERROR(SEARCH("Muy Baja",AA320)))</formula>
    </cfRule>
    <cfRule type="containsText" dxfId="287" priority="157" operator="containsText" text="Muy Alta">
      <formula>NOT(ISERROR(SEARCH("Muy Alta",AA320)))</formula>
    </cfRule>
    <cfRule type="containsText" dxfId="286" priority="160" operator="containsText" text="Baja">
      <formula>NOT(ISERROR(SEARCH("Baja",AA320)))</formula>
    </cfRule>
  </conditionalFormatting>
  <conditionalFormatting sqref="AA328">
    <cfRule type="containsText" dxfId="285" priority="148" operator="containsText" text="Muy Alta">
      <formula>NOT(ISERROR(SEARCH("Muy Alta",AA328)))</formula>
    </cfRule>
    <cfRule type="containsText" dxfId="284" priority="149" operator="containsText" text="Alta">
      <formula>NOT(ISERROR(SEARCH("Alta",AA328)))</formula>
    </cfRule>
    <cfRule type="containsText" dxfId="283" priority="150" operator="containsText" text="Media">
      <formula>NOT(ISERROR(SEARCH("Media",AA328)))</formula>
    </cfRule>
    <cfRule type="containsText" dxfId="282" priority="151" operator="containsText" text="Baja">
      <formula>NOT(ISERROR(SEARCH("Baja",AA328)))</formula>
    </cfRule>
    <cfRule type="containsText" dxfId="281" priority="152" operator="containsText" text="Muy Baja">
      <formula>NOT(ISERROR(SEARCH("Muy Baja",AA328)))</formula>
    </cfRule>
  </conditionalFormatting>
  <conditionalFormatting sqref="AA348">
    <cfRule type="containsText" dxfId="280" priority="138" operator="containsText" text="Muy Alta">
      <formula>NOT(ISERROR(SEARCH("Muy Alta",AA348)))</formula>
    </cfRule>
    <cfRule type="containsText" dxfId="279" priority="139" operator="containsText" text="Alta">
      <formula>NOT(ISERROR(SEARCH("Alta",AA348)))</formula>
    </cfRule>
    <cfRule type="containsText" dxfId="278" priority="140" operator="containsText" text="Media">
      <formula>NOT(ISERROR(SEARCH("Media",AA348)))</formula>
    </cfRule>
    <cfRule type="containsText" dxfId="277" priority="141" operator="containsText" text="Baja">
      <formula>NOT(ISERROR(SEARCH("Baja",AA348)))</formula>
    </cfRule>
    <cfRule type="containsText" dxfId="276" priority="142" operator="containsText" text="Muy Baja">
      <formula>NOT(ISERROR(SEARCH("Muy Baja",AA348)))</formula>
    </cfRule>
  </conditionalFormatting>
  <conditionalFormatting sqref="AA352">
    <cfRule type="containsText" dxfId="275" priority="132" operator="containsText" text="Baja">
      <formula>NOT(ISERROR(SEARCH("Baja",AA352)))</formula>
    </cfRule>
    <cfRule type="containsText" dxfId="274" priority="131" operator="containsText" text="Media">
      <formula>NOT(ISERROR(SEARCH("Media",AA352)))</formula>
    </cfRule>
    <cfRule type="containsText" dxfId="273" priority="130" operator="containsText" text="Alta">
      <formula>NOT(ISERROR(SEARCH("Alta",AA352)))</formula>
    </cfRule>
    <cfRule type="containsText" dxfId="272" priority="129" operator="containsText" text="Muy Alta">
      <formula>NOT(ISERROR(SEARCH("Muy Alta",AA352)))</formula>
    </cfRule>
    <cfRule type="containsText" dxfId="271" priority="133" operator="containsText" text="Muy Baja">
      <formula>NOT(ISERROR(SEARCH("Muy Baja",AA352)))</formula>
    </cfRule>
  </conditionalFormatting>
  <conditionalFormatting sqref="AA360">
    <cfRule type="containsText" dxfId="270" priority="120" operator="containsText" text="Muy Alta">
      <formula>NOT(ISERROR(SEARCH("Muy Alta",AA360)))</formula>
    </cfRule>
    <cfRule type="containsText" dxfId="269" priority="122" operator="containsText" text="Media">
      <formula>NOT(ISERROR(SEARCH("Media",AA360)))</formula>
    </cfRule>
    <cfRule type="containsText" dxfId="268" priority="121" operator="containsText" text="Alta">
      <formula>NOT(ISERROR(SEARCH("Alta",AA360)))</formula>
    </cfRule>
    <cfRule type="containsText" dxfId="267" priority="124" operator="containsText" text="Muy Baja">
      <formula>NOT(ISERROR(SEARCH("Muy Baja",AA360)))</formula>
    </cfRule>
    <cfRule type="containsText" dxfId="266" priority="123" operator="containsText" text="Baja">
      <formula>NOT(ISERROR(SEARCH("Baja",AA360)))</formula>
    </cfRule>
  </conditionalFormatting>
  <conditionalFormatting sqref="AA384">
    <cfRule type="containsText" dxfId="265" priority="1" operator="containsText" text="Muy Alta">
      <formula>NOT(ISERROR(SEARCH("Muy Alta",AA384)))</formula>
    </cfRule>
    <cfRule type="containsText" dxfId="264" priority="4" operator="containsText" text="Baja">
      <formula>NOT(ISERROR(SEARCH("Baja",AA384)))</formula>
    </cfRule>
    <cfRule type="containsText" dxfId="263" priority="5" operator="containsText" text="Muy Baja">
      <formula>NOT(ISERROR(SEARCH("Muy Baja",AA384)))</formula>
    </cfRule>
    <cfRule type="containsText" dxfId="262" priority="3" operator="containsText" text="Media">
      <formula>NOT(ISERROR(SEARCH("Media",AA384)))</formula>
    </cfRule>
    <cfRule type="containsText" dxfId="261" priority="2" operator="containsText" text="Alta">
      <formula>NOT(ISERROR(SEARCH("Alta",AA384)))</formula>
    </cfRule>
  </conditionalFormatting>
  <conditionalFormatting sqref="AA392">
    <cfRule type="containsText" dxfId="260" priority="114" operator="containsText" text="Muy Baja">
      <formula>NOT(ISERROR(SEARCH("Muy Baja",AA392)))</formula>
    </cfRule>
    <cfRule type="containsText" dxfId="259" priority="113" operator="containsText" text="Baja">
      <formula>NOT(ISERROR(SEARCH("Baja",AA392)))</formula>
    </cfRule>
    <cfRule type="containsText" dxfId="258" priority="112" operator="containsText" text="Media">
      <formula>NOT(ISERROR(SEARCH("Media",AA392)))</formula>
    </cfRule>
    <cfRule type="containsText" dxfId="257" priority="111" operator="containsText" text="Alta">
      <formula>NOT(ISERROR(SEARCH("Alta",AA392)))</formula>
    </cfRule>
    <cfRule type="containsText" dxfId="256" priority="110" operator="containsText" text="Muy Alta">
      <formula>NOT(ISERROR(SEARCH("Muy Alta",AA392)))</formula>
    </cfRule>
  </conditionalFormatting>
  <conditionalFormatting sqref="AA396">
    <cfRule type="containsText" dxfId="255" priority="103" operator="containsText" text="Media">
      <formula>NOT(ISERROR(SEARCH("Media",AA396)))</formula>
    </cfRule>
    <cfRule type="containsText" dxfId="254" priority="101" operator="containsText" text="Muy Alta">
      <formula>NOT(ISERROR(SEARCH("Muy Alta",AA396)))</formula>
    </cfRule>
    <cfRule type="containsText" dxfId="253" priority="102" operator="containsText" text="Alta">
      <formula>NOT(ISERROR(SEARCH("Alta",AA396)))</formula>
    </cfRule>
    <cfRule type="containsText" dxfId="252" priority="105" operator="containsText" text="Muy Baja">
      <formula>NOT(ISERROR(SEARCH("Muy Baja",AA396)))</formula>
    </cfRule>
    <cfRule type="containsText" dxfId="251" priority="104" operator="containsText" text="Baja">
      <formula>NOT(ISERROR(SEARCH("Baja",AA396)))</formula>
    </cfRule>
  </conditionalFormatting>
  <conditionalFormatting sqref="AA400">
    <cfRule type="containsText" dxfId="250" priority="92" operator="containsText" text="Muy Alta">
      <formula>NOT(ISERROR(SEARCH("Muy Alta",AA400)))</formula>
    </cfRule>
    <cfRule type="containsText" dxfId="249" priority="94" operator="containsText" text="Media">
      <formula>NOT(ISERROR(SEARCH("Media",AA400)))</formula>
    </cfRule>
    <cfRule type="containsText" dxfId="248" priority="93" operator="containsText" text="Alta">
      <formula>NOT(ISERROR(SEARCH("Alta",AA400)))</formula>
    </cfRule>
    <cfRule type="containsText" dxfId="247" priority="95" operator="containsText" text="Baja">
      <formula>NOT(ISERROR(SEARCH("Baja",AA400)))</formula>
    </cfRule>
    <cfRule type="containsText" dxfId="246" priority="96" operator="containsText" text="Muy Baja">
      <formula>NOT(ISERROR(SEARCH("Muy Baja",AA400)))</formula>
    </cfRule>
  </conditionalFormatting>
  <conditionalFormatting sqref="AA416">
    <cfRule type="containsText" dxfId="245" priority="22" operator="containsText" text="Baja">
      <formula>NOT(ISERROR(SEARCH("Baja",AA416)))</formula>
    </cfRule>
    <cfRule type="containsText" dxfId="244" priority="21" operator="containsText" text="Media">
      <formula>NOT(ISERROR(SEARCH("Media",AA416)))</formula>
    </cfRule>
    <cfRule type="containsText" dxfId="243" priority="20" operator="containsText" text="Alta">
      <formula>NOT(ISERROR(SEARCH("Alta",AA416)))</formula>
    </cfRule>
    <cfRule type="containsText" dxfId="242" priority="19" operator="containsText" text="Muy Alta">
      <formula>NOT(ISERROR(SEARCH("Muy Alta",AA416)))</formula>
    </cfRule>
    <cfRule type="containsText" dxfId="241" priority="23" operator="containsText" text="Muy Baja">
      <formula>NOT(ISERROR(SEARCH("Muy Baja",AA416)))</formula>
    </cfRule>
  </conditionalFormatting>
  <conditionalFormatting sqref="AD7:AD419">
    <cfRule type="containsText" dxfId="240" priority="526" operator="containsText" text="Leve">
      <formula>NOT(ISERROR(SEARCH("Leve",AD7)))</formula>
    </cfRule>
    <cfRule type="containsText" dxfId="239" priority="525" operator="containsText" text="Menor">
      <formula>NOT(ISERROR(SEARCH("Menor",AD7)))</formula>
    </cfRule>
    <cfRule type="containsText" dxfId="238" priority="524" operator="containsText" text="Moderado">
      <formula>NOT(ISERROR(SEARCH("Moderado",AD7)))</formula>
    </cfRule>
    <cfRule type="containsText" dxfId="237" priority="523" operator="containsText" text="Mayor">
      <formula>NOT(ISERROR(SEARCH("Mayor",AD7)))</formula>
    </cfRule>
    <cfRule type="containsText" dxfId="236" priority="522" operator="containsText" text="Catastrófico">
      <formula>NOT(ISERROR(SEARCH("Catastrófico",AD7)))</formula>
    </cfRule>
  </conditionalFormatting>
  <conditionalFormatting sqref="AF32:AF47 Y1 Y5 Y420:Y1048576">
    <cfRule type="containsText" dxfId="235" priority="793" operator="containsText" text="Catastrófico">
      <formula>NOT(ISERROR(SEARCH("Catastrófico",Y1)))</formula>
    </cfRule>
  </conditionalFormatting>
  <conditionalFormatting sqref="AH1 AZ1 AG2:AG4 AY2:AY4 AH5 AZ5 AG7:AG419 AY7:AY419 AI32:AI47 BA32:BA47 AH420:AH1048576 AZ420:AZ1048576">
    <cfRule type="containsText" dxfId="234" priority="754" operator="containsText" text="Reducir">
      <formula>NOT(ISERROR(SEARCH("Reducir",AG1)))</formula>
    </cfRule>
    <cfRule type="containsText" dxfId="233" priority="753" operator="containsText" text="Aceptar">
      <formula>NOT(ISERROR(SEARCH("Aceptar",AG1)))</formula>
    </cfRule>
  </conditionalFormatting>
  <conditionalFormatting sqref="AJ20:AJ22">
    <cfRule type="containsText" dxfId="232" priority="665" operator="containsText" text="El   a través de ">
      <formula>NOT(ISERROR(SEARCH("El   a través de ",AJ20)))</formula>
    </cfRule>
  </conditionalFormatting>
  <conditionalFormatting sqref="AJ32:AJ33">
    <cfRule type="containsText" dxfId="231" priority="512" operator="containsText" text="El   a través de ">
      <formula>NOT(ISERROR(SEARCH("El   a través de ",AJ32)))</formula>
    </cfRule>
  </conditionalFormatting>
  <conditionalFormatting sqref="AR1 AR5 AW7:AW419 AR420:AR1048576">
    <cfRule type="containsText" dxfId="230" priority="783" operator="containsText" text="Leve">
      <formula>NOT(ISERROR(SEARCH("Leve",AR1)))</formula>
    </cfRule>
    <cfRule type="containsText" dxfId="229" priority="780" operator="containsText" text="Mayor">
      <formula>NOT(ISERROR(SEARCH("Mayor",AR1)))</formula>
    </cfRule>
    <cfRule type="containsText" dxfId="228" priority="779" operator="containsText" text="Catastrófico">
      <formula>NOT(ISERROR(SEARCH("Catastrófico",AR1)))</formula>
    </cfRule>
    <cfRule type="containsText" dxfId="227" priority="781" operator="containsText" text="Moderado">
      <formula>NOT(ISERROR(SEARCH("Moderado",AR1)))</formula>
    </cfRule>
    <cfRule type="containsText" dxfId="226" priority="782" operator="containsText" text="Menor">
      <formula>NOT(ISERROR(SEARCH("Menor",AR1)))</formula>
    </cfRule>
  </conditionalFormatting>
  <conditionalFormatting sqref="AW32:AW47 AA48 AA64 AA84 AA228 AA232 AA244 AA248 AA252 AA280 AA288 AA312 AA324 AA332 AA336 AA368 AA372 AA376 AA380 AA404">
    <cfRule type="containsText" dxfId="225" priority="798" operator="containsText" text="Muy Alta">
      <formula>NOT(ISERROR(SEARCH("Muy Alta",AA32)))</formula>
    </cfRule>
    <cfRule type="containsText" dxfId="224" priority="799" operator="containsText" text="Alta">
      <formula>NOT(ISERROR(SEARCH("Alta",AA32)))</formula>
    </cfRule>
    <cfRule type="containsText" dxfId="223" priority="800" operator="containsText" text="Media">
      <formula>NOT(ISERROR(SEARCH("Media",AA32)))</formula>
    </cfRule>
    <cfRule type="containsText" dxfId="222" priority="801" operator="containsText" text="Baja">
      <formula>NOT(ISERROR(SEARCH("Baja",AA32)))</formula>
    </cfRule>
    <cfRule type="containsText" dxfId="221" priority="802" operator="containsText" text="Muy Baja">
      <formula>NOT(ISERROR(SEARCH("Muy Baja",AA32)))</formula>
    </cfRule>
  </conditionalFormatting>
  <conditionalFormatting sqref="AX8 AX20 AX24 AX28 AX68 AX364 AX412">
    <cfRule type="containsText" dxfId="220" priority="675" operator="containsText" text="Extremo">
      <formula>NOT(ISERROR(SEARCH("Extremo",AX8)))</formula>
    </cfRule>
    <cfRule type="containsText" dxfId="219" priority="676" operator="containsText" text="Alto">
      <formula>NOT(ISERROR(SEARCH("Alto",AX8)))</formula>
    </cfRule>
    <cfRule type="containsText" dxfId="218" priority="678" operator="containsText" text="Bajo">
      <formula>NOT(ISERROR(SEARCH("Bajo",AX8)))</formula>
    </cfRule>
    <cfRule type="containsText" dxfId="217" priority="677" operator="containsText" text="Moderado">
      <formula>NOT(ISERROR(SEARCH("Moderado",AX8)))</formula>
    </cfRule>
  </conditionalFormatting>
  <conditionalFormatting sqref="AX12">
    <cfRule type="containsText" dxfId="216" priority="460" operator="containsText" text="Extremo">
      <formula>NOT(ISERROR(SEARCH("Extremo",AX12)))</formula>
    </cfRule>
    <cfRule type="containsText" dxfId="215" priority="461" operator="containsText" text="Alto">
      <formula>NOT(ISERROR(SEARCH("Alto",AX12)))</formula>
    </cfRule>
    <cfRule type="containsText" dxfId="214" priority="463" operator="containsText" text="Bajo">
      <formula>NOT(ISERROR(SEARCH("Bajo",AX12)))</formula>
    </cfRule>
    <cfRule type="containsText" dxfId="213" priority="462" operator="containsText" text="Moderado">
      <formula>NOT(ISERROR(SEARCH("Moderado",AX12)))</formula>
    </cfRule>
  </conditionalFormatting>
  <conditionalFormatting sqref="AX16">
    <cfRule type="containsText" dxfId="212" priority="453" operator="containsText" text="Moderado">
      <formula>NOT(ISERROR(SEARCH("Moderado",AX16)))</formula>
    </cfRule>
    <cfRule type="containsText" dxfId="211" priority="451" operator="containsText" text="Extremo">
      <formula>NOT(ISERROR(SEARCH("Extremo",AX16)))</formula>
    </cfRule>
    <cfRule type="containsText" dxfId="210" priority="452" operator="containsText" text="Alto">
      <formula>NOT(ISERROR(SEARCH("Alto",AX16)))</formula>
    </cfRule>
    <cfRule type="containsText" dxfId="209" priority="454" operator="containsText" text="Bajo">
      <formula>NOT(ISERROR(SEARCH("Bajo",AX16)))</formula>
    </cfRule>
  </conditionalFormatting>
  <conditionalFormatting sqref="AX32">
    <cfRule type="containsText" dxfId="208" priority="521" operator="containsText" text="Bajo">
      <formula>NOT(ISERROR(SEARCH("Bajo",AX32)))</formula>
    </cfRule>
    <cfRule type="containsText" dxfId="207" priority="520" operator="containsText" text="Moderado">
      <formula>NOT(ISERROR(SEARCH("Moderado",AX32)))</formula>
    </cfRule>
    <cfRule type="containsText" dxfId="206" priority="519" operator="containsText" text="Alto">
      <formula>NOT(ISERROR(SEARCH("Alto",AX32)))</formula>
    </cfRule>
    <cfRule type="containsText" dxfId="205" priority="518" operator="containsText" text="Extremo">
      <formula>NOT(ISERROR(SEARCH("Extremo",AX32)))</formula>
    </cfRule>
  </conditionalFormatting>
  <conditionalFormatting sqref="AX36">
    <cfRule type="containsText" dxfId="204" priority="441" operator="containsText" text="Extremo">
      <formula>NOT(ISERROR(SEARCH("Extremo",AX36)))</formula>
    </cfRule>
    <cfRule type="containsText" dxfId="203" priority="444" operator="containsText" text="Bajo">
      <formula>NOT(ISERROR(SEARCH("Bajo",AX36)))</formula>
    </cfRule>
    <cfRule type="containsText" dxfId="202" priority="442" operator="containsText" text="Alto">
      <formula>NOT(ISERROR(SEARCH("Alto",AX36)))</formula>
    </cfRule>
    <cfRule type="containsText" dxfId="201" priority="443" operator="containsText" text="Moderado">
      <formula>NOT(ISERROR(SEARCH("Moderado",AX36)))</formula>
    </cfRule>
  </conditionalFormatting>
  <conditionalFormatting sqref="AX40">
    <cfRule type="containsText" dxfId="200" priority="434" operator="containsText" text="Moderado">
      <formula>NOT(ISERROR(SEARCH("Moderado",AX40)))</formula>
    </cfRule>
    <cfRule type="containsText" dxfId="199" priority="432" operator="containsText" text="Extremo">
      <formula>NOT(ISERROR(SEARCH("Extremo",AX40)))</formula>
    </cfRule>
    <cfRule type="containsText" dxfId="198" priority="435" operator="containsText" text="Bajo">
      <formula>NOT(ISERROR(SEARCH("Bajo",AX40)))</formula>
    </cfRule>
    <cfRule type="containsText" dxfId="197" priority="433" operator="containsText" text="Alto">
      <formula>NOT(ISERROR(SEARCH("Alto",AX40)))</formula>
    </cfRule>
  </conditionalFormatting>
  <conditionalFormatting sqref="AX44">
    <cfRule type="containsText" dxfId="196" priority="606" operator="containsText" text="Extremo">
      <formula>NOT(ISERROR(SEARCH("Extremo",AX44)))</formula>
    </cfRule>
    <cfRule type="containsText" dxfId="195" priority="609" operator="containsText" text="Bajo">
      <formula>NOT(ISERROR(SEARCH("Bajo",AX44)))</formula>
    </cfRule>
    <cfRule type="containsText" dxfId="194" priority="608" operator="containsText" text="Moderado">
      <formula>NOT(ISERROR(SEARCH("Moderado",AX44)))</formula>
    </cfRule>
    <cfRule type="containsText" dxfId="193" priority="607" operator="containsText" text="Alto">
      <formula>NOT(ISERROR(SEARCH("Alto",AX44)))</formula>
    </cfRule>
  </conditionalFormatting>
  <conditionalFormatting sqref="AX52 AX388 AX408">
    <cfRule type="containsText" dxfId="192" priority="701" operator="containsText" text="Moderado">
      <formula>NOT(ISERROR(SEARCH("Moderado",AX52)))</formula>
    </cfRule>
    <cfRule type="containsText" dxfId="191" priority="700" operator="containsText" text="Alto">
      <formula>NOT(ISERROR(SEARCH("Alto",AX52)))</formula>
    </cfRule>
    <cfRule type="containsText" dxfId="190" priority="699" operator="containsText" text="Extremo">
      <formula>NOT(ISERROR(SEARCH("Extremo",AX52)))</formula>
    </cfRule>
    <cfRule type="containsText" dxfId="189" priority="702" operator="containsText" text="Bajo">
      <formula>NOT(ISERROR(SEARCH("Bajo",AX52)))</formula>
    </cfRule>
  </conditionalFormatting>
  <conditionalFormatting sqref="AX56 AX60">
    <cfRule type="containsText" dxfId="188" priority="54" operator="containsText" text="Moderado">
      <formula>NOT(ISERROR(SEARCH("Moderado",AX56)))</formula>
    </cfRule>
    <cfRule type="containsText" dxfId="187" priority="52" operator="containsText" text="Extremo">
      <formula>NOT(ISERROR(SEARCH("Extremo",AX56)))</formula>
    </cfRule>
    <cfRule type="containsText" dxfId="186" priority="53" operator="containsText" text="Alto">
      <formula>NOT(ISERROR(SEARCH("Alto",AX56)))</formula>
    </cfRule>
    <cfRule type="containsText" dxfId="185" priority="55" operator="containsText" text="Bajo">
      <formula>NOT(ISERROR(SEARCH("Bajo",AX56)))</formula>
    </cfRule>
  </conditionalFormatting>
  <conditionalFormatting sqref="AX72">
    <cfRule type="containsText" dxfId="184" priority="42" operator="containsText" text="Extremo">
      <formula>NOT(ISERROR(SEARCH("Extremo",AX72)))</formula>
    </cfRule>
    <cfRule type="containsText" dxfId="183" priority="44" operator="containsText" text="Moderado">
      <formula>NOT(ISERROR(SEARCH("Moderado",AX72)))</formula>
    </cfRule>
    <cfRule type="containsText" dxfId="182" priority="45" operator="containsText" text="Bajo">
      <formula>NOT(ISERROR(SEARCH("Bajo",AX72)))</formula>
    </cfRule>
    <cfRule type="containsText" dxfId="181" priority="43" operator="containsText" text="Alto">
      <formula>NOT(ISERROR(SEARCH("Alto",AX72)))</formula>
    </cfRule>
  </conditionalFormatting>
  <conditionalFormatting sqref="AX76 AX100 AX108 AX112 AX116 AX236 AX240">
    <cfRule type="containsText" dxfId="180" priority="584" operator="containsText" text="Extremo">
      <formula>NOT(ISERROR(SEARCH("Extremo",AX76)))</formula>
    </cfRule>
    <cfRule type="containsText" dxfId="179" priority="587" operator="containsText" text="Bajo">
      <formula>NOT(ISERROR(SEARCH("Bajo",AX76)))</formula>
    </cfRule>
    <cfRule type="containsText" dxfId="178" priority="585" operator="containsText" text="Alto">
      <formula>NOT(ISERROR(SEARCH("Alto",AX76)))</formula>
    </cfRule>
    <cfRule type="containsText" dxfId="177" priority="586" operator="containsText" text="Moderado">
      <formula>NOT(ISERROR(SEARCH("Moderado",AX76)))</formula>
    </cfRule>
  </conditionalFormatting>
  <conditionalFormatting sqref="AX80">
    <cfRule type="containsText" dxfId="176" priority="34" operator="containsText" text="Alto">
      <formula>NOT(ISERROR(SEARCH("Alto",AX80)))</formula>
    </cfRule>
    <cfRule type="containsText" dxfId="175" priority="35" operator="containsText" text="Moderado">
      <formula>NOT(ISERROR(SEARCH("Moderado",AX80)))</formula>
    </cfRule>
    <cfRule type="containsText" dxfId="174" priority="36" operator="containsText" text="Bajo">
      <formula>NOT(ISERROR(SEARCH("Bajo",AX80)))</formula>
    </cfRule>
    <cfRule type="containsText" dxfId="173" priority="33" operator="containsText" text="Extremo">
      <formula>NOT(ISERROR(SEARCH("Extremo",AX80)))</formula>
    </cfRule>
  </conditionalFormatting>
  <conditionalFormatting sqref="AX88">
    <cfRule type="containsText" dxfId="172" priority="416" operator="containsText" text="Bajo">
      <formula>NOT(ISERROR(SEARCH("Bajo",AX88)))</formula>
    </cfRule>
    <cfRule type="containsText" dxfId="171" priority="415" operator="containsText" text="Moderado">
      <formula>NOT(ISERROR(SEARCH("Moderado",AX88)))</formula>
    </cfRule>
    <cfRule type="containsText" dxfId="170" priority="414" operator="containsText" text="Alto">
      <formula>NOT(ISERROR(SEARCH("Alto",AX88)))</formula>
    </cfRule>
    <cfRule type="containsText" dxfId="169" priority="413" operator="containsText" text="Extremo">
      <formula>NOT(ISERROR(SEARCH("Extremo",AX88)))</formula>
    </cfRule>
  </conditionalFormatting>
  <conditionalFormatting sqref="AX92 AX132 AX140 AX144 AX148 AX152">
    <cfRule type="containsText" dxfId="168" priority="652" operator="containsText" text="Moderado">
      <formula>NOT(ISERROR(SEARCH("Moderado",AX92)))</formula>
    </cfRule>
    <cfRule type="containsText" dxfId="167" priority="653" operator="containsText" text="Bajo">
      <formula>NOT(ISERROR(SEARCH("Bajo",AX92)))</formula>
    </cfRule>
    <cfRule type="containsText" dxfId="166" priority="651" operator="containsText" text="Alto">
      <formula>NOT(ISERROR(SEARCH("Alto",AX92)))</formula>
    </cfRule>
    <cfRule type="containsText" dxfId="165" priority="650" operator="containsText" text="Extremo">
      <formula>NOT(ISERROR(SEARCH("Extremo",AX92)))</formula>
    </cfRule>
  </conditionalFormatting>
  <conditionalFormatting sqref="AX96">
    <cfRule type="containsText" dxfId="164" priority="422" operator="containsText" text="Extremo">
      <formula>NOT(ISERROR(SEARCH("Extremo",AX96)))</formula>
    </cfRule>
    <cfRule type="containsText" dxfId="163" priority="425" operator="containsText" text="Bajo">
      <formula>NOT(ISERROR(SEARCH("Bajo",AX96)))</formula>
    </cfRule>
    <cfRule type="containsText" dxfId="162" priority="424" operator="containsText" text="Moderado">
      <formula>NOT(ISERROR(SEARCH("Moderado",AX96)))</formula>
    </cfRule>
    <cfRule type="containsText" dxfId="161" priority="423" operator="containsText" text="Alto">
      <formula>NOT(ISERROR(SEARCH("Alto",AX96)))</formula>
    </cfRule>
  </conditionalFormatting>
  <conditionalFormatting sqref="AX104">
    <cfRule type="containsText" dxfId="160" priority="405" operator="containsText" text="Moderado">
      <formula>NOT(ISERROR(SEARCH("Moderado",AX104)))</formula>
    </cfRule>
    <cfRule type="containsText" dxfId="159" priority="406" operator="containsText" text="Bajo">
      <formula>NOT(ISERROR(SEARCH("Bajo",AX104)))</formula>
    </cfRule>
    <cfRule type="containsText" dxfId="158" priority="404" operator="containsText" text="Alto">
      <formula>NOT(ISERROR(SEARCH("Alto",AX104)))</formula>
    </cfRule>
    <cfRule type="containsText" dxfId="157" priority="403" operator="containsText" text="Extremo">
      <formula>NOT(ISERROR(SEARCH("Extremo",AX104)))</formula>
    </cfRule>
  </conditionalFormatting>
  <conditionalFormatting sqref="AX120">
    <cfRule type="containsText" dxfId="156" priority="397" operator="containsText" text="Bajo">
      <formula>NOT(ISERROR(SEARCH("Bajo",AX120)))</formula>
    </cfRule>
    <cfRule type="containsText" dxfId="155" priority="396" operator="containsText" text="Moderado">
      <formula>NOT(ISERROR(SEARCH("Moderado",AX120)))</formula>
    </cfRule>
    <cfRule type="containsText" dxfId="154" priority="395" operator="containsText" text="Alto">
      <formula>NOT(ISERROR(SEARCH("Alto",AX120)))</formula>
    </cfRule>
    <cfRule type="containsText" dxfId="153" priority="394" operator="containsText" text="Extremo">
      <formula>NOT(ISERROR(SEARCH("Extremo",AX120)))</formula>
    </cfRule>
  </conditionalFormatting>
  <conditionalFormatting sqref="AX124">
    <cfRule type="containsText" dxfId="152" priority="386" operator="containsText" text="Alto">
      <formula>NOT(ISERROR(SEARCH("Alto",AX124)))</formula>
    </cfRule>
    <cfRule type="containsText" dxfId="151" priority="385" operator="containsText" text="Extremo">
      <formula>NOT(ISERROR(SEARCH("Extremo",AX124)))</formula>
    </cfRule>
    <cfRule type="containsText" dxfId="150" priority="387" operator="containsText" text="Moderado">
      <formula>NOT(ISERROR(SEARCH("Moderado",AX124)))</formula>
    </cfRule>
    <cfRule type="containsText" dxfId="149" priority="388" operator="containsText" text="Bajo">
      <formula>NOT(ISERROR(SEARCH("Bajo",AX124)))</formula>
    </cfRule>
  </conditionalFormatting>
  <conditionalFormatting sqref="AX128">
    <cfRule type="containsText" dxfId="148" priority="377" operator="containsText" text="Alto">
      <formula>NOT(ISERROR(SEARCH("Alto",AX128)))</formula>
    </cfRule>
    <cfRule type="containsText" dxfId="147" priority="379" operator="containsText" text="Bajo">
      <formula>NOT(ISERROR(SEARCH("Bajo",AX128)))</formula>
    </cfRule>
    <cfRule type="containsText" dxfId="146" priority="376" operator="containsText" text="Extremo">
      <formula>NOT(ISERROR(SEARCH("Extremo",AX128)))</formula>
    </cfRule>
    <cfRule type="containsText" dxfId="145" priority="378" operator="containsText" text="Moderado">
      <formula>NOT(ISERROR(SEARCH("Moderado",AX128)))</formula>
    </cfRule>
  </conditionalFormatting>
  <conditionalFormatting sqref="AX136">
    <cfRule type="containsText" dxfId="144" priority="359" operator="containsText" text="Moderado">
      <formula>NOT(ISERROR(SEARCH("Moderado",AX136)))</formula>
    </cfRule>
    <cfRule type="containsText" dxfId="143" priority="360" operator="containsText" text="Bajo">
      <formula>NOT(ISERROR(SEARCH("Bajo",AX136)))</formula>
    </cfRule>
    <cfRule type="containsText" dxfId="142" priority="358" operator="containsText" text="Alto">
      <formula>NOT(ISERROR(SEARCH("Alto",AX136)))</formula>
    </cfRule>
    <cfRule type="containsText" dxfId="141" priority="357" operator="containsText" text="Extremo">
      <formula>NOT(ISERROR(SEARCH("Extremo",AX136)))</formula>
    </cfRule>
  </conditionalFormatting>
  <conditionalFormatting sqref="AX156 AX180 AX188 AX196 AX216">
    <cfRule type="containsText" dxfId="140" priority="562" operator="containsText" text="Extremo">
      <formula>NOT(ISERROR(SEARCH("Extremo",AX156)))</formula>
    </cfRule>
    <cfRule type="containsText" dxfId="139" priority="563" operator="containsText" text="Alto">
      <formula>NOT(ISERROR(SEARCH("Alto",AX156)))</formula>
    </cfRule>
    <cfRule type="containsText" dxfId="138" priority="564" operator="containsText" text="Moderado">
      <formula>NOT(ISERROR(SEARCH("Moderado",AX156)))</formula>
    </cfRule>
    <cfRule type="containsText" dxfId="137" priority="565" operator="containsText" text="Bajo">
      <formula>NOT(ISERROR(SEARCH("Bajo",AX156)))</formula>
    </cfRule>
  </conditionalFormatting>
  <conditionalFormatting sqref="AX160">
    <cfRule type="containsText" dxfId="136" priority="369" operator="containsText" text="Bajo">
      <formula>NOT(ISERROR(SEARCH("Bajo",AX160)))</formula>
    </cfRule>
    <cfRule type="containsText" dxfId="135" priority="368" operator="containsText" text="Moderado">
      <formula>NOT(ISERROR(SEARCH("Moderado",AX160)))</formula>
    </cfRule>
    <cfRule type="containsText" dxfId="134" priority="366" operator="containsText" text="Extremo">
      <formula>NOT(ISERROR(SEARCH("Extremo",AX160)))</formula>
    </cfRule>
    <cfRule type="containsText" dxfId="133" priority="367" operator="containsText" text="Alto">
      <formula>NOT(ISERROR(SEARCH("Alto",AX160)))</formula>
    </cfRule>
  </conditionalFormatting>
  <conditionalFormatting sqref="AX164 AX168 AX172 AX204 AX208">
    <cfRule type="containsText" dxfId="132" priority="542" operator="containsText" text="Moderado">
      <formula>NOT(ISERROR(SEARCH("Moderado",AX164)))</formula>
    </cfRule>
    <cfRule type="containsText" dxfId="131" priority="543" operator="containsText" text="Bajo">
      <formula>NOT(ISERROR(SEARCH("Bajo",AX164)))</formula>
    </cfRule>
    <cfRule type="containsText" dxfId="130" priority="541" operator="containsText" text="Alto">
      <formula>NOT(ISERROR(SEARCH("Alto",AX164)))</formula>
    </cfRule>
    <cfRule type="containsText" dxfId="129" priority="540" operator="containsText" text="Extremo">
      <formula>NOT(ISERROR(SEARCH("Extremo",AX164)))</formula>
    </cfRule>
  </conditionalFormatting>
  <conditionalFormatting sqref="AX176">
    <cfRule type="containsText" dxfId="128" priority="6" operator="containsText" text="Extremo">
      <formula>NOT(ISERROR(SEARCH("Extremo",AX176)))</formula>
    </cfRule>
    <cfRule type="containsText" dxfId="127" priority="8" operator="containsText" text="Moderado">
      <formula>NOT(ISERROR(SEARCH("Moderado",AX176)))</formula>
    </cfRule>
    <cfRule type="containsText" dxfId="126" priority="7" operator="containsText" text="Alto">
      <formula>NOT(ISERROR(SEARCH("Alto",AX176)))</formula>
    </cfRule>
    <cfRule type="containsText" dxfId="125" priority="9" operator="containsText" text="Bajo">
      <formula>NOT(ISERROR(SEARCH("Bajo",AX176)))</formula>
    </cfRule>
  </conditionalFormatting>
  <conditionalFormatting sqref="AX184">
    <cfRule type="containsText" dxfId="124" priority="349" operator="containsText" text="Moderado">
      <formula>NOT(ISERROR(SEARCH("Moderado",AX184)))</formula>
    </cfRule>
    <cfRule type="containsText" dxfId="123" priority="347" operator="containsText" text="Extremo">
      <formula>NOT(ISERROR(SEARCH("Extremo",AX184)))</formula>
    </cfRule>
    <cfRule type="containsText" dxfId="122" priority="350" operator="containsText" text="Bajo">
      <formula>NOT(ISERROR(SEARCH("Bajo",AX184)))</formula>
    </cfRule>
    <cfRule type="containsText" dxfId="121" priority="348" operator="containsText" text="Alto">
      <formula>NOT(ISERROR(SEARCH("Alto",AX184)))</formula>
    </cfRule>
  </conditionalFormatting>
  <conditionalFormatting sqref="AX192">
    <cfRule type="containsText" dxfId="120" priority="27" operator="containsText" text="Bajo">
      <formula>NOT(ISERROR(SEARCH("Bajo",AX192)))</formula>
    </cfRule>
    <cfRule type="containsText" dxfId="119" priority="26" operator="containsText" text="Moderado">
      <formula>NOT(ISERROR(SEARCH("Moderado",AX192)))</formula>
    </cfRule>
    <cfRule type="containsText" dxfId="118" priority="25" operator="containsText" text="Alto">
      <formula>NOT(ISERROR(SEARCH("Alto",AX192)))</formula>
    </cfRule>
    <cfRule type="containsText" dxfId="117" priority="24" operator="containsText" text="Extremo">
      <formula>NOT(ISERROR(SEARCH("Extremo",AX192)))</formula>
    </cfRule>
  </conditionalFormatting>
  <conditionalFormatting sqref="AX200">
    <cfRule type="containsText" dxfId="116" priority="340" operator="containsText" text="Bajo">
      <formula>NOT(ISERROR(SEARCH("Bajo",AX200)))</formula>
    </cfRule>
    <cfRule type="containsText" dxfId="115" priority="337" operator="containsText" text="Extremo">
      <formula>NOT(ISERROR(SEARCH("Extremo",AX200)))</formula>
    </cfRule>
    <cfRule type="containsText" dxfId="114" priority="339" operator="containsText" text="Moderado">
      <formula>NOT(ISERROR(SEARCH("Moderado",AX200)))</formula>
    </cfRule>
    <cfRule type="containsText" dxfId="113" priority="338" operator="containsText" text="Alto">
      <formula>NOT(ISERROR(SEARCH("Alto",AX200)))</formula>
    </cfRule>
  </conditionalFormatting>
  <conditionalFormatting sqref="AX212">
    <cfRule type="containsText" dxfId="112" priority="329" operator="containsText" text="Alto">
      <formula>NOT(ISERROR(SEARCH("Alto",AX212)))</formula>
    </cfRule>
    <cfRule type="containsText" dxfId="111" priority="328" operator="containsText" text="Extremo">
      <formula>NOT(ISERROR(SEARCH("Extremo",AX212)))</formula>
    </cfRule>
    <cfRule type="containsText" dxfId="110" priority="330" operator="containsText" text="Moderado">
      <formula>NOT(ISERROR(SEARCH("Moderado",AX212)))</formula>
    </cfRule>
    <cfRule type="containsText" dxfId="109" priority="331" operator="containsText" text="Bajo">
      <formula>NOT(ISERROR(SEARCH("Bajo",AX212)))</formula>
    </cfRule>
  </conditionalFormatting>
  <conditionalFormatting sqref="AX220">
    <cfRule type="containsText" dxfId="108" priority="320" operator="containsText" text="Alto">
      <formula>NOT(ISERROR(SEARCH("Alto",AX220)))</formula>
    </cfRule>
    <cfRule type="containsText" dxfId="107" priority="319" operator="containsText" text="Extremo">
      <formula>NOT(ISERROR(SEARCH("Extremo",AX220)))</formula>
    </cfRule>
    <cfRule type="containsText" dxfId="106" priority="322" operator="containsText" text="Bajo">
      <formula>NOT(ISERROR(SEARCH("Bajo",AX220)))</formula>
    </cfRule>
    <cfRule type="containsText" dxfId="105" priority="321" operator="containsText" text="Moderado">
      <formula>NOT(ISERROR(SEARCH("Moderado",AX220)))</formula>
    </cfRule>
  </conditionalFormatting>
  <conditionalFormatting sqref="AX224">
    <cfRule type="containsText" dxfId="104" priority="313" operator="containsText" text="Bajo">
      <formula>NOT(ISERROR(SEARCH("Bajo",AX224)))</formula>
    </cfRule>
    <cfRule type="containsText" dxfId="103" priority="312" operator="containsText" text="Moderado">
      <formula>NOT(ISERROR(SEARCH("Moderado",AX224)))</formula>
    </cfRule>
    <cfRule type="containsText" dxfId="102" priority="310" operator="containsText" text="Extremo">
      <formula>NOT(ISERROR(SEARCH("Extremo",AX224)))</formula>
    </cfRule>
    <cfRule type="containsText" dxfId="101" priority="311" operator="containsText" text="Alto">
      <formula>NOT(ISERROR(SEARCH("Alto",AX224)))</formula>
    </cfRule>
  </conditionalFormatting>
  <conditionalFormatting sqref="AX256">
    <cfRule type="containsText" dxfId="100" priority="265" operator="containsText" text="Moderado">
      <formula>NOT(ISERROR(SEARCH("Moderado",AX256)))</formula>
    </cfRule>
    <cfRule type="containsText" dxfId="99" priority="264" operator="containsText" text="Alto">
      <formula>NOT(ISERROR(SEARCH("Alto",AX256)))</formula>
    </cfRule>
    <cfRule type="containsText" dxfId="98" priority="263" operator="containsText" text="Extremo">
      <formula>NOT(ISERROR(SEARCH("Extremo",AX256)))</formula>
    </cfRule>
    <cfRule type="containsText" dxfId="97" priority="266" operator="containsText" text="Bajo">
      <formula>NOT(ISERROR(SEARCH("Bajo",AX256)))</formula>
    </cfRule>
  </conditionalFormatting>
  <conditionalFormatting sqref="AX260">
    <cfRule type="containsText" dxfId="96" priority="256" operator="containsText" text="Moderado">
      <formula>NOT(ISERROR(SEARCH("Moderado",AX260)))</formula>
    </cfRule>
    <cfRule type="containsText" dxfId="95" priority="254" operator="containsText" text="Extremo">
      <formula>NOT(ISERROR(SEARCH("Extremo",AX260)))</formula>
    </cfRule>
    <cfRule type="containsText" dxfId="94" priority="255" operator="containsText" text="Alto">
      <formula>NOT(ISERROR(SEARCH("Alto",AX260)))</formula>
    </cfRule>
    <cfRule type="containsText" dxfId="93" priority="257" operator="containsText" text="Bajo">
      <formula>NOT(ISERROR(SEARCH("Bajo",AX260)))</formula>
    </cfRule>
  </conditionalFormatting>
  <conditionalFormatting sqref="AX264">
    <cfRule type="containsText" dxfId="92" priority="248" operator="containsText" text="Bajo">
      <formula>NOT(ISERROR(SEARCH("Bajo",AX264)))</formula>
    </cfRule>
    <cfRule type="containsText" dxfId="91" priority="247" operator="containsText" text="Moderado">
      <formula>NOT(ISERROR(SEARCH("Moderado",AX264)))</formula>
    </cfRule>
    <cfRule type="containsText" dxfId="90" priority="246" operator="containsText" text="Alto">
      <formula>NOT(ISERROR(SEARCH("Alto",AX264)))</formula>
    </cfRule>
    <cfRule type="containsText" dxfId="89" priority="245" operator="containsText" text="Extremo">
      <formula>NOT(ISERROR(SEARCH("Extremo",AX264)))</formula>
    </cfRule>
  </conditionalFormatting>
  <conditionalFormatting sqref="AX268 AX340 AX344 AX356">
    <cfRule type="containsText" dxfId="88" priority="631" operator="containsText" text="Bajo">
      <formula>NOT(ISERROR(SEARCH("Bajo",AX268)))</formula>
    </cfRule>
    <cfRule type="containsText" dxfId="87" priority="628" operator="containsText" text="Extremo">
      <formula>NOT(ISERROR(SEARCH("Extremo",AX268)))</formula>
    </cfRule>
    <cfRule type="containsText" dxfId="86" priority="629" operator="containsText" text="Alto">
      <formula>NOT(ISERROR(SEARCH("Alto",AX268)))</formula>
    </cfRule>
    <cfRule type="containsText" dxfId="85" priority="630" operator="containsText" text="Moderado">
      <formula>NOT(ISERROR(SEARCH("Moderado",AX268)))</formula>
    </cfRule>
  </conditionalFormatting>
  <conditionalFormatting sqref="AX272">
    <cfRule type="containsText" dxfId="84" priority="239" operator="containsText" text="Bajo">
      <formula>NOT(ISERROR(SEARCH("Bajo",AX272)))</formula>
    </cfRule>
    <cfRule type="containsText" dxfId="83" priority="238" operator="containsText" text="Moderado">
      <formula>NOT(ISERROR(SEARCH("Moderado",AX272)))</formula>
    </cfRule>
    <cfRule type="containsText" dxfId="82" priority="236" operator="containsText" text="Extremo">
      <formula>NOT(ISERROR(SEARCH("Extremo",AX272)))</formula>
    </cfRule>
    <cfRule type="containsText" dxfId="81" priority="237" operator="containsText" text="Alto">
      <formula>NOT(ISERROR(SEARCH("Alto",AX272)))</formula>
    </cfRule>
  </conditionalFormatting>
  <conditionalFormatting sqref="AX276">
    <cfRule type="containsText" dxfId="80" priority="226" operator="containsText" text="Extremo">
      <formula>NOT(ISERROR(SEARCH("Extremo",AX276)))</formula>
    </cfRule>
    <cfRule type="containsText" dxfId="79" priority="227" operator="containsText" text="Alto">
      <formula>NOT(ISERROR(SEARCH("Alto",AX276)))</formula>
    </cfRule>
    <cfRule type="containsText" dxfId="78" priority="228" operator="containsText" text="Moderado">
      <formula>NOT(ISERROR(SEARCH("Moderado",AX276)))</formula>
    </cfRule>
    <cfRule type="containsText" dxfId="77" priority="229" operator="containsText" text="Bajo">
      <formula>NOT(ISERROR(SEARCH("Bajo",AX276)))</formula>
    </cfRule>
  </conditionalFormatting>
  <conditionalFormatting sqref="AX284">
    <cfRule type="containsText" dxfId="76" priority="218" operator="containsText" text="Alto">
      <formula>NOT(ISERROR(SEARCH("Alto",AX284)))</formula>
    </cfRule>
    <cfRule type="containsText" dxfId="75" priority="219" operator="containsText" text="Moderado">
      <formula>NOT(ISERROR(SEARCH("Moderado",AX284)))</formula>
    </cfRule>
    <cfRule type="containsText" dxfId="74" priority="220" operator="containsText" text="Bajo">
      <formula>NOT(ISERROR(SEARCH("Bajo",AX284)))</formula>
    </cfRule>
    <cfRule type="containsText" dxfId="73" priority="217" operator="containsText" text="Extremo">
      <formula>NOT(ISERROR(SEARCH("Extremo",AX284)))</formula>
    </cfRule>
  </conditionalFormatting>
  <conditionalFormatting sqref="AX292">
    <cfRule type="containsText" dxfId="72" priority="209" operator="containsText" text="Alto">
      <formula>NOT(ISERROR(SEARCH("Alto",AX292)))</formula>
    </cfRule>
    <cfRule type="containsText" dxfId="71" priority="210" operator="containsText" text="Moderado">
      <formula>NOT(ISERROR(SEARCH("Moderado",AX292)))</formula>
    </cfRule>
    <cfRule type="containsText" dxfId="70" priority="211" operator="containsText" text="Bajo">
      <formula>NOT(ISERROR(SEARCH("Bajo",AX292)))</formula>
    </cfRule>
    <cfRule type="containsText" dxfId="69" priority="208" operator="containsText" text="Extremo">
      <formula>NOT(ISERROR(SEARCH("Extremo",AX292)))</formula>
    </cfRule>
  </conditionalFormatting>
  <conditionalFormatting sqref="AX296">
    <cfRule type="containsText" dxfId="68" priority="201" operator="containsText" text="Moderado">
      <formula>NOT(ISERROR(SEARCH("Moderado",AX296)))</formula>
    </cfRule>
    <cfRule type="containsText" dxfId="67" priority="200" operator="containsText" text="Alto">
      <formula>NOT(ISERROR(SEARCH("Alto",AX296)))</formula>
    </cfRule>
    <cfRule type="containsText" dxfId="66" priority="202" operator="containsText" text="Bajo">
      <formula>NOT(ISERROR(SEARCH("Bajo",AX296)))</formula>
    </cfRule>
    <cfRule type="containsText" dxfId="65" priority="199" operator="containsText" text="Extremo">
      <formula>NOT(ISERROR(SEARCH("Extremo",AX296)))</formula>
    </cfRule>
  </conditionalFormatting>
  <conditionalFormatting sqref="AX300">
    <cfRule type="containsText" dxfId="64" priority="190" operator="containsText" text="Extremo">
      <formula>NOT(ISERROR(SEARCH("Extremo",AX300)))</formula>
    </cfRule>
    <cfRule type="containsText" dxfId="63" priority="191" operator="containsText" text="Alto">
      <formula>NOT(ISERROR(SEARCH("Alto",AX300)))</formula>
    </cfRule>
    <cfRule type="containsText" dxfId="62" priority="192" operator="containsText" text="Moderado">
      <formula>NOT(ISERROR(SEARCH("Moderado",AX300)))</formula>
    </cfRule>
    <cfRule type="containsText" dxfId="61" priority="193" operator="containsText" text="Bajo">
      <formula>NOT(ISERROR(SEARCH("Bajo",AX300)))</formula>
    </cfRule>
  </conditionalFormatting>
  <conditionalFormatting sqref="AX304">
    <cfRule type="containsText" dxfId="60" priority="182" operator="containsText" text="Moderado">
      <formula>NOT(ISERROR(SEARCH("Moderado",AX304)))</formula>
    </cfRule>
    <cfRule type="containsText" dxfId="59" priority="183" operator="containsText" text="Bajo">
      <formula>NOT(ISERROR(SEARCH("Bajo",AX304)))</formula>
    </cfRule>
    <cfRule type="containsText" dxfId="58" priority="181" operator="containsText" text="Alto">
      <formula>NOT(ISERROR(SEARCH("Alto",AX304)))</formula>
    </cfRule>
    <cfRule type="containsText" dxfId="57" priority="180" operator="containsText" text="Extremo">
      <formula>NOT(ISERROR(SEARCH("Extremo",AX304)))</formula>
    </cfRule>
  </conditionalFormatting>
  <conditionalFormatting sqref="AX308">
    <cfRule type="containsText" dxfId="56" priority="171" operator="containsText" text="Extremo">
      <formula>NOT(ISERROR(SEARCH("Extremo",AX308)))</formula>
    </cfRule>
    <cfRule type="containsText" dxfId="55" priority="172" operator="containsText" text="Alto">
      <formula>NOT(ISERROR(SEARCH("Alto",AX308)))</formula>
    </cfRule>
    <cfRule type="containsText" dxfId="54" priority="174" operator="containsText" text="Bajo">
      <formula>NOT(ISERROR(SEARCH("Bajo",AX308)))</formula>
    </cfRule>
    <cfRule type="containsText" dxfId="53" priority="173" operator="containsText" text="Moderado">
      <formula>NOT(ISERROR(SEARCH("Moderado",AX308)))</formula>
    </cfRule>
  </conditionalFormatting>
  <conditionalFormatting sqref="AX316">
    <cfRule type="containsText" dxfId="52" priority="162" operator="containsText" text="Extremo">
      <formula>NOT(ISERROR(SEARCH("Extremo",AX316)))</formula>
    </cfRule>
    <cfRule type="containsText" dxfId="51" priority="163" operator="containsText" text="Alto">
      <formula>NOT(ISERROR(SEARCH("Alto",AX316)))</formula>
    </cfRule>
    <cfRule type="containsText" dxfId="50" priority="164" operator="containsText" text="Moderado">
      <formula>NOT(ISERROR(SEARCH("Moderado",AX316)))</formula>
    </cfRule>
    <cfRule type="containsText" dxfId="49" priority="165" operator="containsText" text="Bajo">
      <formula>NOT(ISERROR(SEARCH("Bajo",AX316)))</formula>
    </cfRule>
  </conditionalFormatting>
  <conditionalFormatting sqref="AX320">
    <cfRule type="containsText" dxfId="48" priority="153" operator="containsText" text="Extremo">
      <formula>NOT(ISERROR(SEARCH("Extremo",AX320)))</formula>
    </cfRule>
    <cfRule type="containsText" dxfId="47" priority="156" operator="containsText" text="Bajo">
      <formula>NOT(ISERROR(SEARCH("Bajo",AX320)))</formula>
    </cfRule>
    <cfRule type="containsText" dxfId="46" priority="155" operator="containsText" text="Moderado">
      <formula>NOT(ISERROR(SEARCH("Moderado",AX320)))</formula>
    </cfRule>
    <cfRule type="containsText" dxfId="45" priority="154" operator="containsText" text="Alto">
      <formula>NOT(ISERROR(SEARCH("Alto",AX320)))</formula>
    </cfRule>
  </conditionalFormatting>
  <conditionalFormatting sqref="AX328">
    <cfRule type="containsText" dxfId="44" priority="145" operator="containsText" text="Alto">
      <formula>NOT(ISERROR(SEARCH("Alto",AX328)))</formula>
    </cfRule>
    <cfRule type="containsText" dxfId="43" priority="147" operator="containsText" text="Bajo">
      <formula>NOT(ISERROR(SEARCH("Bajo",AX328)))</formula>
    </cfRule>
    <cfRule type="containsText" dxfId="42" priority="146" operator="containsText" text="Moderado">
      <formula>NOT(ISERROR(SEARCH("Moderado",AX328)))</formula>
    </cfRule>
    <cfRule type="containsText" dxfId="41" priority="144" operator="containsText" text="Extremo">
      <formula>NOT(ISERROR(SEARCH("Extremo",AX328)))</formula>
    </cfRule>
  </conditionalFormatting>
  <conditionalFormatting sqref="AX348">
    <cfRule type="containsText" dxfId="40" priority="137" operator="containsText" text="Bajo">
      <formula>NOT(ISERROR(SEARCH("Bajo",AX348)))</formula>
    </cfRule>
    <cfRule type="containsText" dxfId="39" priority="136" operator="containsText" text="Moderado">
      <formula>NOT(ISERROR(SEARCH("Moderado",AX348)))</formula>
    </cfRule>
    <cfRule type="containsText" dxfId="38" priority="135" operator="containsText" text="Alto">
      <formula>NOT(ISERROR(SEARCH("Alto",AX348)))</formula>
    </cfRule>
    <cfRule type="containsText" dxfId="37" priority="134" operator="containsText" text="Extremo">
      <formula>NOT(ISERROR(SEARCH("Extremo",AX348)))</formula>
    </cfRule>
  </conditionalFormatting>
  <conditionalFormatting sqref="AX352">
    <cfRule type="containsText" dxfId="36" priority="125" operator="containsText" text="Extremo">
      <formula>NOT(ISERROR(SEARCH("Extremo",AX352)))</formula>
    </cfRule>
    <cfRule type="containsText" dxfId="35" priority="128" operator="containsText" text="Bajo">
      <formula>NOT(ISERROR(SEARCH("Bajo",AX352)))</formula>
    </cfRule>
    <cfRule type="containsText" dxfId="34" priority="127" operator="containsText" text="Moderado">
      <formula>NOT(ISERROR(SEARCH("Moderado",AX352)))</formula>
    </cfRule>
    <cfRule type="containsText" dxfId="33" priority="126" operator="containsText" text="Alto">
      <formula>NOT(ISERROR(SEARCH("Alto",AX352)))</formula>
    </cfRule>
  </conditionalFormatting>
  <conditionalFormatting sqref="AX360">
    <cfRule type="containsText" dxfId="32" priority="118" operator="containsText" text="Moderado">
      <formula>NOT(ISERROR(SEARCH("Moderado",AX360)))</formula>
    </cfRule>
    <cfRule type="containsText" dxfId="31" priority="117" operator="containsText" text="Alto">
      <formula>NOT(ISERROR(SEARCH("Alto",AX360)))</formula>
    </cfRule>
    <cfRule type="containsText" dxfId="30" priority="116" operator="containsText" text="Extremo">
      <formula>NOT(ISERROR(SEARCH("Extremo",AX360)))</formula>
    </cfRule>
    <cfRule type="containsText" dxfId="29" priority="119" operator="containsText" text="Bajo">
      <formula>NOT(ISERROR(SEARCH("Bajo",AX360)))</formula>
    </cfRule>
  </conditionalFormatting>
  <conditionalFormatting sqref="AX392">
    <cfRule type="containsText" dxfId="28" priority="109" operator="containsText" text="Bajo">
      <formula>NOT(ISERROR(SEARCH("Bajo",AX392)))</formula>
    </cfRule>
    <cfRule type="containsText" dxfId="27" priority="108" operator="containsText" text="Moderado">
      <formula>NOT(ISERROR(SEARCH("Moderado",AX392)))</formula>
    </cfRule>
    <cfRule type="containsText" dxfId="26" priority="107" operator="containsText" text="Alto">
      <formula>NOT(ISERROR(SEARCH("Alto",AX392)))</formula>
    </cfRule>
    <cfRule type="containsText" dxfId="25" priority="106" operator="containsText" text="Extremo">
      <formula>NOT(ISERROR(SEARCH("Extremo",AX392)))</formula>
    </cfRule>
  </conditionalFormatting>
  <conditionalFormatting sqref="AX396">
    <cfRule type="containsText" dxfId="24" priority="97" operator="containsText" text="Extremo">
      <formula>NOT(ISERROR(SEARCH("Extremo",AX396)))</formula>
    </cfRule>
    <cfRule type="containsText" dxfId="23" priority="100" operator="containsText" text="Bajo">
      <formula>NOT(ISERROR(SEARCH("Bajo",AX396)))</formula>
    </cfRule>
    <cfRule type="containsText" dxfId="22" priority="98" operator="containsText" text="Alto">
      <formula>NOT(ISERROR(SEARCH("Alto",AX396)))</formula>
    </cfRule>
    <cfRule type="containsText" dxfId="21" priority="99" operator="containsText" text="Moderado">
      <formula>NOT(ISERROR(SEARCH("Moderado",AX396)))</formula>
    </cfRule>
  </conditionalFormatting>
  <conditionalFormatting sqref="AX400">
    <cfRule type="containsText" dxfId="20" priority="88" operator="containsText" text="Extremo">
      <formula>NOT(ISERROR(SEARCH("Extremo",AX400)))</formula>
    </cfRule>
    <cfRule type="containsText" dxfId="19" priority="89" operator="containsText" text="Alto">
      <formula>NOT(ISERROR(SEARCH("Alto",AX400)))</formula>
    </cfRule>
    <cfRule type="containsText" dxfId="18" priority="90" operator="containsText" text="Moderado">
      <formula>NOT(ISERROR(SEARCH("Moderado",AX400)))</formula>
    </cfRule>
    <cfRule type="containsText" dxfId="17" priority="91" operator="containsText" text="Bajo">
      <formula>NOT(ISERROR(SEARCH("Bajo",AX400)))</formula>
    </cfRule>
  </conditionalFormatting>
  <conditionalFormatting sqref="AX416">
    <cfRule type="containsText" dxfId="16" priority="15" operator="containsText" text="Extremo">
      <formula>NOT(ISERROR(SEARCH("Extremo",AX416)))</formula>
    </cfRule>
    <cfRule type="containsText" dxfId="15" priority="16" operator="containsText" text="Alto">
      <formula>NOT(ISERROR(SEARCH("Alto",AX416)))</formula>
    </cfRule>
    <cfRule type="containsText" dxfId="14" priority="17" operator="containsText" text="Moderado">
      <formula>NOT(ISERROR(SEARCH("Moderado",AX416)))</formula>
    </cfRule>
    <cfRule type="containsText" dxfId="13" priority="18" operator="containsText" text="Bajo">
      <formula>NOT(ISERROR(SEARCH("Bajo",AX416)))</formula>
    </cfRule>
  </conditionalFormatting>
  <conditionalFormatting sqref="CH8:CH419">
    <cfRule type="cellIs" dxfId="12" priority="770" operator="notEqual">
      <formula>CG8</formula>
    </cfRule>
  </conditionalFormatting>
  <conditionalFormatting sqref="CL8:CO419">
    <cfRule type="containsBlanks" dxfId="11" priority="3008">
      <formula>LEN(TRIM(CL8))=0</formula>
    </cfRule>
  </conditionalFormatting>
  <pageMargins left="0.7" right="0.7" top="0.75" bottom="0.75" header="0.3" footer="0.3"/>
  <drawing r:id="rId1"/>
  <legacyDrawing r:id="rId2"/>
  <extLst>
    <ext xmlns:x14="http://schemas.microsoft.com/office/spreadsheetml/2009/9/main" uri="{78C0D931-6437-407d-A8EE-F0AAD7539E65}">
      <x14:conditionalFormattings>
        <x14:conditionalFormatting xmlns:xm="http://schemas.microsoft.com/office/excel/2006/main">
          <x14:cfRule type="iconSet" priority="3010" id="{9F3B5690-10FC-4373-ACCE-3A422AB7662C}">
            <x14:iconSet showValue="0" custom="1">
              <x14:cfvo type="percent">
                <xm:f>0</xm:f>
              </x14:cfvo>
              <x14:cfvo type="num" gte="0">
                <xm:f>180</xm:f>
              </x14:cfvo>
              <x14:cfvo type="num" gte="0">
                <xm:f>360</xm:f>
              </x14:cfvo>
              <x14:cfIcon iconSet="3Symbols" iconId="2"/>
              <x14:cfIcon iconSet="3Symbols" iconId="1"/>
              <x14:cfIcon iconSet="3Symbols" iconId="0"/>
            </x14:iconSet>
          </x14:cfRule>
          <xm:sqref>M32:M35</xm:sqref>
        </x14:conditionalFormatting>
        <x14:conditionalFormatting xmlns:xm="http://schemas.microsoft.com/office/excel/2006/main">
          <x14:cfRule type="iconSet" priority="450" id="{7ACB01DA-12D9-4146-A756-4CDFAF38F48D}">
            <x14:iconSet showValue="0" custom="1">
              <x14:cfvo type="percent">
                <xm:f>0</xm:f>
              </x14:cfvo>
              <x14:cfvo type="num" gte="0">
                <xm:f>180</xm:f>
              </x14:cfvo>
              <x14:cfvo type="num" gte="0">
                <xm:f>360</xm:f>
              </x14:cfvo>
              <x14:cfIcon iconSet="3Symbols" iconId="2"/>
              <x14:cfIcon iconSet="3Symbols" iconId="1"/>
              <x14:cfIcon iconSet="3Symbols" iconId="0"/>
            </x14:iconSet>
          </x14:cfRule>
          <xm:sqref>M36:M43</xm:sqref>
        </x14:conditionalFormatting>
        <x14:conditionalFormatting xmlns:xm="http://schemas.microsoft.com/office/excel/2006/main">
          <x14:cfRule type="iconSet" priority="620" id="{60947850-E0D2-497E-8D57-680BEA732CC0}">
            <x14:iconSet showValue="0" custom="1">
              <x14:cfvo type="percent">
                <xm:f>0</xm:f>
              </x14:cfvo>
              <x14:cfvo type="num" gte="0">
                <xm:f>180</xm:f>
              </x14:cfvo>
              <x14:cfvo type="num" gte="0">
                <xm:f>360</xm:f>
              </x14:cfvo>
              <x14:cfIcon iconSet="3Symbols" iconId="2"/>
              <x14:cfIcon iconSet="3Symbols" iconId="1"/>
              <x14:cfIcon iconSet="3Symbols" iconId="0"/>
            </x14:iconSet>
          </x14:cfRule>
          <xm:sqref>M44:M47</xm:sqref>
        </x14:conditionalFormatting>
        <x14:conditionalFormatting xmlns:xm="http://schemas.microsoft.com/office/excel/2006/main">
          <x14:cfRule type="iconSet" priority="51" id="{12E76CC3-B65D-4036-8BFB-005B7F0A0BE8}">
            <x14:iconSet showValue="0" custom="1">
              <x14:cfvo type="percent">
                <xm:f>0</xm:f>
              </x14:cfvo>
              <x14:cfvo type="num" gte="0">
                <xm:f>180</xm:f>
              </x14:cfvo>
              <x14:cfvo type="num" gte="0">
                <xm:f>360</xm:f>
              </x14:cfvo>
              <x14:cfIcon iconSet="3Symbols" iconId="2"/>
              <x14:cfIcon iconSet="3Symbols" iconId="1"/>
              <x14:cfIcon iconSet="3Symbols" iconId="0"/>
            </x14:iconSet>
          </x14:cfRule>
          <xm:sqref>M72:M75</xm:sqref>
        </x14:conditionalFormatting>
        <x14:conditionalFormatting xmlns:xm="http://schemas.microsoft.com/office/excel/2006/main">
          <x14:cfRule type="iconSet" priority="3011" id="{25683285-F24C-484C-ABEF-1B06D212886D}">
            <x14:iconSet showValue="0" custom="1">
              <x14:cfvo type="percent">
                <xm:f>0</xm:f>
              </x14:cfvo>
              <x14:cfvo type="num" gte="0">
                <xm:f>180</xm:f>
              </x14:cfvo>
              <x14:cfvo type="num" gte="0">
                <xm:f>360</xm:f>
              </x14:cfvo>
              <x14:cfIcon iconSet="3Symbols" iconId="2"/>
              <x14:cfIcon iconSet="3Symbols" iconId="1"/>
              <x14:cfIcon iconSet="3Symbols" iconId="0"/>
            </x14:iconSet>
          </x14:cfRule>
          <xm:sqref>M96:M99 M88:M91</xm:sqref>
        </x14:conditionalFormatting>
        <x14:conditionalFormatting xmlns:xm="http://schemas.microsoft.com/office/excel/2006/main">
          <x14:cfRule type="iconSet" priority="3012" id="{E20AF209-E807-4C76-9C95-5A207F85166D}">
            <x14:iconSet showValue="0" custom="1">
              <x14:cfvo type="percent">
                <xm:f>0</xm:f>
              </x14:cfvo>
              <x14:cfvo type="num" gte="0">
                <xm:f>180</xm:f>
              </x14:cfvo>
              <x14:cfvo type="num" gte="0">
                <xm:f>360</xm:f>
              </x14:cfvo>
              <x14:cfIcon iconSet="3Symbols" iconId="2"/>
              <x14:cfIcon iconSet="3Symbols" iconId="1"/>
              <x14:cfIcon iconSet="3Symbols" iconId="0"/>
            </x14:iconSet>
          </x14:cfRule>
          <xm:sqref>M120:M131 M104:M107</xm:sqref>
        </x14:conditionalFormatting>
        <x14:conditionalFormatting xmlns:xm="http://schemas.microsoft.com/office/excel/2006/main">
          <x14:cfRule type="iconSet" priority="2719" id="{F39A4BD4-241A-4DCE-81AA-927EF6CBCECE}">
            <x14:iconSet showValue="0" custom="1">
              <x14:cfvo type="percent">
                <xm:f>0</xm:f>
              </x14:cfvo>
              <x14:cfvo type="num" gte="0">
                <xm:f>180</xm:f>
              </x14:cfvo>
              <x14:cfvo type="num" gte="0">
                <xm:f>360</xm:f>
              </x14:cfvo>
              <x14:cfIcon iconSet="3Symbols" iconId="2"/>
              <x14:cfIcon iconSet="3Symbols" iconId="1"/>
              <x14:cfIcon iconSet="3Symbols" iconId="0"/>
            </x14:iconSet>
          </x14:cfRule>
          <xm:sqref>M132:M135 M140:M155 M92:M95</xm:sqref>
        </x14:conditionalFormatting>
        <x14:conditionalFormatting xmlns:xm="http://schemas.microsoft.com/office/excel/2006/main">
          <x14:cfRule type="iconSet" priority="3171" id="{FE5CF70A-DEB2-4A06-9AF4-AA3EFE5AE156}">
            <x14:iconSet showValue="0" custom="1">
              <x14:cfvo type="percent">
                <xm:f>0</xm:f>
              </x14:cfvo>
              <x14:cfvo type="num" gte="0">
                <xm:f>180</xm:f>
              </x14:cfvo>
              <x14:cfvo type="num" gte="0">
                <xm:f>360</xm:f>
              </x14:cfvo>
              <x14:cfIcon iconSet="3Symbols" iconId="2"/>
              <x14:cfIcon iconSet="3Symbols" iconId="1"/>
              <x14:cfIcon iconSet="3Symbols" iconId="0"/>
            </x14:iconSet>
          </x14:cfRule>
          <xm:sqref>M156:M159 M188:M199 M216:M219 M176:M183</xm:sqref>
        </x14:conditionalFormatting>
        <x14:conditionalFormatting xmlns:xm="http://schemas.microsoft.com/office/excel/2006/main">
          <x14:cfRule type="iconSet" priority="375" id="{49AC27B6-3DB0-4977-94B1-097C60D02D3D}">
            <x14:iconSet showValue="0" custom="1">
              <x14:cfvo type="percent">
                <xm:f>0</xm:f>
              </x14:cfvo>
              <x14:cfvo type="num" gte="0">
                <xm:f>180</xm:f>
              </x14:cfvo>
              <x14:cfvo type="num" gte="0">
                <xm:f>360</xm:f>
              </x14:cfvo>
              <x14:cfIcon iconSet="3Symbols" iconId="2"/>
              <x14:cfIcon iconSet="3Symbols" iconId="1"/>
              <x14:cfIcon iconSet="3Symbols" iconId="0"/>
            </x14:iconSet>
          </x14:cfRule>
          <xm:sqref>M160:M163 M136:M139</xm:sqref>
        </x14:conditionalFormatting>
        <x14:conditionalFormatting xmlns:xm="http://schemas.microsoft.com/office/excel/2006/main">
          <x14:cfRule type="iconSet" priority="356" id="{98B61733-B4CB-49EB-897A-C54983AA8AB1}">
            <x14:iconSet showValue="0" custom="1">
              <x14:cfvo type="percent">
                <xm:f>0</xm:f>
              </x14:cfvo>
              <x14:cfvo type="num" gte="0">
                <xm:f>180</xm:f>
              </x14:cfvo>
              <x14:cfvo type="num" gte="0">
                <xm:f>360</xm:f>
              </x14:cfvo>
              <x14:cfIcon iconSet="3Symbols" iconId="2"/>
              <x14:cfIcon iconSet="3Symbols" iconId="1"/>
              <x14:cfIcon iconSet="3Symbols" iconId="0"/>
            </x14:iconSet>
          </x14:cfRule>
          <xm:sqref>M184:M187</xm:sqref>
        </x14:conditionalFormatting>
        <x14:conditionalFormatting xmlns:xm="http://schemas.microsoft.com/office/excel/2006/main">
          <x14:cfRule type="iconSet" priority="3094" id="{C9DBEA5B-6713-4F4C-998A-698E4A57B7A1}">
            <x14:iconSet showValue="0" custom="1">
              <x14:cfvo type="percent">
                <xm:f>0</xm:f>
              </x14:cfvo>
              <x14:cfvo type="num" gte="0">
                <xm:f>180</xm:f>
              </x14:cfvo>
              <x14:cfvo type="num" gte="0">
                <xm:f>360</xm:f>
              </x14:cfvo>
              <x14:cfIcon iconSet="3Symbols" iconId="2"/>
              <x14:cfIcon iconSet="3Symbols" iconId="1"/>
              <x14:cfIcon iconSet="3Symbols" iconId="0"/>
            </x14:iconSet>
          </x14:cfRule>
          <xm:sqref>M204:M211 M164:M175</xm:sqref>
        </x14:conditionalFormatting>
        <x14:conditionalFormatting xmlns:xm="http://schemas.microsoft.com/office/excel/2006/main">
          <x14:cfRule type="iconSet" priority="3170" id="{BAC45589-D2FF-4723-BD8B-DE205DCCA95C}">
            <x14:iconSet showValue="0" custom="1">
              <x14:cfvo type="percent">
                <xm:f>0</xm:f>
              </x14:cfvo>
              <x14:cfvo type="num" gte="0">
                <xm:f>180</xm:f>
              </x14:cfvo>
              <x14:cfvo type="num" gte="0">
                <xm:f>360</xm:f>
              </x14:cfvo>
              <x14:cfIcon iconSet="3Symbols" iconId="2"/>
              <x14:cfIcon iconSet="3Symbols" iconId="1"/>
              <x14:cfIcon iconSet="3Symbols" iconId="0"/>
            </x14:iconSet>
          </x14:cfRule>
          <xm:sqref>M220:M227 M212:M215 M200:M203</xm:sqref>
        </x14:conditionalFormatting>
        <x14:conditionalFormatting xmlns:xm="http://schemas.microsoft.com/office/excel/2006/main">
          <x14:cfRule type="iconSet" priority="3242" id="{611C89C1-F1EF-45EB-ACE2-E89AC7439F6B}">
            <x14:iconSet showValue="0" custom="1">
              <x14:cfvo type="percent">
                <xm:f>0</xm:f>
              </x14:cfvo>
              <x14:cfvo type="num" gte="0">
                <xm:f>180</xm:f>
              </x14:cfvo>
              <x14:cfvo type="num" gte="0">
                <xm:f>360</xm:f>
              </x14:cfvo>
              <x14:cfIcon iconSet="3Symbols" iconId="2"/>
              <x14:cfIcon iconSet="3Symbols" iconId="1"/>
              <x14:cfIcon iconSet="3Symbols" iconId="0"/>
            </x14:iconSet>
          </x14:cfRule>
          <xm:sqref>M236:M243 M100:M103 M108:M119 M76:M83 M56:M63</xm:sqref>
        </x14:conditionalFormatting>
        <x14:conditionalFormatting xmlns:xm="http://schemas.microsoft.com/office/excel/2006/main">
          <x14:cfRule type="iconSet" priority="272" id="{8F078AAC-7C5C-47D9-95D7-5BAC32B9BE97}">
            <x14:iconSet showValue="0" custom="1">
              <x14:cfvo type="percent">
                <xm:f>0</xm:f>
              </x14:cfvo>
              <x14:cfvo type="num" gte="0">
                <xm:f>180</xm:f>
              </x14:cfvo>
              <x14:cfvo type="num" gte="0">
                <xm:f>360</xm:f>
              </x14:cfvo>
              <x14:cfIcon iconSet="3Symbols" iconId="2"/>
              <x14:cfIcon iconSet="3Symbols" iconId="1"/>
              <x14:cfIcon iconSet="3Symbols" iconId="0"/>
            </x14:iconSet>
          </x14:cfRule>
          <xm:sqref>M256:M267 M272:M275</xm:sqref>
        </x14:conditionalFormatting>
        <x14:conditionalFormatting xmlns:xm="http://schemas.microsoft.com/office/excel/2006/main">
          <x14:cfRule type="iconSet" priority="2728" id="{142C2116-4AD1-408C-8BC7-ED7F76682A0C}">
            <x14:iconSet showValue="0" custom="1">
              <x14:cfvo type="percent">
                <xm:f>0</xm:f>
              </x14:cfvo>
              <x14:cfvo type="num" gte="0">
                <xm:f>180</xm:f>
              </x14:cfvo>
              <x14:cfvo type="num" gte="0">
                <xm:f>360</xm:f>
              </x14:cfvo>
              <x14:cfIcon iconSet="3Symbols" iconId="2"/>
              <x14:cfIcon iconSet="3Symbols" iconId="1"/>
              <x14:cfIcon iconSet="3Symbols" iconId="0"/>
            </x14:iconSet>
          </x14:cfRule>
          <xm:sqref>M268:M271 M340:M347 M356:M359</xm:sqref>
        </x14:conditionalFormatting>
        <x14:conditionalFormatting xmlns:xm="http://schemas.microsoft.com/office/excel/2006/main">
          <x14:cfRule type="iconSet" priority="3312" id="{9C16DB5D-BE47-412B-B8F0-E1003E246758}">
            <x14:iconSet showValue="0" custom="1">
              <x14:cfvo type="percent">
                <xm:f>0</xm:f>
              </x14:cfvo>
              <x14:cfvo type="num" gte="0">
                <xm:f>180</xm:f>
              </x14:cfvo>
              <x14:cfvo type="num" gte="0">
                <xm:f>360</xm:f>
              </x14:cfvo>
              <x14:cfIcon iconSet="3Symbols" iconId="2"/>
              <x14:cfIcon iconSet="3Symbols" iconId="1"/>
              <x14:cfIcon iconSet="3Symbols" iconId="0"/>
            </x14:iconSet>
          </x14:cfRule>
          <xm:sqref>M292:M303 M284:M287 M276:M279</xm:sqref>
        </x14:conditionalFormatting>
        <x14:conditionalFormatting xmlns:xm="http://schemas.microsoft.com/office/excel/2006/main">
          <x14:cfRule type="iconSet" priority="3452" id="{4F11D594-DEF4-4FFD-9F60-C16027272DBC}">
            <x14:iconSet showValue="0" custom="1">
              <x14:cfvo type="percent">
                <xm:f>0</xm:f>
              </x14:cfvo>
              <x14:cfvo type="num" gte="0">
                <xm:f>180</xm:f>
              </x14:cfvo>
              <x14:cfvo type="num" gte="0">
                <xm:f>360</xm:f>
              </x14:cfvo>
              <x14:cfIcon iconSet="3Symbols" iconId="2"/>
              <x14:cfIcon iconSet="3Symbols" iconId="1"/>
              <x14:cfIcon iconSet="3Symbols" iconId="0"/>
            </x14:iconSet>
          </x14:cfRule>
          <xm:sqref>M328:M331 M316:M323 M304:M311</xm:sqref>
        </x14:conditionalFormatting>
        <x14:conditionalFormatting xmlns:xm="http://schemas.microsoft.com/office/excel/2006/main">
          <x14:cfRule type="iconSet" priority="3645" id="{A18D5D99-CEA8-40AC-929F-3514EE58C365}">
            <x14:iconSet showValue="0" custom="1">
              <x14:cfvo type="percent">
                <xm:f>0</xm:f>
              </x14:cfvo>
              <x14:cfvo type="num" gte="0">
                <xm:f>180</xm:f>
              </x14:cfvo>
              <x14:cfvo type="num" gte="0">
                <xm:f>360</xm:f>
              </x14:cfvo>
              <x14:cfIcon iconSet="3Symbols" iconId="2"/>
              <x14:cfIcon iconSet="3Symbols" iconId="1"/>
              <x14:cfIcon iconSet="3Symbols" iconId="0"/>
            </x14:iconSet>
          </x14:cfRule>
          <xm:sqref>M360:M363 M348:M355</xm:sqref>
        </x14:conditionalFormatting>
        <x14:conditionalFormatting xmlns:xm="http://schemas.microsoft.com/office/excel/2006/main">
          <x14:cfRule type="iconSet" priority="3646" id="{CE293B7D-F81E-4E9A-99FF-1A6AC53CFC24}">
            <x14:iconSet showValue="0" custom="1">
              <x14:cfvo type="percent">
                <xm:f>0</xm:f>
              </x14:cfvo>
              <x14:cfvo type="num" gte="0">
                <xm:f>180</xm:f>
              </x14:cfvo>
              <x14:cfvo type="num" gte="0">
                <xm:f>360</xm:f>
              </x14:cfvo>
              <x14:cfIcon iconSet="3Symbols" iconId="2"/>
              <x14:cfIcon iconSet="3Symbols" iconId="1"/>
              <x14:cfIcon iconSet="3Symbols" iconId="0"/>
            </x14:iconSet>
          </x14:cfRule>
          <xm:sqref>M388:M391 M52:M55 M408:M411 M416:M419</xm:sqref>
        </x14:conditionalFormatting>
        <x14:conditionalFormatting xmlns:xm="http://schemas.microsoft.com/office/excel/2006/main">
          <x14:cfRule type="iconSet" priority="3801" id="{744FE6CF-7B8B-44C2-8879-9F7C7F00C73F}">
            <x14:iconSet showValue="0" custom="1">
              <x14:cfvo type="percent">
                <xm:f>0</xm:f>
              </x14:cfvo>
              <x14:cfvo type="num" gte="0">
                <xm:f>180</xm:f>
              </x14:cfvo>
              <x14:cfvo type="num" gte="0">
                <xm:f>360</xm:f>
              </x14:cfvo>
              <x14:cfIcon iconSet="3Symbols" iconId="2"/>
              <x14:cfIcon iconSet="3Symbols" iconId="1"/>
              <x14:cfIcon iconSet="3Symbols" iconId="0"/>
            </x14:iconSet>
          </x14:cfRule>
          <xm:sqref>M392:M403</xm:sqref>
        </x14:conditionalFormatting>
        <x14:conditionalFormatting xmlns:xm="http://schemas.microsoft.com/office/excel/2006/main">
          <x14:cfRule type="iconSet" priority="3571" id="{C9F6989E-ACB3-4EBE-BDA7-6ADF272DA4DF}">
            <x14:iconSet showValue="0" custom="1">
              <x14:cfvo type="percent">
                <xm:f>0</xm:f>
              </x14:cfvo>
              <x14:cfvo type="num" gte="0">
                <xm:f>180</xm:f>
              </x14:cfvo>
              <x14:cfvo type="num" gte="0">
                <xm:f>360</xm:f>
              </x14:cfvo>
              <x14:cfIcon iconSet="3Symbols" iconId="2"/>
              <x14:cfIcon iconSet="3Symbols" iconId="1"/>
              <x14:cfIcon iconSet="3Symbols" iconId="0"/>
            </x14:iconSet>
          </x14:cfRule>
          <xm:sqref>M404:M407 M228:M235 M244:M255 M48:M51 M64:M67 M84:M87 M280:M283 M288:M291 M312:M315 M324:M327 M332:M339 M368:M387</xm:sqref>
        </x14:conditionalFormatting>
        <x14:conditionalFormatting xmlns:xm="http://schemas.microsoft.com/office/excel/2006/main">
          <x14:cfRule type="iconSet" priority="3009" id="{1BC59ACC-8EA1-4396-A35D-D8D499EFF2F9}">
            <x14:iconSet showValue="0" custom="1">
              <x14:cfvo type="percent">
                <xm:f>0</xm:f>
              </x14:cfvo>
              <x14:cfvo type="num" gte="0">
                <xm:f>180</xm:f>
              </x14:cfvo>
              <x14:cfvo type="num" gte="0">
                <xm:f>360</xm:f>
              </x14:cfvo>
              <x14:cfIcon iconSet="3Symbols" iconId="2"/>
              <x14:cfIcon iconSet="3Symbols" iconId="1"/>
              <x14:cfIcon iconSet="3Symbols" iconId="0"/>
            </x14:iconSet>
          </x14:cfRule>
          <xm:sqref>M412:M415 M364:M367 M68:M71 M8:M31</xm:sqref>
        </x14:conditionalFormatting>
      </x14:conditionalFormattings>
    </ext>
    <ext xmlns:x14="http://schemas.microsoft.com/office/spreadsheetml/2009/9/main" uri="{CCE6A557-97BC-4b89-ADB6-D9C93CAAB3DF}">
      <x14:dataValidations xmlns:xm="http://schemas.microsoft.com/office/excel/2006/main" count="14">
        <x14:dataValidation type="list" allowBlank="1" showInputMessage="1" showErrorMessage="1" xr:uid="{75393714-5022-4727-B288-BDBD4A071D4C}">
          <x14:formula1>
            <xm:f>Datos!$E$1:$E$2</xm:f>
          </x14:formula1>
          <xm:sqref>AT32:AT47 AR8:AR419</xm:sqref>
        </x14:dataValidation>
        <x14:dataValidation type="list" allowBlank="1" showInputMessage="1" showErrorMessage="1" xr:uid="{30980185-7C94-4907-822A-5740A8433A61}">
          <x14:formula1>
            <xm:f>Datos!$F$1:$F$2</xm:f>
          </x14:formula1>
          <xm:sqref>AU32:AU47 AS8:AS419</xm:sqref>
        </x14:dataValidation>
        <x14:dataValidation type="list" allowBlank="1" showInputMessage="1" showErrorMessage="1" xr:uid="{F063817F-8C88-44EA-8E91-F02A0EDF58A2}">
          <x14:formula1>
            <xm:f>Datos!$B$42:$B$49</xm:f>
          </x14:formula1>
          <xm:sqref>U8:U23 U44:U407</xm:sqref>
        </x14:dataValidation>
        <x14:dataValidation type="list" allowBlank="1" showInputMessage="1" showErrorMessage="1" xr:uid="{5C1895C2-CF81-4AC0-87F3-C58942724AB0}">
          <x14:formula1>
            <xm:f>Datos!$D$42:$D$45</xm:f>
          </x14:formula1>
          <xm:sqref>X32:X47 V8:V23 V44:V407</xm:sqref>
        </x14:dataValidation>
        <x14:dataValidation type="list" allowBlank="1" showInputMessage="1" showErrorMessage="1" xr:uid="{2628ABD8-EDB0-48D7-8E62-8B53590AED3C}">
          <x14:formula1>
            <xm:f>Datos!$B$21:$B$25</xm:f>
          </x14:formula1>
          <xm:sqref>O8:O419</xm:sqref>
        </x14:dataValidation>
        <x14:dataValidation type="list" allowBlank="1" showInputMessage="1" showErrorMessage="1" xr:uid="{5F2F0A4C-3BB3-4E40-BCAD-821983A6C20C}">
          <x14:formula1>
            <xm:f>Datos!$B$20:$B$32</xm:f>
          </x14:formula1>
          <xm:sqref>AE32:AE47</xm:sqref>
        </x14:dataValidation>
        <x14:dataValidation type="list" allowBlank="1" showInputMessage="1" showErrorMessage="1" xr:uid="{69656F83-FBFB-43E9-AB0D-AABCD46EFCE0}">
          <x14:formula1>
            <xm:f>Datos!$C$38:$C$39</xm:f>
          </x14:formula1>
          <xm:sqref>CF84:CF91 CF228:CF235 CF280:CF291 CF312:CF339 CF48:CF71 CF248:CF255 CF364:CF407</xm:sqref>
        </x14:dataValidation>
        <x14:dataValidation type="list" allowBlank="1" showInputMessage="1" showErrorMessage="1" xr:uid="{C91F1150-F1EB-413F-9AC0-C80552DC51A1}">
          <x14:formula1>
            <xm:f>Datos!$D$38:$D$39</xm:f>
          </x14:formula1>
          <xm:sqref>CL8:CO419</xm:sqref>
        </x14:dataValidation>
        <x14:dataValidation type="list" allowBlank="1" showInputMessage="1" showErrorMessage="1" xr:uid="{4150727B-54A3-4795-B49D-37B66A287487}">
          <x14:formula1>
            <xm:f>Datos!$D$52:$D$54</xm:f>
          </x14:formula1>
          <xm:sqref>Y32:Y47 W8:W419</xm:sqref>
        </x14:dataValidation>
        <x14:dataValidation type="list" allowBlank="1" showInputMessage="1" showErrorMessage="1" xr:uid="{37CD6FB7-4F51-43F6-A73B-6FA39632B18E}">
          <x14:formula1>
            <xm:f>Datos!$B$34:$B$36</xm:f>
          </x14:formula1>
          <xm:sqref>AM8:AM419</xm:sqref>
        </x14:dataValidation>
        <x14:dataValidation type="list" allowBlank="1" showInputMessage="1" showErrorMessage="1" xr:uid="{4793CD6A-2663-4687-B8A1-1903835E36E1}">
          <x14:formula1>
            <xm:f>Datos!$D$1:$D$2</xm:f>
          </x14:formula1>
          <xm:sqref>AQ8:AQ419</xm:sqref>
        </x14:dataValidation>
        <x14:dataValidation type="list" allowBlank="1" showInputMessage="1" showErrorMessage="1" xr:uid="{B3852DD0-0891-460E-AD6C-25B0E4E16160}">
          <x14:formula1>
            <xm:f>Datos!$D$38</xm:f>
          </x14:formula1>
          <xm:sqref>CG8:CG419</xm:sqref>
        </x14:dataValidation>
        <x14:dataValidation type="list" allowBlank="1" showInputMessage="1" showErrorMessage="1" xr:uid="{FD750A22-18E6-441D-8921-4DA1816FDE9D}">
          <x14:formula1>
            <xm:f>Datos!$B$38:$B$39</xm:f>
          </x14:formula1>
          <xm:sqref>AO8:AO419</xm:sqref>
        </x14:dataValidation>
        <x14:dataValidation type="list" allowBlank="1" showInputMessage="1" showErrorMessage="1" xr:uid="{B1C10BEF-324A-4555-9DFC-2C1F11086342}">
          <x14:formula1>
            <xm:f>Datos!$F$38:$F$40</xm:f>
          </x14:formula1>
          <xm:sqref>Q8:Q419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41E65-CF82-48FD-BD77-F5A27547D08A}">
  <sheetPr>
    <tabColor rgb="FFFFFF00"/>
  </sheetPr>
  <dimension ref="B1:S46"/>
  <sheetViews>
    <sheetView showGridLines="0" zoomScaleNormal="100" workbookViewId="0">
      <selection activeCell="D21" sqref="D21"/>
    </sheetView>
  </sheetViews>
  <sheetFormatPr baseColWidth="10" defaultColWidth="11.1796875" defaultRowHeight="20.149999999999999" customHeight="1" x14ac:dyDescent="0.35"/>
  <cols>
    <col min="1" max="1" width="5.7265625" style="27" customWidth="1"/>
    <col min="2" max="2" width="62.7265625" style="27" bestFit="1" customWidth="1"/>
    <col min="3" max="6" width="21.08984375" style="27" customWidth="1"/>
    <col min="7" max="7" width="5.7265625" style="27" customWidth="1"/>
    <col min="8" max="10" width="15.7265625" style="27" customWidth="1"/>
    <col min="11" max="11" width="17" style="27" bestFit="1" customWidth="1"/>
    <col min="12" max="12" width="15.7265625" style="27" customWidth="1"/>
    <col min="13" max="13" width="25.7265625" style="30" customWidth="1"/>
    <col min="14" max="18" width="15.7265625" style="27" customWidth="1"/>
    <col min="19" max="19" width="25.7265625" style="27" customWidth="1"/>
    <col min="20" max="20" width="11.1796875" style="27"/>
    <col min="21" max="21" width="18" style="27" bestFit="1" customWidth="1"/>
    <col min="22" max="16384" width="11.1796875" style="27"/>
  </cols>
  <sheetData>
    <row r="1" spans="2:19" ht="20.149999999999999" customHeight="1" x14ac:dyDescent="0.35">
      <c r="C1" s="112"/>
      <c r="D1" s="112"/>
      <c r="E1" s="112"/>
      <c r="F1" s="112"/>
      <c r="K1" s="1"/>
      <c r="L1" s="30"/>
    </row>
    <row r="2" spans="2:19" s="2" customFormat="1" ht="26" x14ac:dyDescent="0.35">
      <c r="B2" s="28" t="s">
        <v>59</v>
      </c>
      <c r="C2" s="140" t="s">
        <v>60</v>
      </c>
      <c r="D2" s="140" t="s">
        <v>130</v>
      </c>
      <c r="E2" s="140" t="s">
        <v>626</v>
      </c>
      <c r="F2" s="31" t="s">
        <v>627</v>
      </c>
      <c r="H2" s="35" t="s">
        <v>61</v>
      </c>
      <c r="I2" s="35" t="s">
        <v>62</v>
      </c>
      <c r="J2" s="35" t="s">
        <v>63</v>
      </c>
      <c r="K2" s="35" t="s">
        <v>64</v>
      </c>
      <c r="L2" s="35" t="s">
        <v>65</v>
      </c>
      <c r="M2" s="36" t="s">
        <v>66</v>
      </c>
      <c r="N2" s="35" t="s">
        <v>61</v>
      </c>
      <c r="O2" s="35" t="s">
        <v>62</v>
      </c>
      <c r="P2" s="35" t="s">
        <v>63</v>
      </c>
      <c r="Q2" s="35" t="s">
        <v>64</v>
      </c>
      <c r="R2" s="35" t="s">
        <v>67</v>
      </c>
      <c r="S2" s="35" t="s">
        <v>68</v>
      </c>
    </row>
    <row r="3" spans="2:19" ht="20.149999999999999" customHeight="1" x14ac:dyDescent="0.35">
      <c r="B3" s="144" t="s">
        <v>77</v>
      </c>
      <c r="C3" s="113"/>
      <c r="D3" s="113"/>
      <c r="E3" s="113"/>
      <c r="F3" s="113"/>
      <c r="H3" s="84">
        <f>COUNTIFS('Mapa Riesgo Fiscal'!$AF$8:$AF$1175,Datos!$D$57,'Mapa Riesgo Fiscal'!$B$8:$B$1175,$B3)</f>
        <v>0</v>
      </c>
      <c r="I3" s="84">
        <f>COUNTIFS('Mapa Riesgo Fiscal'!$AF$8:$AF$1175,Datos!$D$58,'Mapa Riesgo Fiscal'!$B$8:$B$1175,$B3)</f>
        <v>0</v>
      </c>
      <c r="J3" s="84">
        <f>COUNTIFS('Mapa Riesgo Fiscal'!$AF$8:$AF$1175,Datos!$D$59,'Mapa Riesgo Fiscal'!$B$8:$B$1175,$B3)</f>
        <v>0</v>
      </c>
      <c r="K3" s="84">
        <f>COUNTIFS('Mapa Riesgo Fiscal'!$AF$8:$AF$1175,Datos!$D$60,'Mapa Riesgo Fiscal'!$B$8:$B$1175,$B3)</f>
        <v>0</v>
      </c>
      <c r="L3" s="33">
        <f t="shared" ref="L3:L17" si="0">+SUM(H3:K3)</f>
        <v>0</v>
      </c>
      <c r="M3" s="34" t="e">
        <f>+IF((H3/L3)&gt;=20%,Datos!$D$57,+IF(((H3/L3)+(I3/L3))&gt;=30%,Datos!$D$58,+IF(((H3/L3)+(I3/L3)+(J3/L3))&gt;=40%,Datos!$D$59,+IF((H3/L3)+(I3/L3)+(J3/L3)+(K3/L3)&gt;=50%,Datos!$D$60,""))))</f>
        <v>#DIV/0!</v>
      </c>
      <c r="N3" s="84">
        <f>COUNTIFS('Mapa Riesgo Fiscal'!$AX$8:$AX$1175,Datos!$D$57,'Mapa Riesgo Fiscal'!$B$8:$B$1175,$B3)</f>
        <v>0</v>
      </c>
      <c r="O3" s="84">
        <f>COUNTIFS('Mapa Riesgo Fiscal'!$AX$8:$AX$1175,Datos!$D$58,'Mapa Riesgo Fiscal'!$B$8:$B$1175,$B3)</f>
        <v>0</v>
      </c>
      <c r="P3" s="84">
        <f>COUNTIFS('Mapa Riesgo Fiscal'!$AX$8:$AX$1175,Datos!$D$59,'Mapa Riesgo Fiscal'!$B$8:$B$1175,$B3)</f>
        <v>0</v>
      </c>
      <c r="Q3" s="84">
        <f>COUNTIFS('Mapa Riesgo Fiscal'!$AX$8:$AX$1175,Datos!$D$60,'Mapa Riesgo Fiscal'!$B$8:$B$1175,$B3)</f>
        <v>0</v>
      </c>
      <c r="R3" s="33">
        <f>+SUM(N3:Q3)</f>
        <v>0</v>
      </c>
      <c r="S3" s="34" t="e">
        <f>+IF((N3/R3)&gt;=20%,Datos!$D$57,+IF(((N3/R3)+(O3/R3))&gt;=30%,Datos!$D$58,+IF(((N3/R3)+(O3/R3)+(P3/R3))&gt;=40%,Datos!$D$59,+IF((N3/R3)+(O3/R3)+(P3/R3)+(Q3/R3)&gt;=50%,Datos!$D$60,""))))</f>
        <v>#DIV/0!</v>
      </c>
    </row>
    <row r="4" spans="2:19" ht="20.149999999999999" customHeight="1" x14ac:dyDescent="0.35">
      <c r="B4" s="144" t="s">
        <v>192</v>
      </c>
      <c r="C4" s="113"/>
      <c r="D4" s="113"/>
      <c r="E4" s="113"/>
      <c r="F4" s="113"/>
      <c r="H4" s="84">
        <f>COUNTIFS('Mapa Riesgo Fiscal'!$AF$8:$AF$1175,Datos!$D$57,'Mapa Riesgo Fiscal'!$B$8:$B$1175,$B4)</f>
        <v>0</v>
      </c>
      <c r="I4" s="84">
        <f>COUNTIFS('Mapa Riesgo Fiscal'!$AF$8:$AF$1175,Datos!$D$58,'Mapa Riesgo Fiscal'!$B$8:$B$1175,$B4)</f>
        <v>0</v>
      </c>
      <c r="J4" s="84">
        <f>COUNTIFS('Mapa Riesgo Fiscal'!$AF$8:$AF$1175,Datos!$D$59,'Mapa Riesgo Fiscal'!$B$8:$B$1175,$B4)</f>
        <v>0</v>
      </c>
      <c r="K4" s="84">
        <f>COUNTIFS('Mapa Riesgo Fiscal'!$AF$8:$AF$1175,Datos!$D$60,'Mapa Riesgo Fiscal'!$B$8:$B$1175,$B4)</f>
        <v>0</v>
      </c>
      <c r="L4" s="33">
        <f t="shared" si="0"/>
        <v>0</v>
      </c>
      <c r="M4" s="34" t="e">
        <f>+IF((H4/L4)&gt;=20%,Datos!$D$57,+IF(((H4/L4)+(I4/L4))&gt;=30%,Datos!$D$58,+IF(((H4/L4)+(I4/L4)+(J4/L4))&gt;=40%,Datos!$D$59,+IF((H4/L4)+(I4/L4)+(J4/L4)+(K4/L4)&gt;=50%,Datos!$D$60,""))))</f>
        <v>#DIV/0!</v>
      </c>
      <c r="N4" s="84">
        <f>COUNTIFS('Mapa Riesgo Fiscal'!$AX$8:$AX$1175,Datos!$D$57,'Mapa Riesgo Fiscal'!$B$8:$B$1175,$B4)</f>
        <v>0</v>
      </c>
      <c r="O4" s="84">
        <f>COUNTIFS('Mapa Riesgo Fiscal'!$AX$8:$AX$1175,Datos!$D$58,'Mapa Riesgo Fiscal'!$B$8:$B$1175,$B4)</f>
        <v>0</v>
      </c>
      <c r="P4" s="84">
        <f>COUNTIFS('Mapa Riesgo Fiscal'!$AX$8:$AX$1175,Datos!$D$59,'Mapa Riesgo Fiscal'!$B$8:$B$1175,$B4)</f>
        <v>0</v>
      </c>
      <c r="Q4" s="84">
        <f>COUNTIFS('Mapa Riesgo Fiscal'!$AX$8:$AX$1175,Datos!$D$60,'Mapa Riesgo Fiscal'!$B$8:$B$1175,$B4)</f>
        <v>0</v>
      </c>
      <c r="R4" s="33">
        <f t="shared" ref="R4:R17" si="1">+SUM(N4:Q4)</f>
        <v>0</v>
      </c>
      <c r="S4" s="34" t="e">
        <f>+IF((N4/R4)&gt;=20%,Datos!$D$57,+IF(((N4/R4)+(O4/R4))&gt;=30%,Datos!$D$58,+IF(((N4/R4)+(O4/R4)+(P4/R4))&gt;=40%,Datos!$D$59,+IF((N4/R4)+(O4/R4)+(P4/R4)+(Q4/R4)&gt;=50%,Datos!$D$60,""))))</f>
        <v>#DIV/0!</v>
      </c>
    </row>
    <row r="5" spans="2:19" ht="20.149999999999999" customHeight="1" x14ac:dyDescent="0.35">
      <c r="B5" s="144" t="s">
        <v>133</v>
      </c>
      <c r="C5" s="113"/>
      <c r="D5" s="113"/>
      <c r="E5" s="113"/>
      <c r="F5" s="113"/>
      <c r="H5" s="84">
        <f>COUNTIFS('Mapa Riesgo Fiscal'!$AF$8:$AF$1175,Datos!$D$57,'Mapa Riesgo Fiscal'!$B$8:$B$1175,$B5)</f>
        <v>0</v>
      </c>
      <c r="I5" s="84">
        <f>COUNTIFS('Mapa Riesgo Fiscal'!$AF$8:$AF$1175,Datos!$D$58,'Mapa Riesgo Fiscal'!$B$8:$B$1175,$B5)</f>
        <v>0</v>
      </c>
      <c r="J5" s="84">
        <f>COUNTIFS('Mapa Riesgo Fiscal'!$AF$8:$AF$1175,Datos!$D$59,'Mapa Riesgo Fiscal'!$B$8:$B$1175,$B5)</f>
        <v>0</v>
      </c>
      <c r="K5" s="84">
        <f>COUNTIFS('Mapa Riesgo Fiscal'!$AF$8:$AF$1175,Datos!$D$60,'Mapa Riesgo Fiscal'!$B$8:$B$1175,$B5)</f>
        <v>0</v>
      </c>
      <c r="L5" s="33">
        <f t="shared" si="0"/>
        <v>0</v>
      </c>
      <c r="M5" s="34" t="e">
        <f>+IF((H5/L5)&gt;=20%,Datos!$D$57,+IF(((H5/L5)+(I5/L5))&gt;=30%,Datos!$D$58,+IF(((H5/L5)+(I5/L5)+(J5/L5))&gt;=40%,Datos!$D$59,+IF((H5/L5)+(I5/L5)+(J5/L5)+(K5/L5)&gt;=50%,Datos!$D$60,""))))</f>
        <v>#DIV/0!</v>
      </c>
      <c r="N5" s="84">
        <f>COUNTIFS('Mapa Riesgo Fiscal'!$AX$8:$AX$1175,Datos!$D$57,'Mapa Riesgo Fiscal'!$B$8:$B$1175,$B5)</f>
        <v>0</v>
      </c>
      <c r="O5" s="84">
        <f>COUNTIFS('Mapa Riesgo Fiscal'!$AX$8:$AX$1175,Datos!$D$58,'Mapa Riesgo Fiscal'!$B$8:$B$1175,$B5)</f>
        <v>0</v>
      </c>
      <c r="P5" s="84">
        <f>COUNTIFS('Mapa Riesgo Fiscal'!$AX$8:$AX$1175,Datos!$D$59,'Mapa Riesgo Fiscal'!$B$8:$B$1175,$B5)</f>
        <v>0</v>
      </c>
      <c r="Q5" s="84">
        <f>COUNTIFS('Mapa Riesgo Fiscal'!$AX$8:$AX$1175,Datos!$D$60,'Mapa Riesgo Fiscal'!$B$8:$B$1175,$B5)</f>
        <v>0</v>
      </c>
      <c r="R5" s="33">
        <f t="shared" si="1"/>
        <v>0</v>
      </c>
      <c r="S5" s="34" t="e">
        <f>+IF((N5/R5)&gt;=20%,Datos!$D$57,+IF(((N5/R5)+(O5/R5))&gt;=30%,Datos!$D$58,+IF(((N5/R5)+(O5/R5)+(P5/R5))&gt;=40%,Datos!$D$59,+IF((N5/R5)+(O5/R5)+(P5/R5)+(Q5/R5)&gt;=50%,Datos!$D$60,""))))</f>
        <v>#DIV/0!</v>
      </c>
    </row>
    <row r="6" spans="2:19" ht="20.149999999999999" customHeight="1" x14ac:dyDescent="0.35">
      <c r="B6" s="145" t="s">
        <v>135</v>
      </c>
      <c r="C6" s="114"/>
      <c r="D6" s="114"/>
      <c r="E6" s="114"/>
      <c r="F6" s="114"/>
      <c r="H6" s="85">
        <f>COUNTIFS('Mapa Riesgo Fiscal'!$AF$8:$AF$1175,Datos!$D$57,'Mapa Riesgo Fiscal'!$B$8:$B$1175,$B6)</f>
        <v>0</v>
      </c>
      <c r="I6" s="85">
        <f>COUNTIFS('Mapa Riesgo Fiscal'!$AF$8:$AF$1175,Datos!$D$58,'Mapa Riesgo Fiscal'!$B$8:$B$1175,$B6)</f>
        <v>0</v>
      </c>
      <c r="J6" s="85">
        <f>COUNTIFS('Mapa Riesgo Fiscal'!$AF$8:$AF$1175,Datos!$D$59,'Mapa Riesgo Fiscal'!$B$8:$B$1175,$B6)</f>
        <v>0</v>
      </c>
      <c r="K6" s="85">
        <f>COUNTIFS('Mapa Riesgo Fiscal'!$AF$8:$AF$1175,Datos!$D$60,'Mapa Riesgo Fiscal'!$B$8:$B$1175,$B6)</f>
        <v>0</v>
      </c>
      <c r="L6" s="33">
        <f t="shared" si="0"/>
        <v>0</v>
      </c>
      <c r="M6" s="34" t="e">
        <f>+IF((H6/L6)&gt;=20%,Datos!$D$57,+IF(((H6/L6)+(I6/L6))&gt;=30%,Datos!$D$58,+IF(((H6/L6)+(I6/L6)+(J6/L6))&gt;=40%,Datos!$D$59,+IF((H6/L6)+(I6/L6)+(J6/L6)+(K6/L6)&gt;=50%,Datos!$D$60,""))))</f>
        <v>#DIV/0!</v>
      </c>
      <c r="N6" s="85">
        <f>COUNTIFS('Mapa Riesgo Fiscal'!$AX$8:$AX$1175,Datos!$D$57,'Mapa Riesgo Fiscal'!$B$8:$B$1175,$B6)</f>
        <v>0</v>
      </c>
      <c r="O6" s="85">
        <f>COUNTIFS('Mapa Riesgo Fiscal'!$AX$8:$AX$1175,Datos!$D$58,'Mapa Riesgo Fiscal'!$B$8:$B$1175,$B6)</f>
        <v>0</v>
      </c>
      <c r="P6" s="85">
        <f>COUNTIFS('Mapa Riesgo Fiscal'!$AX$8:$AX$1175,Datos!$D$59,'Mapa Riesgo Fiscal'!$B$8:$B$1175,$B6)</f>
        <v>0</v>
      </c>
      <c r="Q6" s="85">
        <f>COUNTIFS('Mapa Riesgo Fiscal'!$AX$8:$AX$1175,Datos!$D$60,'Mapa Riesgo Fiscal'!$B$8:$B$1175,$B6)</f>
        <v>0</v>
      </c>
      <c r="R6" s="33">
        <f t="shared" si="1"/>
        <v>0</v>
      </c>
      <c r="S6" s="34" t="e">
        <f>+IF((N6/R6)&gt;=20%,Datos!$D$57,+IF(((N6/R6)+(O6/R6))&gt;=30%,Datos!$D$58,+IF(((N6/R6)+(O6/R6)+(P6/R6))&gt;=40%,Datos!$D$59,+IF((N6/R6)+(O6/R6)+(P6/R6)+(Q6/R6)&gt;=50%,Datos!$D$60,""))))</f>
        <v>#DIV/0!</v>
      </c>
    </row>
    <row r="7" spans="2:19" ht="20.149999999999999" customHeight="1" x14ac:dyDescent="0.35">
      <c r="B7" s="145" t="s">
        <v>137</v>
      </c>
      <c r="C7" s="114"/>
      <c r="D7" s="114"/>
      <c r="E7" s="114"/>
      <c r="F7" s="114"/>
      <c r="H7" s="85">
        <f>COUNTIFS('Mapa Riesgo Fiscal'!$AF$8:$AF$1175,Datos!$D$57,'Mapa Riesgo Fiscal'!$B$8:$B$1175,$B7)</f>
        <v>0</v>
      </c>
      <c r="I7" s="85">
        <f>COUNTIFS('Mapa Riesgo Fiscal'!$AF$8:$AF$1175,Datos!$D$58,'Mapa Riesgo Fiscal'!$B$8:$B$1175,$B7)</f>
        <v>0</v>
      </c>
      <c r="J7" s="85">
        <f>COUNTIFS('Mapa Riesgo Fiscal'!$AF$8:$AF$1175,Datos!$D$59,'Mapa Riesgo Fiscal'!$B$8:$B$1175,$B7)</f>
        <v>0</v>
      </c>
      <c r="K7" s="85">
        <f>COUNTIFS('Mapa Riesgo Fiscal'!$AF$8:$AF$1175,Datos!$D$60,'Mapa Riesgo Fiscal'!$B$8:$B$1175,$B7)</f>
        <v>0</v>
      </c>
      <c r="L7" s="33">
        <f t="shared" si="0"/>
        <v>0</v>
      </c>
      <c r="M7" s="34" t="e">
        <f>+IF((H7/L7)&gt;=20%,Datos!$D$57,+IF(((H7/L7)+(I7/L7))&gt;=30%,Datos!$D$58,+IF(((H7/L7)+(I7/L7)+(J7/L7))&gt;=40%,Datos!$D$59,+IF((H7/L7)+(I7/L7)+(J7/L7)+(K7/L7)&gt;=50%,Datos!$D$60,""))))</f>
        <v>#DIV/0!</v>
      </c>
      <c r="N7" s="85">
        <f>COUNTIFS('Mapa Riesgo Fiscal'!$AX$8:$AX$1175,Datos!$D$57,'Mapa Riesgo Fiscal'!$B$8:$B$1175,$B7)</f>
        <v>0</v>
      </c>
      <c r="O7" s="85">
        <f>COUNTIFS('Mapa Riesgo Fiscal'!$AX$8:$AX$1175,Datos!$D$58,'Mapa Riesgo Fiscal'!$B$8:$B$1175,$B7)</f>
        <v>0</v>
      </c>
      <c r="P7" s="85">
        <f>COUNTIFS('Mapa Riesgo Fiscal'!$AX$8:$AX$1175,Datos!$D$59,'Mapa Riesgo Fiscal'!$B$8:$B$1175,$B7)</f>
        <v>0</v>
      </c>
      <c r="Q7" s="85">
        <f>COUNTIFS('Mapa Riesgo Fiscal'!$AX$8:$AX$1175,Datos!$D$60,'Mapa Riesgo Fiscal'!$B$8:$B$1175,$B7)</f>
        <v>0</v>
      </c>
      <c r="R7" s="33">
        <f t="shared" si="1"/>
        <v>0</v>
      </c>
      <c r="S7" s="34" t="e">
        <f>+IF((N7/R7)&gt;=20%,Datos!$D$57,+IF(((N7/R7)+(O7/R7))&gt;=30%,Datos!$D$58,+IF(((N7/R7)+(O7/R7)+(P7/R7))&gt;=40%,Datos!$D$59,+IF((N7/R7)+(O7/R7)+(P7/R7)+(Q7/R7)&gt;=50%,Datos!$D$60,""))))</f>
        <v>#DIV/0!</v>
      </c>
    </row>
    <row r="8" spans="2:19" ht="20.149999999999999" customHeight="1" x14ac:dyDescent="0.35">
      <c r="B8" s="145" t="s">
        <v>139</v>
      </c>
      <c r="C8" s="114"/>
      <c r="D8" s="114"/>
      <c r="E8" s="114"/>
      <c r="F8" s="114"/>
      <c r="H8" s="85">
        <f>COUNTIFS('Mapa Riesgo Fiscal'!$AF$8:$AF$1175,Datos!$D$57,'Mapa Riesgo Fiscal'!$B$8:$B$1175,$B8)</f>
        <v>0</v>
      </c>
      <c r="I8" s="85">
        <f>COUNTIFS('Mapa Riesgo Fiscal'!$AF$8:$AF$1175,Datos!$D$58,'Mapa Riesgo Fiscal'!$B$8:$B$1175,$B8)</f>
        <v>0</v>
      </c>
      <c r="J8" s="85">
        <f>COUNTIFS('Mapa Riesgo Fiscal'!$AF$8:$AF$1175,Datos!$D$59,'Mapa Riesgo Fiscal'!$B$8:$B$1175,$B8)</f>
        <v>0</v>
      </c>
      <c r="K8" s="85">
        <f>COUNTIFS('Mapa Riesgo Fiscal'!$AF$8:$AF$1175,Datos!$D$60,'Mapa Riesgo Fiscal'!$B$8:$B$1175,$B8)</f>
        <v>0</v>
      </c>
      <c r="L8" s="33">
        <f t="shared" si="0"/>
        <v>0</v>
      </c>
      <c r="M8" s="34" t="e">
        <f>+IF((H8/L8)&gt;=20%,Datos!$D$57,+IF(((H8/L8)+(I8/L8))&gt;=30%,Datos!$D$58,+IF(((H8/L8)+(I8/L8)+(J8/L8))&gt;=40%,Datos!$D$59,+IF((H8/L8)+(I8/L8)+(J8/L8)+(K8/L8)&gt;=50%,Datos!$D$60,""))))</f>
        <v>#DIV/0!</v>
      </c>
      <c r="N8" s="85">
        <f>COUNTIFS('Mapa Riesgo Fiscal'!$AX$8:$AX$1175,Datos!$D$57,'Mapa Riesgo Fiscal'!$B$8:$B$1175,$B8)</f>
        <v>0</v>
      </c>
      <c r="O8" s="85">
        <f>COUNTIFS('Mapa Riesgo Fiscal'!$AX$8:$AX$1175,Datos!$D$58,'Mapa Riesgo Fiscal'!$B$8:$B$1175,$B8)</f>
        <v>0</v>
      </c>
      <c r="P8" s="85">
        <f>COUNTIFS('Mapa Riesgo Fiscal'!$AX$8:$AX$1175,Datos!$D$59,'Mapa Riesgo Fiscal'!$B$8:$B$1175,$B8)</f>
        <v>0</v>
      </c>
      <c r="Q8" s="85">
        <f>COUNTIFS('Mapa Riesgo Fiscal'!$AX$8:$AX$1175,Datos!$D$60,'Mapa Riesgo Fiscal'!$B$8:$B$1175,$B8)</f>
        <v>0</v>
      </c>
      <c r="R8" s="33">
        <f t="shared" si="1"/>
        <v>0</v>
      </c>
      <c r="S8" s="34" t="e">
        <f>+IF((N8/R8)&gt;=20%,Datos!$D$57,+IF(((N8/R8)+(O8/R8))&gt;=30%,Datos!$D$58,+IF(((N8/R8)+(O8/R8)+(P8/R8))&gt;=40%,Datos!$D$59,+IF((N8/R8)+(O8/R8)+(P8/R8)+(Q8/R8)&gt;=50%,Datos!$D$60,""))))</f>
        <v>#DIV/0!</v>
      </c>
    </row>
    <row r="9" spans="2:19" ht="20.149999999999999" customHeight="1" x14ac:dyDescent="0.35">
      <c r="B9" s="145" t="s">
        <v>141</v>
      </c>
      <c r="C9" s="114">
        <f>AVERAGEIFS('Mapa Riesgo Fiscal'!$I$8:$I$1175,'Mapa Riesgo Fiscal'!$B$8:$B$1175,B9)</f>
        <v>0.44444444444444442</v>
      </c>
      <c r="D9" s="114">
        <f>AVERAGEIFS('Mapa Riesgo Fiscal'!BR7:BR387,'Mapa Riesgo Fiscal'!B7:B387,B9)</f>
        <v>0</v>
      </c>
      <c r="E9" s="114">
        <f>AVERAGEIFS('Mapa Riesgo Fiscal'!$CP$8:$CP$1108,'Mapa Riesgo Fiscal'!$B$8:$B$1108,B9)</f>
        <v>1</v>
      </c>
      <c r="F9" s="114">
        <f t="shared" ref="F9:F16" si="2">+AVERAGE(C9:E9)</f>
        <v>0.48148148148148145</v>
      </c>
      <c r="H9" s="85">
        <f>COUNTIFS('Mapa Riesgo Fiscal'!$AF$8:$AF$1175,Datos!$D$57,'Mapa Riesgo Fiscal'!$B$8:$B$1175,$B9)</f>
        <v>3</v>
      </c>
      <c r="I9" s="85">
        <f>COUNTIFS('Mapa Riesgo Fiscal'!$AF$8:$AF$1175,Datos!$D$58,'Mapa Riesgo Fiscal'!$B$8:$B$1175,$B9)</f>
        <v>0</v>
      </c>
      <c r="J9" s="85">
        <f>COUNTIFS('Mapa Riesgo Fiscal'!$AF$8:$AF$1175,Datos!$D$59,'Mapa Riesgo Fiscal'!$B$8:$B$1175,$B9)</f>
        <v>1</v>
      </c>
      <c r="K9" s="85">
        <f>COUNTIFS('Mapa Riesgo Fiscal'!$AF$8:$AF$1175,Datos!$D$60,'Mapa Riesgo Fiscal'!$B$8:$B$1175,$B9)</f>
        <v>0</v>
      </c>
      <c r="L9" s="33">
        <f t="shared" si="0"/>
        <v>4</v>
      </c>
      <c r="M9" s="34" t="str">
        <f>+IF((H9/L9)&gt;=20%,Datos!$D$57,+IF(((H9/L9)+(I9/L9))&gt;=30%,Datos!$D$58,+IF(((H9/L9)+(I9/L9)+(J9/L9))&gt;=40%,Datos!$D$59,+IF((H9/L9)+(I9/L9)+(J9/L9)+(K9/L9)&gt;=50%,Datos!$D$60,""))))</f>
        <v>Extremo</v>
      </c>
      <c r="N9" s="85">
        <f>COUNTIFS('Mapa Riesgo Fiscal'!$AX$8:$AX$1175,Datos!$D$57,'Mapa Riesgo Fiscal'!$B$8:$B$1175,$B9)</f>
        <v>0</v>
      </c>
      <c r="O9" s="85">
        <f>COUNTIFS('Mapa Riesgo Fiscal'!$AX$8:$AX$1175,Datos!$D$58,'Mapa Riesgo Fiscal'!$B$8:$B$1175,$B9)</f>
        <v>3</v>
      </c>
      <c r="P9" s="85">
        <f>COUNTIFS('Mapa Riesgo Fiscal'!$AX$8:$AX$1175,Datos!$D$59,'Mapa Riesgo Fiscal'!$B$8:$B$1175,$B9)</f>
        <v>1</v>
      </c>
      <c r="Q9" s="85">
        <f>COUNTIFS('Mapa Riesgo Fiscal'!$AX$8:$AX$1175,Datos!$D$60,'Mapa Riesgo Fiscal'!$B$8:$B$1175,$B9)</f>
        <v>0</v>
      </c>
      <c r="R9" s="33">
        <f t="shared" si="1"/>
        <v>4</v>
      </c>
      <c r="S9" s="34" t="str">
        <f>+IF((N9/R9)&gt;=20%,Datos!$D$57,+IF(((N9/R9)+(O9/R9))&gt;=30%,Datos!$D$58,+IF(((N9/R9)+(O9/R9)+(P9/R9))&gt;=40%,Datos!$D$59,+IF((N9/R9)+(O9/R9)+(P9/R9)+(Q9/R9)&gt;=50%,Datos!$D$60,""))))</f>
        <v>Alto</v>
      </c>
    </row>
    <row r="10" spans="2:19" ht="20.149999999999999" customHeight="1" x14ac:dyDescent="0.35">
      <c r="B10" s="145" t="s">
        <v>143</v>
      </c>
      <c r="C10" s="114"/>
      <c r="D10" s="114"/>
      <c r="E10" s="114"/>
      <c r="F10" s="114"/>
      <c r="H10" s="85">
        <f>COUNTIFS('Mapa Riesgo Fiscal'!$AF$8:$AF$1175,Datos!$D$57,'Mapa Riesgo Fiscal'!$B$8:$B$1175,$B10)</f>
        <v>0</v>
      </c>
      <c r="I10" s="85">
        <f>COUNTIFS('Mapa Riesgo Fiscal'!$AF$8:$AF$1175,Datos!$D$58,'Mapa Riesgo Fiscal'!$B$8:$B$1175,$B10)</f>
        <v>0</v>
      </c>
      <c r="J10" s="85">
        <f>COUNTIFS('Mapa Riesgo Fiscal'!$AF$8:$AF$1175,Datos!$D$59,'Mapa Riesgo Fiscal'!$B$8:$B$1175,$B10)</f>
        <v>0</v>
      </c>
      <c r="K10" s="85">
        <f>COUNTIFS('Mapa Riesgo Fiscal'!$AF$8:$AF$1175,Datos!$D$60,'Mapa Riesgo Fiscal'!$B$8:$B$1175,$B10)</f>
        <v>0</v>
      </c>
      <c r="L10" s="33">
        <f t="shared" si="0"/>
        <v>0</v>
      </c>
      <c r="M10" s="34" t="e">
        <f>+IF((H10/L10)&gt;=20%,Datos!$D$57,+IF(((H10/L10)+(I10/L10))&gt;=30%,Datos!$D$58,+IF(((H10/L10)+(I10/L10)+(J10/L10))&gt;=40%,Datos!$D$59,+IF((H10/L10)+(I10/L10)+(J10/L10)+(K10/L10)&gt;=50%,Datos!$D$60,""))))</f>
        <v>#DIV/0!</v>
      </c>
      <c r="N10" s="85">
        <f>COUNTIFS('Mapa Riesgo Fiscal'!$AX$8:$AX$1175,Datos!$D$57,'Mapa Riesgo Fiscal'!$B$8:$B$1175,$B10)</f>
        <v>0</v>
      </c>
      <c r="O10" s="85">
        <f>COUNTIFS('Mapa Riesgo Fiscal'!$AX$8:$AX$1175,Datos!$D$58,'Mapa Riesgo Fiscal'!$B$8:$B$1175,$B10)</f>
        <v>0</v>
      </c>
      <c r="P10" s="85">
        <f>COUNTIFS('Mapa Riesgo Fiscal'!$AX$8:$AX$1175,Datos!$D$59,'Mapa Riesgo Fiscal'!$B$8:$B$1175,$B10)</f>
        <v>0</v>
      </c>
      <c r="Q10" s="85">
        <f>COUNTIFS('Mapa Riesgo Fiscal'!$AX$8:$AX$1175,Datos!$D$60,'Mapa Riesgo Fiscal'!$B$8:$B$1175,$B10)</f>
        <v>0</v>
      </c>
      <c r="R10" s="33">
        <f t="shared" si="1"/>
        <v>0</v>
      </c>
      <c r="S10" s="34" t="e">
        <f>+IF((N10/R10)&gt;=20%,Datos!$D$57,+IF(((N10/R10)+(O10/R10))&gt;=30%,Datos!$D$58,+IF(((N10/R10)+(O10/R10)+(P10/R10))&gt;=40%,Datos!$D$59,+IF((N10/R10)+(O10/R10)+(P10/R10)+(Q10/R10)&gt;=50%,Datos!$D$60,""))))</f>
        <v>#DIV/0!</v>
      </c>
    </row>
    <row r="11" spans="2:19" ht="20.149999999999999" customHeight="1" x14ac:dyDescent="0.35">
      <c r="B11" s="145" t="s">
        <v>145</v>
      </c>
      <c r="C11" s="114">
        <f>AVERAGEIFS('Mapa Riesgo Fiscal'!$I$8:$I$1175,'Mapa Riesgo Fiscal'!$B$8:$B$1175,B11)</f>
        <v>0.5</v>
      </c>
      <c r="D11" s="114">
        <f>AVERAGEIFS('Mapa Riesgo Fiscal'!BR9:BR389,'Mapa Riesgo Fiscal'!B9:B389,B11)</f>
        <v>0</v>
      </c>
      <c r="E11" s="114">
        <f>AVERAGEIFS('Mapa Riesgo Fiscal'!$CP$8:$CP$1108,'Mapa Riesgo Fiscal'!$B$8:$B$1108,B11)</f>
        <v>1</v>
      </c>
      <c r="F11" s="114">
        <f t="shared" si="2"/>
        <v>0.5</v>
      </c>
      <c r="H11" s="85">
        <f>COUNTIFS('Mapa Riesgo Fiscal'!$AF$8:$AF$1175,Datos!$D$57,'Mapa Riesgo Fiscal'!$B$8:$B$1175,$B11)</f>
        <v>0</v>
      </c>
      <c r="I11" s="85">
        <f>COUNTIFS('Mapa Riesgo Fiscal'!$AF$8:$AF$1175,Datos!$D$58,'Mapa Riesgo Fiscal'!$B$8:$B$1175,$B11)</f>
        <v>2</v>
      </c>
      <c r="J11" s="85">
        <f>COUNTIFS('Mapa Riesgo Fiscal'!$AF$8:$AF$1175,Datos!$D$59,'Mapa Riesgo Fiscal'!$B$8:$B$1175,$B11)</f>
        <v>0</v>
      </c>
      <c r="K11" s="85">
        <f>COUNTIFS('Mapa Riesgo Fiscal'!$AF$8:$AF$1175,Datos!$D$60,'Mapa Riesgo Fiscal'!$B$8:$B$1175,$B11)</f>
        <v>0</v>
      </c>
      <c r="L11" s="33">
        <f t="shared" si="0"/>
        <v>2</v>
      </c>
      <c r="M11" s="34" t="str">
        <f>+IF((H11/L11)&gt;=20%,Datos!$D$57,+IF(((H11/L11)+(I11/L11))&gt;=30%,Datos!$D$58,+IF(((H11/L11)+(I11/L11)+(J11/L11))&gt;=40%,Datos!$D$59,+IF((H11/L11)+(I11/L11)+(J11/L11)+(K11/L11)&gt;=50%,Datos!$D$60,""))))</f>
        <v>Alto</v>
      </c>
      <c r="N11" s="85">
        <f>COUNTIFS('Mapa Riesgo Fiscal'!$AX$8:$AX$1175,Datos!$D$57,'Mapa Riesgo Fiscal'!$B$8:$B$1175,$B11)</f>
        <v>0</v>
      </c>
      <c r="O11" s="85">
        <f>COUNTIFS('Mapa Riesgo Fiscal'!$AX$8:$AX$1175,Datos!$D$58,'Mapa Riesgo Fiscal'!$B$8:$B$1175,$B11)</f>
        <v>0</v>
      </c>
      <c r="P11" s="85">
        <f>COUNTIFS('Mapa Riesgo Fiscal'!$AX$8:$AX$1175,Datos!$D$59,'Mapa Riesgo Fiscal'!$B$8:$B$1175,$B11)</f>
        <v>2</v>
      </c>
      <c r="Q11" s="85">
        <f>COUNTIFS('Mapa Riesgo Fiscal'!$AX$8:$AX$1175,Datos!$D$60,'Mapa Riesgo Fiscal'!$B$8:$B$1175,$B11)</f>
        <v>0</v>
      </c>
      <c r="R11" s="33">
        <f t="shared" si="1"/>
        <v>2</v>
      </c>
      <c r="S11" s="34" t="str">
        <f>+IF((N11/R11)&gt;=20%,Datos!$D$57,+IF(((N11/R11)+(O11/R11))&gt;=30%,Datos!$D$58,+IF(((N11/R11)+(O11/R11)+(P11/R11))&gt;=40%,Datos!$D$59,+IF((N11/R11)+(O11/R11)+(P11/R11)+(Q11/R11)&gt;=50%,Datos!$D$60,""))))</f>
        <v>Moderado</v>
      </c>
    </row>
    <row r="12" spans="2:19" ht="20.149999999999999" customHeight="1" x14ac:dyDescent="0.35">
      <c r="B12" s="146" t="s">
        <v>147</v>
      </c>
      <c r="C12" s="115"/>
      <c r="D12" s="115"/>
      <c r="E12" s="115"/>
      <c r="F12" s="115"/>
      <c r="H12" s="86">
        <f>COUNTIFS('Mapa Riesgo Fiscal'!$AF$8:$AF$1175,Datos!$D$57,'Mapa Riesgo Fiscal'!$B$8:$B$1175,$B12)</f>
        <v>0</v>
      </c>
      <c r="I12" s="86">
        <f>COUNTIFS('Mapa Riesgo Fiscal'!$AF$8:$AF$1175,Datos!$D$58,'Mapa Riesgo Fiscal'!$B$8:$B$1175,$B12)</f>
        <v>0</v>
      </c>
      <c r="J12" s="86">
        <f>COUNTIFS('Mapa Riesgo Fiscal'!$AF$8:$AF$1175,Datos!$D$59,'Mapa Riesgo Fiscal'!$B$8:$B$1175,$B12)</f>
        <v>0</v>
      </c>
      <c r="K12" s="86">
        <f>COUNTIFS('Mapa Riesgo Fiscal'!$AF$8:$AF$1175,Datos!$D$60,'Mapa Riesgo Fiscal'!$B$8:$B$1175,$B12)</f>
        <v>0</v>
      </c>
      <c r="L12" s="33">
        <f t="shared" si="0"/>
        <v>0</v>
      </c>
      <c r="M12" s="34" t="e">
        <f>+IF((H12/L12)&gt;=20%,Datos!$D$57,+IF(((H12/L12)+(I12/L12))&gt;=30%,Datos!$D$58,+IF(((H12/L12)+(I12/L12)+(J12/L12))&gt;=40%,Datos!$D$59,+IF((H12/L12)+(I12/L12)+(J12/L12)+(K12/L12)&gt;=50%,Datos!$D$60,""))))</f>
        <v>#DIV/0!</v>
      </c>
      <c r="N12" s="86">
        <f>COUNTIFS('Mapa Riesgo Fiscal'!$AX$8:$AX$1175,Datos!$D$57,'Mapa Riesgo Fiscal'!$B$8:$B$1175,$B12)</f>
        <v>0</v>
      </c>
      <c r="O12" s="86">
        <f>COUNTIFS('Mapa Riesgo Fiscal'!$AX$8:$AX$1175,Datos!$D$58,'Mapa Riesgo Fiscal'!$B$8:$B$1175,$B12)</f>
        <v>0</v>
      </c>
      <c r="P12" s="86">
        <f>COUNTIFS('Mapa Riesgo Fiscal'!$AX$8:$AX$1175,Datos!$D$59,'Mapa Riesgo Fiscal'!$B$8:$B$1175,$B12)</f>
        <v>0</v>
      </c>
      <c r="Q12" s="86">
        <f>COUNTIFS('Mapa Riesgo Fiscal'!$AX$8:$AX$1175,Datos!$D$60,'Mapa Riesgo Fiscal'!$B$8:$B$1175,$B12)</f>
        <v>0</v>
      </c>
      <c r="R12" s="33">
        <f t="shared" si="1"/>
        <v>0</v>
      </c>
      <c r="S12" s="34" t="e">
        <f>+IF((N12/R12)&gt;=20%,Datos!$D$57,+IF(((N12/R12)+(O12/R12))&gt;=30%,Datos!$D$58,+IF(((N12/R12)+(O12/R12)+(P12/R12))&gt;=40%,Datos!$D$59,+IF((N12/R12)+(O12/R12)+(P12/R12)+(Q12/R12)&gt;=50%,Datos!$D$60,""))))</f>
        <v>#DIV/0!</v>
      </c>
    </row>
    <row r="13" spans="2:19" ht="20.149999999999999" customHeight="1" x14ac:dyDescent="0.35">
      <c r="B13" s="146" t="s">
        <v>149</v>
      </c>
      <c r="C13" s="115"/>
      <c r="D13" s="115"/>
      <c r="E13" s="115"/>
      <c r="F13" s="115"/>
      <c r="H13" s="86">
        <f>COUNTIFS('Mapa Riesgo Fiscal'!$AF$8:$AF$1175,Datos!$D$57,'Mapa Riesgo Fiscal'!$B$8:$B$1175,$B13)</f>
        <v>0</v>
      </c>
      <c r="I13" s="86">
        <f>COUNTIFS('Mapa Riesgo Fiscal'!$AF$8:$AF$1175,Datos!$D$58,'Mapa Riesgo Fiscal'!$B$8:$B$1175,$B13)</f>
        <v>0</v>
      </c>
      <c r="J13" s="86">
        <f>COUNTIFS('Mapa Riesgo Fiscal'!$AF$8:$AF$1175,Datos!$D$59,'Mapa Riesgo Fiscal'!$B$8:$B$1175,$B13)</f>
        <v>0</v>
      </c>
      <c r="K13" s="86">
        <f>COUNTIFS('Mapa Riesgo Fiscal'!$AF$8:$AF$1175,Datos!$D$60,'Mapa Riesgo Fiscal'!$B$8:$B$1175,$B13)</f>
        <v>0</v>
      </c>
      <c r="L13" s="33">
        <f t="shared" si="0"/>
        <v>0</v>
      </c>
      <c r="M13" s="34" t="e">
        <f>+IF((H13/L13)&gt;=20%,Datos!$D$57,+IF(((H13/L13)+(I13/L13))&gt;=30%,Datos!$D$58,+IF(((H13/L13)+(I13/L13)+(J13/L13))&gt;=40%,Datos!$D$59,+IF((H13/L13)+(I13/L13)+(J13/L13)+(K13/L13)&gt;=50%,Datos!$D$60,""))))</f>
        <v>#DIV/0!</v>
      </c>
      <c r="N13" s="86">
        <f>COUNTIFS('Mapa Riesgo Fiscal'!$AX$8:$AX$1175,Datos!$D$57,'Mapa Riesgo Fiscal'!$B$8:$B$1175,$B13)</f>
        <v>0</v>
      </c>
      <c r="O13" s="86">
        <f>COUNTIFS('Mapa Riesgo Fiscal'!$AX$8:$AX$1175,Datos!$D$58,'Mapa Riesgo Fiscal'!$B$8:$B$1175,$B13)</f>
        <v>0</v>
      </c>
      <c r="P13" s="86">
        <f>COUNTIFS('Mapa Riesgo Fiscal'!$AX$8:$AX$1175,Datos!$D$59,'Mapa Riesgo Fiscal'!$B$8:$B$1175,$B13)</f>
        <v>0</v>
      </c>
      <c r="Q13" s="86">
        <f>COUNTIFS('Mapa Riesgo Fiscal'!$AX$8:$AX$1175,Datos!$D$60,'Mapa Riesgo Fiscal'!$B$8:$B$1175,$B13)</f>
        <v>0</v>
      </c>
      <c r="R13" s="33">
        <f t="shared" si="1"/>
        <v>0</v>
      </c>
      <c r="S13" s="34" t="e">
        <f>+IF((N13/R13)&gt;=20%,Datos!$D$57,+IF(((N13/R13)+(O13/R13))&gt;=30%,Datos!$D$58,+IF(((N13/R13)+(O13/R13)+(P13/R13))&gt;=40%,Datos!$D$59,+IF((N13/R13)+(O13/R13)+(P13/R13)+(Q13/R13)&gt;=50%,Datos!$D$60,""))))</f>
        <v>#DIV/0!</v>
      </c>
    </row>
    <row r="14" spans="2:19" ht="20.149999999999999" customHeight="1" x14ac:dyDescent="0.35">
      <c r="B14" s="146" t="s">
        <v>151</v>
      </c>
      <c r="C14" s="115">
        <f>AVERAGEIFS('Mapa Riesgo Fiscal'!$I$8:$I$1175,'Mapa Riesgo Fiscal'!$B$8:$B$1175,B14)</f>
        <v>0.22222222222222221</v>
      </c>
      <c r="D14" s="115">
        <f>AVERAGEIFS('Mapa Riesgo Fiscal'!BR12:BR392,'Mapa Riesgo Fiscal'!B12:B392,B14)</f>
        <v>0</v>
      </c>
      <c r="E14" s="115">
        <f>AVERAGEIFS('Mapa Riesgo Fiscal'!$CP$8:$CP$1108,'Mapa Riesgo Fiscal'!$B$8:$B$1108,B14)</f>
        <v>1</v>
      </c>
      <c r="F14" s="115">
        <f t="shared" si="2"/>
        <v>0.40740740740740744</v>
      </c>
      <c r="H14" s="86">
        <f>COUNTIFS('Mapa Riesgo Fiscal'!$AF$8:$AF$1175,Datos!$D$57,'Mapa Riesgo Fiscal'!$B$8:$B$1175,$B14)</f>
        <v>1</v>
      </c>
      <c r="I14" s="86">
        <f>COUNTIFS('Mapa Riesgo Fiscal'!$AF$8:$AF$1175,Datos!$D$58,'Mapa Riesgo Fiscal'!$B$8:$B$1175,$B14)</f>
        <v>1</v>
      </c>
      <c r="J14" s="86">
        <f>COUNTIFS('Mapa Riesgo Fiscal'!$AF$8:$AF$1175,Datos!$D$59,'Mapa Riesgo Fiscal'!$B$8:$B$1175,$B14)</f>
        <v>0</v>
      </c>
      <c r="K14" s="86">
        <f>COUNTIFS('Mapa Riesgo Fiscal'!$AF$8:$AF$1175,Datos!$D$60,'Mapa Riesgo Fiscal'!$B$8:$B$1175,$B14)</f>
        <v>0</v>
      </c>
      <c r="L14" s="33">
        <f t="shared" si="0"/>
        <v>2</v>
      </c>
      <c r="M14" s="34" t="str">
        <f>+IF((H14/L14)&gt;=20%,Datos!$D$57,+IF(((H14/L14)+(I14/L14))&gt;=30%,Datos!$D$58,+IF(((H14/L14)+(I14/L14)+(J14/L14))&gt;=40%,Datos!$D$59,+IF((H14/L14)+(I14/L14)+(J14/L14)+(K14/L14)&gt;=50%,Datos!$D$60,""))))</f>
        <v>Extremo</v>
      </c>
      <c r="N14" s="86">
        <f>COUNTIFS('Mapa Riesgo Fiscal'!$AX$8:$AX$1175,Datos!$D$57,'Mapa Riesgo Fiscal'!$B$8:$B$1175,$B14)</f>
        <v>0</v>
      </c>
      <c r="O14" s="86">
        <f>COUNTIFS('Mapa Riesgo Fiscal'!$AX$8:$AX$1175,Datos!$D$58,'Mapa Riesgo Fiscal'!$B$8:$B$1175,$B14)</f>
        <v>2</v>
      </c>
      <c r="P14" s="86">
        <f>COUNTIFS('Mapa Riesgo Fiscal'!$AX$8:$AX$1175,Datos!$D$59,'Mapa Riesgo Fiscal'!$B$8:$B$1175,$B14)</f>
        <v>0</v>
      </c>
      <c r="Q14" s="86">
        <f>COUNTIFS('Mapa Riesgo Fiscal'!$AX$8:$AX$1175,Datos!$D$60,'Mapa Riesgo Fiscal'!$B$8:$B$1175,$B14)</f>
        <v>0</v>
      </c>
      <c r="R14" s="33">
        <f t="shared" si="1"/>
        <v>2</v>
      </c>
      <c r="S14" s="34" t="str">
        <f>+IF((N14/R14)&gt;=20%,Datos!$D$57,+IF(((N14/R14)+(O14/R14))&gt;=30%,Datos!$D$58,+IF(((N14/R14)+(O14/R14)+(P14/R14))&gt;=40%,Datos!$D$59,+IF((N14/R14)+(O14/R14)+(P14/R14)+(Q14/R14)&gt;=50%,Datos!$D$60,""))))</f>
        <v>Alto</v>
      </c>
    </row>
    <row r="15" spans="2:19" ht="20.149999999999999" customHeight="1" x14ac:dyDescent="0.35">
      <c r="B15" s="146" t="s">
        <v>153</v>
      </c>
      <c r="C15" s="115">
        <f>AVERAGEIFS('Mapa Riesgo Fiscal'!$I$8:$I$1175,'Mapa Riesgo Fiscal'!$B$8:$B$1175,B15)</f>
        <v>0.5</v>
      </c>
      <c r="D15" s="115">
        <f>AVERAGEIFS('Mapa Riesgo Fiscal'!BR13:BR393,'Mapa Riesgo Fiscal'!B13:B393,B15)</f>
        <v>0</v>
      </c>
      <c r="E15" s="115">
        <f>AVERAGEIFS('Mapa Riesgo Fiscal'!$CP$8:$CP$1108,'Mapa Riesgo Fiscal'!$B$8:$B$1108,B15)</f>
        <v>1</v>
      </c>
      <c r="F15" s="115">
        <f t="shared" si="2"/>
        <v>0.5</v>
      </c>
      <c r="H15" s="86">
        <f>COUNTIFS('Mapa Riesgo Fiscal'!$AF$8:$AF$1175,Datos!$D$57,'Mapa Riesgo Fiscal'!$B$8:$B$1175,$B15)</f>
        <v>2</v>
      </c>
      <c r="I15" s="86">
        <f>COUNTIFS('Mapa Riesgo Fiscal'!$AF$8:$AF$1175,Datos!$D$58,'Mapa Riesgo Fiscal'!$B$8:$B$1175,$B15)</f>
        <v>1</v>
      </c>
      <c r="J15" s="86">
        <f>COUNTIFS('Mapa Riesgo Fiscal'!$AF$8:$AF$1175,Datos!$D$59,'Mapa Riesgo Fiscal'!$B$8:$B$1175,$B15)</f>
        <v>0</v>
      </c>
      <c r="K15" s="86">
        <f>COUNTIFS('Mapa Riesgo Fiscal'!$AF$8:$AF$1175,Datos!$D$60,'Mapa Riesgo Fiscal'!$B$8:$B$1175,$B15)</f>
        <v>0</v>
      </c>
      <c r="L15" s="33">
        <f t="shared" si="0"/>
        <v>3</v>
      </c>
      <c r="M15" s="34" t="str">
        <f>+IF((H15/L15)&gt;=20%,Datos!$D$57,+IF(((H15/L15)+(I15/L15))&gt;=30%,Datos!$D$58,+IF(((H15/L15)+(I15/L15)+(J15/L15))&gt;=40%,Datos!$D$59,+IF((H15/L15)+(I15/L15)+(J15/L15)+(K15/L15)&gt;=50%,Datos!$D$60,""))))</f>
        <v>Extremo</v>
      </c>
      <c r="N15" s="86">
        <f>COUNTIFS('Mapa Riesgo Fiscal'!$AX$8:$AX$1175,Datos!$D$57,'Mapa Riesgo Fiscal'!$B$8:$B$1175,$B15)</f>
        <v>0</v>
      </c>
      <c r="O15" s="86">
        <f>COUNTIFS('Mapa Riesgo Fiscal'!$AX$8:$AX$1175,Datos!$D$58,'Mapa Riesgo Fiscal'!$B$8:$B$1175,$B15)</f>
        <v>2</v>
      </c>
      <c r="P15" s="86">
        <f>COUNTIFS('Mapa Riesgo Fiscal'!$AX$8:$AX$1175,Datos!$D$59,'Mapa Riesgo Fiscal'!$B$8:$B$1175,$B15)</f>
        <v>1</v>
      </c>
      <c r="Q15" s="86">
        <f>COUNTIFS('Mapa Riesgo Fiscal'!$AX$8:$AX$1175,Datos!$D$60,'Mapa Riesgo Fiscal'!$B$8:$B$1175,$B15)</f>
        <v>0</v>
      </c>
      <c r="R15" s="33">
        <f t="shared" si="1"/>
        <v>3</v>
      </c>
      <c r="S15" s="34" t="str">
        <f>+IF((N15/R15)&gt;=20%,Datos!$D$57,+IF(((N15/R15)+(O15/R15))&gt;=30%,Datos!$D$58,+IF(((N15/R15)+(O15/R15)+(P15/R15))&gt;=40%,Datos!$D$59,+IF((N15/R15)+(O15/R15)+(P15/R15)+(Q15/R15)&gt;=50%,Datos!$D$60,""))))</f>
        <v>Alto</v>
      </c>
    </row>
    <row r="16" spans="2:19" ht="20.149999999999999" customHeight="1" x14ac:dyDescent="0.35">
      <c r="B16" s="146" t="s">
        <v>155</v>
      </c>
      <c r="C16" s="115">
        <f>AVERAGEIFS('Mapa Riesgo Fiscal'!$I$8:$I$1175,'Mapa Riesgo Fiscal'!$B$8:$B$1175,B16)</f>
        <v>0.16666666666666666</v>
      </c>
      <c r="D16" s="115">
        <f>AVERAGEIFS('Mapa Riesgo Fiscal'!BR14:BR394,'Mapa Riesgo Fiscal'!B14:B394,B16)</f>
        <v>0</v>
      </c>
      <c r="E16" s="115">
        <f>AVERAGEIFS('Mapa Riesgo Fiscal'!$CP$8:$CP$1108,'Mapa Riesgo Fiscal'!$B$8:$B$1108,B16)</f>
        <v>1</v>
      </c>
      <c r="F16" s="115">
        <f t="shared" si="2"/>
        <v>0.3888888888888889</v>
      </c>
      <c r="H16" s="86">
        <f>COUNTIFS('Mapa Riesgo Fiscal'!$AF$8:$AF$1175,Datos!$D$57,'Mapa Riesgo Fiscal'!$B$8:$B$1175,$B16)</f>
        <v>0</v>
      </c>
      <c r="I16" s="86">
        <f>COUNTIFS('Mapa Riesgo Fiscal'!$AF$8:$AF$1175,Datos!$D$58,'Mapa Riesgo Fiscal'!$B$8:$B$1175,$B16)</f>
        <v>0</v>
      </c>
      <c r="J16" s="86">
        <f>COUNTIFS('Mapa Riesgo Fiscal'!$AF$8:$AF$1175,Datos!$D$59,'Mapa Riesgo Fiscal'!$B$8:$B$1175,$B16)</f>
        <v>1</v>
      </c>
      <c r="K16" s="86">
        <f>COUNTIFS('Mapa Riesgo Fiscal'!$AF$8:$AF$1175,Datos!$D$60,'Mapa Riesgo Fiscal'!$B$8:$B$1175,$B16)</f>
        <v>0</v>
      </c>
      <c r="L16" s="33">
        <f t="shared" si="0"/>
        <v>1</v>
      </c>
      <c r="M16" s="34" t="str">
        <f>+IF((H16/L16)&gt;=20%,Datos!$D$57,+IF(((H16/L16)+(I16/L16))&gt;=30%,Datos!$D$58,+IF(((H16/L16)+(I16/L16)+(J16/L16))&gt;=40%,Datos!$D$59,+IF((H16/L16)+(I16/L16)+(J16/L16)+(K16/L16)&gt;=50%,Datos!$D$60,""))))</f>
        <v>Moderado</v>
      </c>
      <c r="N16" s="86">
        <f>COUNTIFS('Mapa Riesgo Fiscal'!$AX$8:$AX$1175,Datos!$D$57,'Mapa Riesgo Fiscal'!$B$8:$B$1175,$B16)</f>
        <v>0</v>
      </c>
      <c r="O16" s="86">
        <f>COUNTIFS('Mapa Riesgo Fiscal'!$AX$8:$AX$1175,Datos!$D$58,'Mapa Riesgo Fiscal'!$B$8:$B$1175,$B16)</f>
        <v>0</v>
      </c>
      <c r="P16" s="86">
        <f>COUNTIFS('Mapa Riesgo Fiscal'!$AX$8:$AX$1175,Datos!$D$59,'Mapa Riesgo Fiscal'!$B$8:$B$1175,$B16)</f>
        <v>1</v>
      </c>
      <c r="Q16" s="86">
        <f>COUNTIFS('Mapa Riesgo Fiscal'!$AX$8:$AX$1175,Datos!$D$60,'Mapa Riesgo Fiscal'!$B$8:$B$1175,$B16)</f>
        <v>0</v>
      </c>
      <c r="R16" s="33">
        <f t="shared" si="1"/>
        <v>1</v>
      </c>
      <c r="S16" s="34" t="str">
        <f>+IF((N16/R16)&gt;=20%,Datos!$D$57,+IF(((N16/R16)+(O16/R16))&gt;=30%,Datos!$D$58,+IF(((N16/R16)+(O16/R16)+(P16/R16))&gt;=40%,Datos!$D$59,+IF((N16/R16)+(O16/R16)+(P16/R16)+(Q16/R16)&gt;=50%,Datos!$D$60,""))))</f>
        <v>Moderado</v>
      </c>
    </row>
    <row r="17" spans="2:19" ht="20.149999999999999" customHeight="1" x14ac:dyDescent="0.35">
      <c r="B17" s="147" t="s">
        <v>157</v>
      </c>
      <c r="C17" s="116"/>
      <c r="D17" s="116"/>
      <c r="E17" s="116"/>
      <c r="F17" s="116"/>
      <c r="H17" s="87">
        <f>COUNTIFS('Mapa Riesgo Fiscal'!$AF$8:$AF$1175,Datos!$D$57,'Mapa Riesgo Fiscal'!$B$8:$B$1175,$B17)</f>
        <v>0</v>
      </c>
      <c r="I17" s="87">
        <f>COUNTIFS('Mapa Riesgo Fiscal'!$AF$8:$AF$1175,Datos!$D$58,'Mapa Riesgo Fiscal'!$B$8:$B$1175,$B17)</f>
        <v>0</v>
      </c>
      <c r="J17" s="87">
        <f>COUNTIFS('Mapa Riesgo Fiscal'!$AF$8:$AF$1175,Datos!$D$59,'Mapa Riesgo Fiscal'!$B$8:$B$1175,$B17)</f>
        <v>0</v>
      </c>
      <c r="K17" s="87">
        <f>COUNTIFS('Mapa Riesgo Fiscal'!$AF$8:$AF$1175,Datos!$D$60,'Mapa Riesgo Fiscal'!$B$8:$B$1175,$B17)</f>
        <v>0</v>
      </c>
      <c r="L17" s="33">
        <f t="shared" si="0"/>
        <v>0</v>
      </c>
      <c r="M17" s="34" t="e">
        <f>+IF((H17/L17)&gt;=20%,Datos!$D$57,+IF(((H17/L17)+(I17/L17))&gt;=30%,Datos!$D$58,+IF(((H17/L17)+(I17/L17)+(J17/L17))&gt;=40%,Datos!$D$59,+IF((H17/L17)+(I17/L17)+(J17/L17)+(K17/L17)&gt;=50%,Datos!$D$60,""))))</f>
        <v>#DIV/0!</v>
      </c>
      <c r="N17" s="87">
        <f>COUNTIFS('Mapa Riesgo Fiscal'!$AX$8:$AX$1175,Datos!$D$57,'Mapa Riesgo Fiscal'!$B$8:$B$1175,$B17)</f>
        <v>0</v>
      </c>
      <c r="O17" s="87">
        <f>COUNTIFS('Mapa Riesgo Fiscal'!$AX$8:$AX$1175,Datos!$D$58,'Mapa Riesgo Fiscal'!$B$8:$B$1175,$B17)</f>
        <v>0</v>
      </c>
      <c r="P17" s="87">
        <f>COUNTIFS('Mapa Riesgo Fiscal'!$AX$8:$AX$1175,Datos!$D$59,'Mapa Riesgo Fiscal'!$B$8:$B$1175,$B17)</f>
        <v>0</v>
      </c>
      <c r="Q17" s="87">
        <f>COUNTIFS('Mapa Riesgo Fiscal'!$AX$8:$AX$1175,Datos!$D$60,'Mapa Riesgo Fiscal'!$B$8:$B$1175,$B17)</f>
        <v>0</v>
      </c>
      <c r="R17" s="33">
        <f t="shared" si="1"/>
        <v>0</v>
      </c>
      <c r="S17" s="34" t="e">
        <f>+IF((N17/R17)&gt;=20%,Datos!$D$57,+IF(((N17/R17)+(O17/R17))&gt;=30%,Datos!$D$58,+IF(((N17/R17)+(O17/R17)+(P17/R17))&gt;=40%,Datos!$D$59,+IF((N17/R17)+(O17/R17)+(P17/R17)+(Q17/R17)&gt;=50%,Datos!$D$60,""))))</f>
        <v>#DIV/0!</v>
      </c>
    </row>
    <row r="18" spans="2:19" ht="20.149999999999999" customHeight="1" x14ac:dyDescent="0.35">
      <c r="H18" s="128">
        <f>+SUM(H3:H17)</f>
        <v>6</v>
      </c>
      <c r="I18" s="129">
        <f t="shared" ref="I18:K18" si="3">+SUM(I3:I17)</f>
        <v>4</v>
      </c>
      <c r="J18" s="130">
        <f t="shared" si="3"/>
        <v>2</v>
      </c>
      <c r="K18" s="131">
        <f t="shared" si="3"/>
        <v>0</v>
      </c>
      <c r="L18" s="132">
        <f>+SUM(L3:L17)</f>
        <v>12</v>
      </c>
      <c r="M18" s="29"/>
      <c r="N18" s="128">
        <f t="shared" ref="N18:Q18" si="4">+SUM(N3:N17)</f>
        <v>0</v>
      </c>
      <c r="O18" s="129">
        <f t="shared" si="4"/>
        <v>7</v>
      </c>
      <c r="P18" s="130">
        <f t="shared" si="4"/>
        <v>5</v>
      </c>
      <c r="Q18" s="131">
        <f t="shared" si="4"/>
        <v>0</v>
      </c>
      <c r="R18" s="132">
        <f>+SUM(R3:R17)</f>
        <v>12</v>
      </c>
      <c r="S18" s="26"/>
    </row>
    <row r="19" spans="2:19" ht="20.149999999999999" customHeight="1" x14ac:dyDescent="0.35">
      <c r="B19" s="142" t="s">
        <v>998</v>
      </c>
      <c r="C19" s="143">
        <f>+AVERAGE(C3:C17)</f>
        <v>0.36666666666666664</v>
      </c>
      <c r="D19" s="143">
        <f t="shared" ref="D19:F19" si="5">+AVERAGE(D3:D17)</f>
        <v>0</v>
      </c>
      <c r="E19" s="143">
        <f t="shared" si="5"/>
        <v>1</v>
      </c>
      <c r="F19" s="143">
        <f t="shared" si="5"/>
        <v>0.45555555555555555</v>
      </c>
      <c r="H19" s="26"/>
      <c r="I19" s="26"/>
      <c r="J19" s="26"/>
      <c r="K19" s="26"/>
      <c r="L19" s="26"/>
      <c r="M19" s="29"/>
      <c r="N19" s="26"/>
      <c r="O19" s="26"/>
      <c r="P19" s="26"/>
      <c r="Q19" s="26"/>
      <c r="R19" s="26"/>
      <c r="S19" s="26"/>
    </row>
    <row r="20" spans="2:19" ht="20.149999999999999" customHeight="1" x14ac:dyDescent="0.35">
      <c r="H20" s="26"/>
      <c r="I20" s="26"/>
      <c r="J20" s="26"/>
      <c r="K20" s="26"/>
      <c r="L20" s="26"/>
      <c r="M20" s="29"/>
      <c r="N20" s="26"/>
      <c r="O20" s="26"/>
      <c r="P20" s="26"/>
      <c r="Q20" s="26"/>
      <c r="R20" s="26"/>
      <c r="S20" s="26"/>
    </row>
    <row r="21" spans="2:19" ht="20.149999999999999" customHeight="1" x14ac:dyDescent="0.35">
      <c r="B21" s="165" t="s">
        <v>1159</v>
      </c>
      <c r="C21" s="132">
        <f>COUNTIF('Mapa Riesgo Fiscal'!$H$8:$H$419,B21)</f>
        <v>2</v>
      </c>
      <c r="H21" s="26"/>
      <c r="I21" s="26"/>
      <c r="J21" s="26"/>
      <c r="K21" s="26"/>
      <c r="L21" s="26"/>
      <c r="M21" s="29"/>
      <c r="N21" s="26"/>
      <c r="O21" s="26"/>
      <c r="P21" s="26"/>
      <c r="Q21" s="26"/>
      <c r="R21" s="26"/>
      <c r="S21" s="26"/>
    </row>
    <row r="22" spans="2:19" ht="20.149999999999999" customHeight="1" x14ac:dyDescent="0.35">
      <c r="B22" s="165" t="s">
        <v>1133</v>
      </c>
      <c r="C22" s="132">
        <f>COUNTIF('Mapa Riesgo Fiscal'!$H$8:$H$419,B22)</f>
        <v>2</v>
      </c>
      <c r="H22" s="26"/>
      <c r="I22" s="26"/>
      <c r="J22" s="26"/>
      <c r="K22" s="26"/>
      <c r="L22" s="26"/>
      <c r="M22" s="29"/>
      <c r="N22" s="26"/>
      <c r="O22" s="26"/>
      <c r="P22" s="26"/>
      <c r="Q22" s="26"/>
      <c r="R22" s="26"/>
      <c r="S22" s="26"/>
    </row>
    <row r="23" spans="2:19" ht="20.149999999999999" customHeight="1" x14ac:dyDescent="0.35">
      <c r="B23" s="165" t="s">
        <v>1183</v>
      </c>
      <c r="C23" s="132">
        <f>COUNTIF('Mapa Riesgo Fiscal'!$H$8:$H$419,B23)</f>
        <v>1</v>
      </c>
      <c r="E23" s="26"/>
      <c r="F23" s="26"/>
      <c r="G23" s="26"/>
      <c r="H23" s="29"/>
      <c r="I23" s="26"/>
      <c r="J23" s="26"/>
      <c r="K23" s="26"/>
      <c r="L23" s="26"/>
      <c r="M23" s="26"/>
      <c r="N23" s="26"/>
    </row>
    <row r="24" spans="2:19" ht="20.149999999999999" customHeight="1" x14ac:dyDescent="0.35">
      <c r="B24" s="165" t="s">
        <v>1198</v>
      </c>
      <c r="C24" s="132">
        <f>COUNTIF('Mapa Riesgo Fiscal'!$H$8:$H$419,B24)</f>
        <v>2</v>
      </c>
      <c r="E24" s="26"/>
      <c r="F24" s="26"/>
      <c r="G24" s="26"/>
      <c r="H24" s="29"/>
      <c r="I24" s="26"/>
      <c r="J24" s="26"/>
      <c r="K24" s="26"/>
      <c r="L24" s="26"/>
      <c r="M24" s="26"/>
      <c r="N24" s="26"/>
    </row>
    <row r="25" spans="2:19" ht="20.149999999999999" customHeight="1" x14ac:dyDescent="0.35">
      <c r="B25" s="165" t="s">
        <v>1218</v>
      </c>
      <c r="C25" s="132">
        <f>COUNTIF('Mapa Riesgo Fiscal'!$H$8:$H$419,B25)</f>
        <v>5</v>
      </c>
      <c r="E25" s="26"/>
      <c r="F25" s="26"/>
      <c r="G25" s="26"/>
      <c r="H25" s="29"/>
      <c r="I25" s="26"/>
      <c r="J25" s="26"/>
      <c r="K25" s="26"/>
      <c r="L25" s="26"/>
      <c r="M25" s="26"/>
      <c r="N25" s="26"/>
    </row>
    <row r="26" spans="2:19" ht="20.149999999999999" customHeight="1" x14ac:dyDescent="0.35">
      <c r="C26" s="164"/>
      <c r="E26" s="26"/>
      <c r="F26" s="26"/>
      <c r="G26" s="26"/>
      <c r="H26" s="29"/>
      <c r="I26" s="26"/>
      <c r="J26" s="26"/>
      <c r="K26" s="26"/>
      <c r="L26" s="26"/>
      <c r="M26" s="26"/>
      <c r="N26" s="26"/>
    </row>
    <row r="27" spans="2:19" ht="20.149999999999999" customHeight="1" x14ac:dyDescent="0.35">
      <c r="B27" s="166" t="s">
        <v>196</v>
      </c>
      <c r="C27" s="132">
        <f>COUNTIF('Mapa Riesgo Fiscal'!$U$8:$U$419,B27)</f>
        <v>0</v>
      </c>
    </row>
    <row r="28" spans="2:19" ht="20.149999999999999" customHeight="1" x14ac:dyDescent="0.35">
      <c r="B28" s="166" t="s">
        <v>197</v>
      </c>
      <c r="C28" s="132">
        <f>COUNTIF('Mapa Riesgo Fiscal'!$U$8:$U$419,B28)</f>
        <v>0</v>
      </c>
    </row>
    <row r="29" spans="2:19" ht="20.149999999999999" customHeight="1" x14ac:dyDescent="0.35">
      <c r="B29" s="166" t="s">
        <v>198</v>
      </c>
      <c r="C29" s="132">
        <f>COUNTIF('Mapa Riesgo Fiscal'!$U$8:$U$419,B29)</f>
        <v>3</v>
      </c>
    </row>
    <row r="30" spans="2:19" ht="20.149999999999999" customHeight="1" x14ac:dyDescent="0.35">
      <c r="B30" s="166" t="s">
        <v>199</v>
      </c>
      <c r="C30" s="132">
        <f>COUNTIF('Mapa Riesgo Fiscal'!$U$8:$U$419,B30)</f>
        <v>5</v>
      </c>
    </row>
    <row r="31" spans="2:19" ht="20.149999999999999" customHeight="1" x14ac:dyDescent="0.35">
      <c r="B31" s="166" t="s">
        <v>200</v>
      </c>
      <c r="C31" s="132">
        <f>COUNTIF('Mapa Riesgo Fiscal'!$U$8:$U$419,B31)</f>
        <v>2</v>
      </c>
    </row>
    <row r="32" spans="2:19" ht="20.149999999999999" customHeight="1" x14ac:dyDescent="0.35">
      <c r="B32" s="166" t="s">
        <v>201</v>
      </c>
      <c r="C32" s="132">
        <f>COUNTIF('Mapa Riesgo Fiscal'!$U$8:$U$419,B32)</f>
        <v>2</v>
      </c>
    </row>
    <row r="33" spans="2:14" ht="20.149999999999999" customHeight="1" x14ac:dyDescent="0.35">
      <c r="B33" s="166" t="s">
        <v>202</v>
      </c>
      <c r="C33" s="132">
        <f>COUNTIF('Mapa Riesgo Fiscal'!$U$8:$U$419,B33)</f>
        <v>0</v>
      </c>
    </row>
    <row r="34" spans="2:14" ht="20.149999999999999" customHeight="1" x14ac:dyDescent="0.35">
      <c r="B34" s="166" t="s">
        <v>203</v>
      </c>
      <c r="C34" s="132">
        <f>COUNTIF('Mapa Riesgo Fiscal'!$U$8:$U$419,B34)</f>
        <v>0</v>
      </c>
    </row>
    <row r="35" spans="2:14" ht="20.149999999999999" customHeight="1" x14ac:dyDescent="0.35">
      <c r="C35" s="164"/>
      <c r="E35" s="26"/>
      <c r="F35" s="26"/>
      <c r="G35" s="26"/>
      <c r="H35" s="29"/>
      <c r="I35" s="26"/>
      <c r="J35" s="26"/>
      <c r="K35" s="26"/>
      <c r="L35" s="26"/>
      <c r="M35" s="26"/>
      <c r="N35" s="26"/>
    </row>
    <row r="36" spans="2:14" ht="20.149999999999999" customHeight="1" x14ac:dyDescent="0.35">
      <c r="B36" s="166" t="s">
        <v>1266</v>
      </c>
      <c r="C36" s="132">
        <f>COUNTIF('Mapa Riesgo Fiscal'!$Q$8:$Q$419,B36)</f>
        <v>1</v>
      </c>
      <c r="H36" s="30"/>
      <c r="M36" s="27"/>
    </row>
    <row r="37" spans="2:14" ht="20.149999999999999" customHeight="1" x14ac:dyDescent="0.35">
      <c r="B37" s="166" t="s">
        <v>1267</v>
      </c>
      <c r="C37" s="132">
        <f>COUNTIF('Mapa Riesgo Fiscal'!$Q$8:$Q$419,B37)</f>
        <v>11</v>
      </c>
      <c r="H37" s="30"/>
      <c r="M37" s="27"/>
    </row>
    <row r="38" spans="2:14" ht="20.149999999999999" customHeight="1" x14ac:dyDescent="0.35">
      <c r="B38" s="166" t="s">
        <v>1268</v>
      </c>
      <c r="C38" s="132">
        <f>COUNTIF('Mapa Riesgo Fiscal'!$Q$8:$Q$419,B38)</f>
        <v>0</v>
      </c>
      <c r="H38" s="30"/>
      <c r="M38" s="27"/>
    </row>
    <row r="39" spans="2:14" ht="20.149999999999999" customHeight="1" x14ac:dyDescent="0.35">
      <c r="H39" s="30"/>
      <c r="M39" s="27"/>
    </row>
    <row r="40" spans="2:14" ht="20.149999999999999" customHeight="1" x14ac:dyDescent="0.35">
      <c r="B40" s="166" t="s">
        <v>1264</v>
      </c>
      <c r="C40" s="132">
        <f>COUNTA('Mapa Riesgo Fiscal'!$AI$8:$AI$419)</f>
        <v>30</v>
      </c>
      <c r="H40" s="30"/>
      <c r="M40" s="27"/>
    </row>
    <row r="41" spans="2:14" ht="20.149999999999999" customHeight="1" x14ac:dyDescent="0.35">
      <c r="B41" s="163"/>
      <c r="C41" s="164"/>
      <c r="H41" s="30"/>
      <c r="M41" s="27"/>
    </row>
    <row r="42" spans="2:14" ht="20.149999999999999" customHeight="1" x14ac:dyDescent="0.35">
      <c r="B42" s="166" t="s">
        <v>46</v>
      </c>
      <c r="C42" s="132">
        <f>COUNTIF('Mapa Riesgo Fiscal'!$AM$8:$AM$419,B42)</f>
        <v>9</v>
      </c>
      <c r="H42" s="30"/>
      <c r="M42" s="27"/>
    </row>
    <row r="43" spans="2:14" ht="20.149999999999999" customHeight="1" x14ac:dyDescent="0.35">
      <c r="B43" s="166" t="s">
        <v>47</v>
      </c>
      <c r="C43" s="132">
        <f>COUNTIF('Mapa Riesgo Fiscal'!$AM$8:$AM$419,B43)</f>
        <v>9</v>
      </c>
      <c r="H43" s="30"/>
      <c r="M43" s="27"/>
    </row>
    <row r="44" spans="2:14" ht="20.149999999999999" customHeight="1" x14ac:dyDescent="0.35">
      <c r="B44" s="166" t="s">
        <v>48</v>
      </c>
      <c r="C44" s="132">
        <f>COUNTIF('Mapa Riesgo Fiscal'!$AM$8:$AM$419,B44)</f>
        <v>12</v>
      </c>
    </row>
    <row r="45" spans="2:14" ht="20.149999999999999" customHeight="1" x14ac:dyDescent="0.35">
      <c r="B45" s="163"/>
      <c r="C45" s="164"/>
    </row>
    <row r="46" spans="2:14" ht="20.149999999999999" customHeight="1" x14ac:dyDescent="0.35">
      <c r="B46" s="166" t="s">
        <v>1265</v>
      </c>
      <c r="C46" s="132">
        <f>COUNTA('Mapa Riesgo Fiscal'!$BB$8:$BB$419)</f>
        <v>18</v>
      </c>
    </row>
  </sheetData>
  <sortState xmlns:xlrd2="http://schemas.microsoft.com/office/spreadsheetml/2017/richdata2" ref="D22:D36">
    <sortCondition ref="D22:D36"/>
  </sortState>
  <conditionalFormatting sqref="M1:M22 S1:S22 H23:H43 N23:N43 M27:M34 S27:S34 M44:M1048576 S44:S1048576">
    <cfRule type="containsText" dxfId="10" priority="1" operator="containsText" text="Bajo">
      <formula>NOT(ISERROR(SEARCH("Bajo",H1)))</formula>
    </cfRule>
    <cfRule type="containsText" dxfId="9" priority="2" operator="containsText" text="Moderado">
      <formula>NOT(ISERROR(SEARCH("Moderado",H1)))</formula>
    </cfRule>
    <cfRule type="containsText" dxfId="8" priority="3" operator="containsText" text="Alto">
      <formula>NOT(ISERROR(SEARCH("Alto",H1)))</formula>
    </cfRule>
    <cfRule type="containsText" dxfId="7" priority="4" operator="containsText" text="Extremo">
      <formula>NOT(ISERROR(SEARCH("Extremo",H1)))</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9EFC4-E0D8-4998-975B-00BBFD809DE9}">
  <sheetPr>
    <tabColor theme="9" tint="0.79998168889431442"/>
  </sheetPr>
  <dimension ref="A1:AF26"/>
  <sheetViews>
    <sheetView showGridLines="0" workbookViewId="0">
      <selection activeCell="G7" sqref="G7"/>
    </sheetView>
  </sheetViews>
  <sheetFormatPr baseColWidth="10" defaultColWidth="11.1796875" defaultRowHeight="30" customHeight="1" x14ac:dyDescent="0.35"/>
  <cols>
    <col min="1" max="1" width="5.7265625" style="80" customWidth="1"/>
    <col min="2" max="2" width="5.7265625" style="43" customWidth="1"/>
    <col min="3" max="3" width="47.36328125" style="43" bestFit="1" customWidth="1"/>
    <col min="4" max="4" width="18.1796875" style="43" bestFit="1" customWidth="1"/>
    <col min="5" max="5" width="30" style="49" bestFit="1" customWidth="1"/>
    <col min="6" max="6" width="34.26953125" style="49" bestFit="1" customWidth="1"/>
    <col min="7" max="7" width="28.36328125" style="43" bestFit="1" customWidth="1"/>
    <col min="8" max="8" width="37.36328125" style="49" bestFit="1" customWidth="1"/>
    <col min="9" max="16384" width="11.1796875" style="43"/>
  </cols>
  <sheetData>
    <row r="1" spans="1:32" ht="20.149999999999999" customHeight="1" x14ac:dyDescent="0.35">
      <c r="A1" s="79"/>
      <c r="B1" s="255"/>
      <c r="C1" s="255"/>
      <c r="D1" s="39" t="s">
        <v>69</v>
      </c>
      <c r="E1" s="256" t="s">
        <v>70</v>
      </c>
      <c r="F1" s="257"/>
      <c r="G1" s="40" t="s">
        <v>71</v>
      </c>
      <c r="H1" s="41" t="s">
        <v>72</v>
      </c>
      <c r="I1" s="42"/>
      <c r="J1" s="42"/>
      <c r="K1" s="42"/>
      <c r="L1" s="42"/>
      <c r="M1" s="42"/>
      <c r="N1" s="42"/>
      <c r="O1" s="42"/>
      <c r="P1" s="42"/>
      <c r="Q1" s="42"/>
      <c r="R1" s="42"/>
      <c r="S1" s="42"/>
      <c r="T1" s="42"/>
      <c r="U1" s="42"/>
      <c r="V1" s="42"/>
      <c r="W1" s="42"/>
      <c r="X1" s="42"/>
      <c r="Y1" s="42"/>
      <c r="Z1" s="42"/>
      <c r="AA1" s="42"/>
      <c r="AB1" s="42"/>
      <c r="AC1" s="42"/>
      <c r="AD1" s="42"/>
      <c r="AE1" s="42"/>
      <c r="AF1" s="42"/>
    </row>
    <row r="2" spans="1:32" ht="20.149999999999999" customHeight="1" x14ac:dyDescent="0.35">
      <c r="A2" s="79"/>
      <c r="B2" s="255"/>
      <c r="C2" s="255"/>
      <c r="D2" s="39" t="s">
        <v>73</v>
      </c>
      <c r="E2" s="258" t="s">
        <v>74</v>
      </c>
      <c r="F2" s="259"/>
      <c r="G2" s="40" t="s">
        <v>75</v>
      </c>
      <c r="H2" s="41">
        <v>4</v>
      </c>
      <c r="I2" s="44"/>
      <c r="J2" s="44"/>
      <c r="K2" s="44"/>
      <c r="L2" s="44"/>
      <c r="M2" s="44"/>
      <c r="N2" s="44"/>
      <c r="O2" s="44"/>
      <c r="P2" s="44"/>
      <c r="Q2" s="44"/>
      <c r="R2" s="44"/>
      <c r="S2" s="44"/>
      <c r="T2" s="44"/>
      <c r="U2" s="44"/>
      <c r="V2" s="44"/>
      <c r="W2" s="44"/>
      <c r="X2" s="44"/>
      <c r="Y2" s="44"/>
      <c r="Z2" s="44"/>
      <c r="AA2" s="44"/>
      <c r="AB2" s="44"/>
      <c r="AC2" s="44"/>
      <c r="AD2" s="44"/>
      <c r="AE2" s="44"/>
      <c r="AF2" s="44"/>
    </row>
    <row r="3" spans="1:32" ht="20.149999999999999" customHeight="1" x14ac:dyDescent="0.35">
      <c r="A3" s="79"/>
      <c r="B3" s="255"/>
      <c r="C3" s="255"/>
      <c r="D3" s="39" t="s">
        <v>76</v>
      </c>
      <c r="E3" s="258" t="s">
        <v>77</v>
      </c>
      <c r="F3" s="259"/>
      <c r="G3" s="40" t="s">
        <v>78</v>
      </c>
      <c r="H3" s="45">
        <v>45728</v>
      </c>
      <c r="I3" s="44"/>
      <c r="J3" s="44"/>
      <c r="K3" s="44"/>
      <c r="L3" s="44"/>
      <c r="M3" s="44"/>
      <c r="N3" s="44"/>
      <c r="O3" s="44"/>
      <c r="P3" s="44"/>
      <c r="Q3" s="44"/>
      <c r="R3" s="44"/>
      <c r="S3" s="44"/>
      <c r="T3" s="44"/>
      <c r="U3" s="44"/>
      <c r="V3" s="44"/>
      <c r="W3" s="44"/>
      <c r="X3" s="44"/>
      <c r="Y3" s="44"/>
      <c r="Z3" s="44"/>
      <c r="AA3" s="44"/>
      <c r="AB3" s="44"/>
      <c r="AC3" s="44"/>
      <c r="AD3" s="44"/>
      <c r="AE3" s="44"/>
      <c r="AF3" s="44"/>
    </row>
    <row r="4" spans="1:32" ht="20.149999999999999" customHeight="1" x14ac:dyDescent="0.35"/>
    <row r="5" spans="1:32" ht="30" customHeight="1" x14ac:dyDescent="0.35">
      <c r="B5" s="254" t="s">
        <v>79</v>
      </c>
      <c r="C5" s="254"/>
      <c r="D5" s="254"/>
      <c r="E5" s="254"/>
      <c r="F5" s="254"/>
      <c r="G5" s="254"/>
      <c r="H5" s="254"/>
    </row>
    <row r="6" spans="1:32" ht="30" customHeight="1" x14ac:dyDescent="0.35">
      <c r="B6" s="46" t="s">
        <v>80</v>
      </c>
      <c r="C6" s="46" t="s">
        <v>81</v>
      </c>
      <c r="D6" s="46" t="s">
        <v>82</v>
      </c>
      <c r="E6" s="47" t="s">
        <v>83</v>
      </c>
      <c r="F6" s="47" t="s">
        <v>84</v>
      </c>
      <c r="G6" s="46" t="s">
        <v>223</v>
      </c>
      <c r="H6" s="47" t="s">
        <v>85</v>
      </c>
    </row>
    <row r="7" spans="1:32" ht="30" customHeight="1" x14ac:dyDescent="0.35">
      <c r="A7" s="80" t="s">
        <v>86</v>
      </c>
      <c r="B7" s="48">
        <v>1</v>
      </c>
      <c r="C7" s="69"/>
      <c r="D7" s="69"/>
      <c r="E7" s="70"/>
      <c r="F7" s="70"/>
      <c r="G7" s="71"/>
      <c r="H7" s="72"/>
    </row>
    <row r="8" spans="1:32" ht="30" customHeight="1" x14ac:dyDescent="0.35">
      <c r="A8" s="80" t="s">
        <v>87</v>
      </c>
      <c r="B8" s="48">
        <v>2</v>
      </c>
      <c r="C8" s="69"/>
      <c r="D8" s="69"/>
      <c r="E8" s="70"/>
      <c r="F8" s="70"/>
      <c r="G8" s="71"/>
      <c r="H8" s="72"/>
    </row>
    <row r="9" spans="1:32" ht="30" customHeight="1" x14ac:dyDescent="0.35">
      <c r="A9" s="80" t="s">
        <v>88</v>
      </c>
      <c r="B9" s="48">
        <v>3</v>
      </c>
      <c r="C9" s="69"/>
      <c r="D9" s="69"/>
      <c r="E9" s="70"/>
      <c r="F9" s="70"/>
      <c r="G9" s="71"/>
      <c r="H9" s="72"/>
    </row>
    <row r="10" spans="1:32" ht="30" customHeight="1" x14ac:dyDescent="0.35">
      <c r="B10" s="48">
        <v>4</v>
      </c>
      <c r="C10" s="69"/>
      <c r="D10" s="69"/>
      <c r="E10" s="70"/>
      <c r="F10" s="70"/>
      <c r="G10" s="71"/>
      <c r="H10" s="72"/>
    </row>
    <row r="11" spans="1:32" ht="30" customHeight="1" x14ac:dyDescent="0.35">
      <c r="A11" s="80" t="s">
        <v>89</v>
      </c>
      <c r="B11" s="48">
        <v>5</v>
      </c>
      <c r="C11" s="69"/>
      <c r="D11" s="69"/>
      <c r="E11" s="70"/>
      <c r="F11" s="70"/>
      <c r="G11" s="71"/>
      <c r="H11" s="72"/>
    </row>
    <row r="12" spans="1:32" ht="30" customHeight="1" x14ac:dyDescent="0.35">
      <c r="A12" s="80" t="s">
        <v>90</v>
      </c>
      <c r="B12" s="48">
        <v>6</v>
      </c>
      <c r="C12" s="69"/>
      <c r="D12" s="69"/>
      <c r="E12" s="70"/>
      <c r="F12" s="70"/>
      <c r="G12" s="71"/>
      <c r="H12" s="72"/>
    </row>
    <row r="13" spans="1:32" ht="30" customHeight="1" x14ac:dyDescent="0.35">
      <c r="B13" s="48">
        <v>7</v>
      </c>
      <c r="C13" s="69"/>
      <c r="D13" s="69"/>
      <c r="E13" s="70"/>
      <c r="F13" s="70"/>
      <c r="G13" s="71"/>
      <c r="H13" s="72"/>
    </row>
    <row r="14" spans="1:32" ht="30" customHeight="1" x14ac:dyDescent="0.35">
      <c r="B14" s="48">
        <v>8</v>
      </c>
      <c r="C14" s="69"/>
      <c r="D14" s="69"/>
      <c r="E14" s="70"/>
      <c r="F14" s="70"/>
      <c r="G14" s="71"/>
      <c r="H14" s="72"/>
    </row>
    <row r="15" spans="1:32" ht="30" customHeight="1" x14ac:dyDescent="0.35">
      <c r="B15" s="48">
        <v>9</v>
      </c>
      <c r="C15" s="69"/>
      <c r="D15" s="69"/>
      <c r="E15" s="70"/>
      <c r="F15" s="70"/>
      <c r="G15" s="71"/>
      <c r="H15" s="72"/>
    </row>
    <row r="16" spans="1:32" ht="30" customHeight="1" x14ac:dyDescent="0.35">
      <c r="B16" s="48">
        <v>10</v>
      </c>
      <c r="C16" s="69"/>
      <c r="D16" s="69"/>
      <c r="E16" s="70"/>
      <c r="F16" s="70"/>
      <c r="G16" s="71"/>
      <c r="H16" s="72"/>
    </row>
    <row r="17" spans="2:8" ht="30" customHeight="1" x14ac:dyDescent="0.35">
      <c r="B17" s="48">
        <v>11</v>
      </c>
      <c r="C17" s="69"/>
      <c r="D17" s="69"/>
      <c r="E17" s="70"/>
      <c r="F17" s="70"/>
      <c r="G17" s="71"/>
      <c r="H17" s="72"/>
    </row>
    <row r="18" spans="2:8" ht="30" customHeight="1" x14ac:dyDescent="0.35">
      <c r="B18" s="48">
        <v>12</v>
      </c>
      <c r="C18" s="69"/>
      <c r="D18" s="69"/>
      <c r="E18" s="70"/>
      <c r="F18" s="70"/>
      <c r="G18" s="71"/>
      <c r="H18" s="72"/>
    </row>
    <row r="19" spans="2:8" ht="30" customHeight="1" x14ac:dyDescent="0.35">
      <c r="B19" s="48">
        <v>13</v>
      </c>
      <c r="C19" s="69"/>
      <c r="D19" s="69"/>
      <c r="E19" s="70"/>
      <c r="F19" s="70"/>
      <c r="G19" s="71"/>
      <c r="H19" s="72"/>
    </row>
    <row r="20" spans="2:8" ht="30" customHeight="1" x14ac:dyDescent="0.35">
      <c r="B20" s="48">
        <v>14</v>
      </c>
      <c r="C20" s="69"/>
      <c r="D20" s="69"/>
      <c r="E20" s="70"/>
      <c r="F20" s="70"/>
      <c r="G20" s="71"/>
      <c r="H20" s="72"/>
    </row>
    <row r="21" spans="2:8" ht="30" customHeight="1" x14ac:dyDescent="0.35">
      <c r="B21" s="48">
        <v>15</v>
      </c>
      <c r="C21" s="69"/>
      <c r="D21" s="69"/>
      <c r="E21" s="70"/>
      <c r="F21" s="70"/>
      <c r="G21" s="71"/>
      <c r="H21" s="72"/>
    </row>
    <row r="22" spans="2:8" ht="30" customHeight="1" x14ac:dyDescent="0.35">
      <c r="B22" s="48">
        <v>16</v>
      </c>
      <c r="C22" s="69"/>
      <c r="D22" s="69"/>
      <c r="E22" s="70"/>
      <c r="F22" s="70"/>
      <c r="G22" s="71"/>
      <c r="H22" s="72"/>
    </row>
    <row r="23" spans="2:8" ht="30" customHeight="1" x14ac:dyDescent="0.35">
      <c r="B23" s="48">
        <v>17</v>
      </c>
      <c r="C23" s="69"/>
      <c r="D23" s="69"/>
      <c r="E23" s="70"/>
      <c r="F23" s="70"/>
      <c r="G23" s="71"/>
      <c r="H23" s="72"/>
    </row>
    <row r="24" spans="2:8" ht="30" customHeight="1" x14ac:dyDescent="0.35">
      <c r="B24" s="48">
        <v>18</v>
      </c>
      <c r="C24" s="69"/>
      <c r="D24" s="69"/>
      <c r="E24" s="70"/>
      <c r="F24" s="70"/>
      <c r="G24" s="71"/>
      <c r="H24" s="72"/>
    </row>
    <row r="25" spans="2:8" ht="30" customHeight="1" x14ac:dyDescent="0.35">
      <c r="B25" s="48">
        <v>19</v>
      </c>
      <c r="C25" s="69"/>
      <c r="D25" s="69"/>
      <c r="E25" s="70"/>
      <c r="F25" s="70"/>
      <c r="G25" s="71"/>
      <c r="H25" s="72"/>
    </row>
    <row r="26" spans="2:8" ht="30" customHeight="1" x14ac:dyDescent="0.35">
      <c r="B26" s="48">
        <v>20</v>
      </c>
      <c r="C26" s="69"/>
      <c r="D26" s="69"/>
      <c r="E26" s="70"/>
      <c r="F26" s="70"/>
      <c r="G26" s="71"/>
      <c r="H26" s="72"/>
    </row>
  </sheetData>
  <mergeCells count="5">
    <mergeCell ref="B5:H5"/>
    <mergeCell ref="B1:C3"/>
    <mergeCell ref="E1:F1"/>
    <mergeCell ref="E2:F2"/>
    <mergeCell ref="E3:F3"/>
  </mergeCells>
  <dataValidations count="2">
    <dataValidation type="list" allowBlank="1" showInputMessage="1" showErrorMessage="1" sqref="D7:D26" xr:uid="{457A4054-B15C-4352-BDBC-34403A058B76}">
      <formula1>$A$7:$A$9</formula1>
    </dataValidation>
    <dataValidation type="list" allowBlank="1" showInputMessage="1" showErrorMessage="1" sqref="G7:G26" xr:uid="{9E5F9397-1343-4F0E-BD3E-5209AD86228E}">
      <formula1>$A$11:$A$12</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D7172-662B-45E8-B177-98B399BC58BD}">
  <sheetPr>
    <tabColor theme="9" tint="0.79998168889431442"/>
  </sheetPr>
  <dimension ref="B1:L30"/>
  <sheetViews>
    <sheetView showGridLines="0" zoomScaleNormal="100" workbookViewId="0">
      <selection activeCell="G7" sqref="G7"/>
    </sheetView>
  </sheetViews>
  <sheetFormatPr baseColWidth="10" defaultColWidth="11.1796875" defaultRowHeight="20.149999999999999" customHeight="1" x14ac:dyDescent="0.35"/>
  <cols>
    <col min="1" max="1" width="5.7265625" style="43" customWidth="1"/>
    <col min="2" max="3" width="30.7265625" style="76" customWidth="1"/>
    <col min="4" max="4" width="30.7265625" style="80" customWidth="1"/>
    <col min="5" max="5" width="30.7265625" style="83" customWidth="1"/>
    <col min="6" max="6" width="40.7265625" style="49" customWidth="1"/>
    <col min="7" max="7" width="60.7265625" style="49" customWidth="1"/>
    <col min="8" max="8" width="30.7265625" style="76" customWidth="1"/>
    <col min="9" max="9" width="30.7265625" style="77" customWidth="1"/>
    <col min="10" max="11" width="30.7265625" style="76" customWidth="1"/>
    <col min="12" max="12" width="30.7265625" style="43" customWidth="1"/>
    <col min="13" max="16384" width="11.1796875" style="43"/>
  </cols>
  <sheetData>
    <row r="1" spans="2:12" ht="20.149999999999999" customHeight="1" x14ac:dyDescent="0.35">
      <c r="B1" s="255"/>
      <c r="C1" s="255"/>
      <c r="D1" s="39" t="s">
        <v>69</v>
      </c>
      <c r="E1" s="256" t="s">
        <v>70</v>
      </c>
      <c r="F1" s="257"/>
      <c r="G1" s="40" t="s">
        <v>71</v>
      </c>
      <c r="H1" s="41" t="s">
        <v>72</v>
      </c>
    </row>
    <row r="2" spans="2:12" ht="20.149999999999999" customHeight="1" x14ac:dyDescent="0.35">
      <c r="B2" s="255"/>
      <c r="C2" s="255"/>
      <c r="D2" s="39" t="s">
        <v>73</v>
      </c>
      <c r="E2" s="258" t="s">
        <v>74</v>
      </c>
      <c r="F2" s="259"/>
      <c r="G2" s="40" t="s">
        <v>75</v>
      </c>
      <c r="H2" s="41">
        <v>4</v>
      </c>
    </row>
    <row r="3" spans="2:12" ht="20.149999999999999" customHeight="1" x14ac:dyDescent="0.35">
      <c r="B3" s="255"/>
      <c r="C3" s="255"/>
      <c r="D3" s="39" t="s">
        <v>76</v>
      </c>
      <c r="E3" s="258" t="s">
        <v>77</v>
      </c>
      <c r="F3" s="259"/>
      <c r="G3" s="40" t="s">
        <v>78</v>
      </c>
      <c r="H3" s="45">
        <v>45728</v>
      </c>
    </row>
    <row r="4" spans="2:12" ht="20.149999999999999" customHeight="1" x14ac:dyDescent="0.35">
      <c r="B4" s="43"/>
      <c r="C4" s="43"/>
      <c r="E4" s="66"/>
    </row>
    <row r="5" spans="2:12" ht="30" customHeight="1" x14ac:dyDescent="0.35">
      <c r="B5" s="260" t="s">
        <v>91</v>
      </c>
      <c r="C5" s="261"/>
      <c r="D5" s="261"/>
      <c r="E5" s="261"/>
      <c r="F5" s="261"/>
      <c r="G5" s="261"/>
      <c r="H5" s="261"/>
      <c r="I5" s="261"/>
      <c r="J5" s="261"/>
      <c r="K5" s="261"/>
      <c r="L5" s="262"/>
    </row>
    <row r="6" spans="2:12" ht="210" customHeight="1" x14ac:dyDescent="0.35">
      <c r="B6" s="50" t="s">
        <v>92</v>
      </c>
      <c r="C6" s="50" t="s">
        <v>93</v>
      </c>
      <c r="D6" s="50" t="s">
        <v>94</v>
      </c>
      <c r="E6" s="50" t="s">
        <v>95</v>
      </c>
      <c r="F6" s="51" t="s">
        <v>96</v>
      </c>
      <c r="G6" s="50" t="s">
        <v>224</v>
      </c>
      <c r="H6" s="52" t="s">
        <v>97</v>
      </c>
      <c r="I6" s="52" t="s">
        <v>98</v>
      </c>
      <c r="J6" s="52" t="s">
        <v>99</v>
      </c>
      <c r="K6" s="52" t="s">
        <v>100</v>
      </c>
      <c r="L6" s="53" t="s">
        <v>101</v>
      </c>
    </row>
    <row r="7" spans="2:12" ht="20.149999999999999" customHeight="1" x14ac:dyDescent="0.35">
      <c r="B7" s="73"/>
      <c r="C7" s="74"/>
      <c r="D7" s="81"/>
      <c r="E7" s="82"/>
      <c r="F7" s="55" t="e">
        <f>1-(D7/E7)</f>
        <v>#DIV/0!</v>
      </c>
      <c r="G7" s="54" t="e" cm="1">
        <f t="array" ref="G7">+_xlfn.IFS(F7&lt;0.8,"Cambio",F7&lt;0.9,"Revisión de control",F7&gt;0.89,"Se mantiene")</f>
        <v>#DIV/0!</v>
      </c>
      <c r="H7" s="75"/>
      <c r="I7" s="75"/>
      <c r="J7" s="75"/>
      <c r="K7" s="75"/>
      <c r="L7" s="55">
        <f>(_xlfn.IFS(C7="",1,C7="SI",0)+_xlfn.IFS(H7="",1,H7="SI",1,H7="NO",0)+_xlfn.IFS(I7="",1,I7="SI",1,I7="NO",0)+_xlfn.IFS(J7="",1,J7="SI",1,J7="NO",0)+_xlfn.IFS(K7="",1,K7="SI",1,K7="NO",0))/5</f>
        <v>1</v>
      </c>
    </row>
    <row r="8" spans="2:12" ht="20.149999999999999" customHeight="1" x14ac:dyDescent="0.35">
      <c r="B8" s="73"/>
      <c r="C8" s="74"/>
      <c r="D8" s="81"/>
      <c r="E8" s="82"/>
      <c r="F8" s="55" t="e">
        <f t="shared" ref="F8:F30" si="0">1-(D8/E8)</f>
        <v>#DIV/0!</v>
      </c>
      <c r="G8" s="54" t="e" cm="1">
        <f t="array" ref="G8">+_xlfn.IFS(F8&lt;0.8,"Cambio",F8&lt;0.9,"Revisión de control",F8&gt;0.89,"Se mantiene")</f>
        <v>#DIV/0!</v>
      </c>
      <c r="H8" s="75"/>
      <c r="I8" s="75"/>
      <c r="J8" s="75"/>
      <c r="K8" s="75"/>
      <c r="L8" s="55">
        <f t="shared" ref="L8:L30" si="1">(_xlfn.IFS(C8="",1,C8="SI",0)+_xlfn.IFS(H8="",1,H8="SI",1,H8="NO",0)+_xlfn.IFS(I8="",1,I8="SI",1,I8="NO",0)+_xlfn.IFS(J8="",1,J8="SI",1,J8="NO",0)+_xlfn.IFS(K8="",1,K8="SI",1,K8="NO",0))/5</f>
        <v>1</v>
      </c>
    </row>
    <row r="9" spans="2:12" ht="20.149999999999999" customHeight="1" x14ac:dyDescent="0.35">
      <c r="B9" s="73"/>
      <c r="C9" s="74"/>
      <c r="D9" s="81"/>
      <c r="E9" s="82"/>
      <c r="F9" s="55" t="e">
        <f t="shared" si="0"/>
        <v>#DIV/0!</v>
      </c>
      <c r="G9" s="54" t="e" cm="1">
        <f t="array" ref="G9">+_xlfn.IFS(F9&lt;0.8,"Cambio",F9&lt;0.9,"Revisión de control",F9&gt;0.89,"Se mantiene")</f>
        <v>#DIV/0!</v>
      </c>
      <c r="H9" s="75"/>
      <c r="I9" s="75"/>
      <c r="J9" s="75"/>
      <c r="K9" s="75"/>
      <c r="L9" s="55">
        <f t="shared" si="1"/>
        <v>1</v>
      </c>
    </row>
    <row r="10" spans="2:12" ht="20.149999999999999" customHeight="1" x14ac:dyDescent="0.35">
      <c r="B10" s="73"/>
      <c r="C10" s="74"/>
      <c r="D10" s="81"/>
      <c r="E10" s="82"/>
      <c r="F10" s="55" t="e">
        <f t="shared" si="0"/>
        <v>#DIV/0!</v>
      </c>
      <c r="G10" s="54" t="e" cm="1">
        <f t="array" ref="G10">+_xlfn.IFS(F10&lt;0.8,"Cambio",F10&lt;0.9,"Revisión de control",F10&gt;0.89,"Se mantiene")</f>
        <v>#DIV/0!</v>
      </c>
      <c r="H10" s="75"/>
      <c r="I10" s="75"/>
      <c r="J10" s="75"/>
      <c r="K10" s="75"/>
      <c r="L10" s="55">
        <f t="shared" si="1"/>
        <v>1</v>
      </c>
    </row>
    <row r="11" spans="2:12" ht="20.149999999999999" customHeight="1" x14ac:dyDescent="0.35">
      <c r="B11" s="73"/>
      <c r="C11" s="74"/>
      <c r="D11" s="81"/>
      <c r="E11" s="82"/>
      <c r="F11" s="55" t="e">
        <f t="shared" si="0"/>
        <v>#DIV/0!</v>
      </c>
      <c r="G11" s="54" t="e" cm="1">
        <f t="array" ref="G11">+_xlfn.IFS(F11&lt;0.8,"Cambio",F11&lt;0.9,"Revisión de control",F11&gt;0.89,"Se mantiene")</f>
        <v>#DIV/0!</v>
      </c>
      <c r="H11" s="75"/>
      <c r="I11" s="75"/>
      <c r="J11" s="75"/>
      <c r="K11" s="75"/>
      <c r="L11" s="55">
        <f t="shared" si="1"/>
        <v>1</v>
      </c>
    </row>
    <row r="12" spans="2:12" ht="20.149999999999999" customHeight="1" x14ac:dyDescent="0.35">
      <c r="B12" s="73"/>
      <c r="C12" s="74"/>
      <c r="D12" s="81"/>
      <c r="E12" s="82"/>
      <c r="F12" s="55" t="e">
        <f t="shared" si="0"/>
        <v>#DIV/0!</v>
      </c>
      <c r="G12" s="54" t="e" cm="1">
        <f t="array" ref="G12">+_xlfn.IFS(F12&lt;0.8,"Cambio",F12&lt;0.9,"Revisión de control",F12&gt;0.89,"Se mantiene")</f>
        <v>#DIV/0!</v>
      </c>
      <c r="H12" s="75"/>
      <c r="I12" s="75"/>
      <c r="J12" s="75"/>
      <c r="K12" s="75"/>
      <c r="L12" s="55">
        <f t="shared" si="1"/>
        <v>1</v>
      </c>
    </row>
    <row r="13" spans="2:12" ht="20.149999999999999" customHeight="1" x14ac:dyDescent="0.35">
      <c r="B13" s="73"/>
      <c r="C13" s="74"/>
      <c r="D13" s="81"/>
      <c r="E13" s="82"/>
      <c r="F13" s="55" t="e">
        <f t="shared" si="0"/>
        <v>#DIV/0!</v>
      </c>
      <c r="G13" s="54" t="e" cm="1">
        <f t="array" ref="G13">+_xlfn.IFS(F13&lt;0.8,"Cambio",F13&lt;0.9,"Revisión de control",F13&gt;0.89,"Se mantiene")</f>
        <v>#DIV/0!</v>
      </c>
      <c r="H13" s="75"/>
      <c r="I13" s="75"/>
      <c r="J13" s="75"/>
      <c r="K13" s="75"/>
      <c r="L13" s="55">
        <f t="shared" si="1"/>
        <v>1</v>
      </c>
    </row>
    <row r="14" spans="2:12" ht="20.149999999999999" customHeight="1" x14ac:dyDescent="0.35">
      <c r="B14" s="73"/>
      <c r="C14" s="74"/>
      <c r="D14" s="81"/>
      <c r="E14" s="82"/>
      <c r="F14" s="55" t="e">
        <f t="shared" si="0"/>
        <v>#DIV/0!</v>
      </c>
      <c r="G14" s="54" t="e" cm="1">
        <f t="array" ref="G14">+_xlfn.IFS(F14&lt;0.8,"Cambio",F14&lt;0.9,"Revisión de control",F14&gt;0.89,"Se mantiene")</f>
        <v>#DIV/0!</v>
      </c>
      <c r="H14" s="75"/>
      <c r="I14" s="75"/>
      <c r="J14" s="75"/>
      <c r="K14" s="75"/>
      <c r="L14" s="55">
        <f t="shared" si="1"/>
        <v>1</v>
      </c>
    </row>
    <row r="15" spans="2:12" ht="20.149999999999999" customHeight="1" x14ac:dyDescent="0.35">
      <c r="B15" s="73"/>
      <c r="C15" s="74"/>
      <c r="D15" s="81"/>
      <c r="E15" s="82"/>
      <c r="F15" s="55" t="e">
        <f t="shared" si="0"/>
        <v>#DIV/0!</v>
      </c>
      <c r="G15" s="54" t="e" cm="1">
        <f t="array" ref="G15">+_xlfn.IFS(F15&lt;0.8,"Cambio",F15&lt;0.9,"Revisión de control",F15&gt;0.89,"Se mantiene")</f>
        <v>#DIV/0!</v>
      </c>
      <c r="H15" s="75"/>
      <c r="I15" s="75"/>
      <c r="J15" s="75"/>
      <c r="K15" s="75"/>
      <c r="L15" s="55">
        <f t="shared" si="1"/>
        <v>1</v>
      </c>
    </row>
    <row r="16" spans="2:12" ht="20.149999999999999" customHeight="1" x14ac:dyDescent="0.35">
      <c r="B16" s="73"/>
      <c r="C16" s="74"/>
      <c r="D16" s="81"/>
      <c r="E16" s="82"/>
      <c r="F16" s="55" t="e">
        <f t="shared" si="0"/>
        <v>#DIV/0!</v>
      </c>
      <c r="G16" s="54" t="e" cm="1">
        <f t="array" ref="G16">+_xlfn.IFS(F16&lt;0.8,"Cambio",F16&lt;0.9,"Revisión de control",F16&gt;0.89,"Se mantiene")</f>
        <v>#DIV/0!</v>
      </c>
      <c r="H16" s="75"/>
      <c r="I16" s="75"/>
      <c r="J16" s="75"/>
      <c r="K16" s="75"/>
      <c r="L16" s="55">
        <f t="shared" si="1"/>
        <v>1</v>
      </c>
    </row>
    <row r="17" spans="2:12" ht="20.149999999999999" customHeight="1" x14ac:dyDescent="0.35">
      <c r="B17" s="73"/>
      <c r="C17" s="74"/>
      <c r="D17" s="81"/>
      <c r="E17" s="82"/>
      <c r="F17" s="55" t="e">
        <f t="shared" si="0"/>
        <v>#DIV/0!</v>
      </c>
      <c r="G17" s="54" t="e" cm="1">
        <f t="array" ref="G17">+_xlfn.IFS(F17&lt;0.8,"Cambio",F17&lt;0.9,"Revisión de control",F17&gt;0.89,"Se mantiene")</f>
        <v>#DIV/0!</v>
      </c>
      <c r="H17" s="75"/>
      <c r="I17" s="75"/>
      <c r="J17" s="75"/>
      <c r="K17" s="75"/>
      <c r="L17" s="55">
        <f t="shared" si="1"/>
        <v>1</v>
      </c>
    </row>
    <row r="18" spans="2:12" ht="20.149999999999999" customHeight="1" x14ac:dyDescent="0.35">
      <c r="B18" s="73"/>
      <c r="C18" s="74"/>
      <c r="D18" s="81"/>
      <c r="E18" s="82"/>
      <c r="F18" s="55" t="e">
        <f t="shared" si="0"/>
        <v>#DIV/0!</v>
      </c>
      <c r="G18" s="54" t="e" cm="1">
        <f t="array" ref="G18">+_xlfn.IFS(F18&lt;0.8,"Cambio",F18&lt;0.9,"Revisión de control",F18&gt;0.89,"Se mantiene")</f>
        <v>#DIV/0!</v>
      </c>
      <c r="H18" s="75"/>
      <c r="I18" s="75"/>
      <c r="J18" s="75"/>
      <c r="K18" s="75"/>
      <c r="L18" s="55">
        <f t="shared" si="1"/>
        <v>1</v>
      </c>
    </row>
    <row r="19" spans="2:12" ht="20.149999999999999" customHeight="1" x14ac:dyDescent="0.35">
      <c r="B19" s="73"/>
      <c r="C19" s="74"/>
      <c r="D19" s="81"/>
      <c r="E19" s="82"/>
      <c r="F19" s="55" t="e">
        <f t="shared" si="0"/>
        <v>#DIV/0!</v>
      </c>
      <c r="G19" s="54" t="e" cm="1">
        <f t="array" ref="G19">+_xlfn.IFS(F19&lt;0.8,"Cambio",F19&lt;0.9,"Revisión de control",F19&gt;0.89,"Se mantiene")</f>
        <v>#DIV/0!</v>
      </c>
      <c r="H19" s="75"/>
      <c r="I19" s="75"/>
      <c r="J19" s="75"/>
      <c r="K19" s="75"/>
      <c r="L19" s="55">
        <f t="shared" si="1"/>
        <v>1</v>
      </c>
    </row>
    <row r="20" spans="2:12" ht="20.149999999999999" customHeight="1" x14ac:dyDescent="0.35">
      <c r="B20" s="73"/>
      <c r="C20" s="74"/>
      <c r="D20" s="81"/>
      <c r="E20" s="82"/>
      <c r="F20" s="55" t="e">
        <f t="shared" si="0"/>
        <v>#DIV/0!</v>
      </c>
      <c r="G20" s="54" t="e" cm="1">
        <f t="array" ref="G20">+_xlfn.IFS(F20&lt;0.8,"Cambio",F20&lt;0.9,"Revisión de control",F20&gt;0.89,"Se mantiene")</f>
        <v>#DIV/0!</v>
      </c>
      <c r="H20" s="75"/>
      <c r="I20" s="75"/>
      <c r="J20" s="75"/>
      <c r="K20" s="75"/>
      <c r="L20" s="55">
        <f t="shared" si="1"/>
        <v>1</v>
      </c>
    </row>
    <row r="21" spans="2:12" ht="20.149999999999999" customHeight="1" x14ac:dyDescent="0.35">
      <c r="B21" s="73"/>
      <c r="C21" s="74"/>
      <c r="D21" s="81"/>
      <c r="E21" s="82"/>
      <c r="F21" s="55" t="e">
        <f t="shared" si="0"/>
        <v>#DIV/0!</v>
      </c>
      <c r="G21" s="54" t="e" cm="1">
        <f t="array" ref="G21">+_xlfn.IFS(F21&lt;0.8,"Cambio",F21&lt;0.9,"Revisión de control",F21&gt;0.89,"Se mantiene")</f>
        <v>#DIV/0!</v>
      </c>
      <c r="H21" s="75"/>
      <c r="I21" s="75"/>
      <c r="J21" s="75"/>
      <c r="K21" s="75"/>
      <c r="L21" s="55">
        <f t="shared" si="1"/>
        <v>1</v>
      </c>
    </row>
    <row r="22" spans="2:12" ht="20.149999999999999" customHeight="1" x14ac:dyDescent="0.35">
      <c r="B22" s="73"/>
      <c r="C22" s="74"/>
      <c r="D22" s="81"/>
      <c r="E22" s="82"/>
      <c r="F22" s="55" t="e">
        <f t="shared" si="0"/>
        <v>#DIV/0!</v>
      </c>
      <c r="G22" s="54" t="e" cm="1">
        <f t="array" ref="G22">+_xlfn.IFS(F22&lt;0.8,"Cambio",F22&lt;0.9,"Revisión de control",F22&gt;0.89,"Se mantiene")</f>
        <v>#DIV/0!</v>
      </c>
      <c r="H22" s="75"/>
      <c r="I22" s="75"/>
      <c r="J22" s="75"/>
      <c r="K22" s="75"/>
      <c r="L22" s="55">
        <f t="shared" si="1"/>
        <v>1</v>
      </c>
    </row>
    <row r="23" spans="2:12" ht="20.149999999999999" customHeight="1" x14ac:dyDescent="0.35">
      <c r="B23" s="73"/>
      <c r="C23" s="74"/>
      <c r="D23" s="81"/>
      <c r="E23" s="82"/>
      <c r="F23" s="55" t="e">
        <f t="shared" si="0"/>
        <v>#DIV/0!</v>
      </c>
      <c r="G23" s="54" t="e" cm="1">
        <f t="array" ref="G23">+_xlfn.IFS(F23&lt;0.8,"Cambio",F23&lt;0.9,"Revisión de control",F23&gt;0.89,"Se mantiene")</f>
        <v>#DIV/0!</v>
      </c>
      <c r="H23" s="75"/>
      <c r="I23" s="75"/>
      <c r="J23" s="75"/>
      <c r="K23" s="75"/>
      <c r="L23" s="55">
        <f t="shared" si="1"/>
        <v>1</v>
      </c>
    </row>
    <row r="24" spans="2:12" ht="20.149999999999999" customHeight="1" x14ac:dyDescent="0.35">
      <c r="B24" s="73"/>
      <c r="C24" s="74"/>
      <c r="D24" s="81"/>
      <c r="E24" s="82"/>
      <c r="F24" s="55" t="e">
        <f t="shared" si="0"/>
        <v>#DIV/0!</v>
      </c>
      <c r="G24" s="54" t="e" cm="1">
        <f t="array" ref="G24">+_xlfn.IFS(F24&lt;0.8,"Cambio",F24&lt;0.9,"Revisión de control",F24&gt;0.89,"Se mantiene")</f>
        <v>#DIV/0!</v>
      </c>
      <c r="H24" s="75"/>
      <c r="I24" s="75"/>
      <c r="J24" s="75"/>
      <c r="K24" s="75"/>
      <c r="L24" s="55">
        <f t="shared" si="1"/>
        <v>1</v>
      </c>
    </row>
    <row r="25" spans="2:12" ht="20.149999999999999" customHeight="1" x14ac:dyDescent="0.35">
      <c r="B25" s="73"/>
      <c r="C25" s="74"/>
      <c r="D25" s="81"/>
      <c r="E25" s="82"/>
      <c r="F25" s="55" t="e">
        <f t="shared" si="0"/>
        <v>#DIV/0!</v>
      </c>
      <c r="G25" s="54" t="e" cm="1">
        <f t="array" ref="G25">+_xlfn.IFS(F25&lt;0.8,"Cambio",F25&lt;0.9,"Revisión de control",F25&gt;0.89,"Se mantiene")</f>
        <v>#DIV/0!</v>
      </c>
      <c r="H25" s="75"/>
      <c r="I25" s="75"/>
      <c r="J25" s="75"/>
      <c r="K25" s="75"/>
      <c r="L25" s="55">
        <f t="shared" si="1"/>
        <v>1</v>
      </c>
    </row>
    <row r="26" spans="2:12" ht="20.149999999999999" customHeight="1" x14ac:dyDescent="0.35">
      <c r="B26" s="73"/>
      <c r="C26" s="74"/>
      <c r="D26" s="81"/>
      <c r="E26" s="82"/>
      <c r="F26" s="55" t="e">
        <f t="shared" si="0"/>
        <v>#DIV/0!</v>
      </c>
      <c r="G26" s="54" t="e" cm="1">
        <f t="array" ref="G26">+_xlfn.IFS(F26&lt;0.8,"Cambio",F26&lt;0.9,"Revisión de control",F26&gt;0.89,"Se mantiene")</f>
        <v>#DIV/0!</v>
      </c>
      <c r="H26" s="75"/>
      <c r="I26" s="75"/>
      <c r="J26" s="75"/>
      <c r="K26" s="75"/>
      <c r="L26" s="55">
        <f t="shared" si="1"/>
        <v>1</v>
      </c>
    </row>
    <row r="27" spans="2:12" ht="20.149999999999999" customHeight="1" x14ac:dyDescent="0.35">
      <c r="B27" s="73"/>
      <c r="C27" s="74"/>
      <c r="D27" s="81"/>
      <c r="E27" s="82"/>
      <c r="F27" s="55" t="e">
        <f t="shared" si="0"/>
        <v>#DIV/0!</v>
      </c>
      <c r="G27" s="54" t="e" cm="1">
        <f t="array" ref="G27">+_xlfn.IFS(F27&lt;0.8,"Cambio",F27&lt;0.9,"Revisión de control",F27&gt;0.89,"Se mantiene")</f>
        <v>#DIV/0!</v>
      </c>
      <c r="H27" s="75"/>
      <c r="I27" s="75"/>
      <c r="J27" s="75"/>
      <c r="K27" s="75"/>
      <c r="L27" s="55">
        <f t="shared" si="1"/>
        <v>1</v>
      </c>
    </row>
    <row r="28" spans="2:12" ht="20.149999999999999" customHeight="1" x14ac:dyDescent="0.35">
      <c r="B28" s="73"/>
      <c r="C28" s="74"/>
      <c r="D28" s="81"/>
      <c r="E28" s="82"/>
      <c r="F28" s="55" t="e">
        <f t="shared" si="0"/>
        <v>#DIV/0!</v>
      </c>
      <c r="G28" s="54" t="e" cm="1">
        <f t="array" ref="G28">+_xlfn.IFS(F28&lt;0.8,"Cambio",F28&lt;0.9,"Revisión de control",F28&gt;0.89,"Se mantiene")</f>
        <v>#DIV/0!</v>
      </c>
      <c r="H28" s="75"/>
      <c r="I28" s="75"/>
      <c r="J28" s="75"/>
      <c r="K28" s="75"/>
      <c r="L28" s="55">
        <f t="shared" si="1"/>
        <v>1</v>
      </c>
    </row>
    <row r="29" spans="2:12" ht="20.149999999999999" customHeight="1" x14ac:dyDescent="0.35">
      <c r="B29" s="73"/>
      <c r="C29" s="74"/>
      <c r="D29" s="81"/>
      <c r="E29" s="82"/>
      <c r="F29" s="55" t="e">
        <f t="shared" si="0"/>
        <v>#DIV/0!</v>
      </c>
      <c r="G29" s="54" t="e" cm="1">
        <f t="array" ref="G29">+_xlfn.IFS(F29&lt;0.8,"Cambio",F29&lt;0.9,"Revisión de control",F29&gt;0.89,"Se mantiene")</f>
        <v>#DIV/0!</v>
      </c>
      <c r="H29" s="75"/>
      <c r="I29" s="75"/>
      <c r="J29" s="75"/>
      <c r="K29" s="75"/>
      <c r="L29" s="55">
        <f t="shared" si="1"/>
        <v>1</v>
      </c>
    </row>
    <row r="30" spans="2:12" ht="20.149999999999999" customHeight="1" x14ac:dyDescent="0.35">
      <c r="B30" s="73"/>
      <c r="C30" s="74"/>
      <c r="D30" s="81"/>
      <c r="E30" s="82"/>
      <c r="F30" s="55" t="e">
        <f t="shared" si="0"/>
        <v>#DIV/0!</v>
      </c>
      <c r="G30" s="54" t="e" cm="1">
        <f t="array" ref="G30">+_xlfn.IFS(F30&lt;0.8,"Cambio",F30&lt;0.9,"Revisión de control",F30&gt;0.89,"Se mantiene")</f>
        <v>#DIV/0!</v>
      </c>
      <c r="H30" s="75"/>
      <c r="I30" s="75"/>
      <c r="J30" s="75"/>
      <c r="K30" s="75"/>
      <c r="L30" s="55">
        <f t="shared" si="1"/>
        <v>1</v>
      </c>
    </row>
  </sheetData>
  <mergeCells count="5">
    <mergeCell ref="B5:L5"/>
    <mergeCell ref="B1:C3"/>
    <mergeCell ref="E1:F1"/>
    <mergeCell ref="E2:F2"/>
    <mergeCell ref="E3:F3"/>
  </mergeCells>
  <conditionalFormatting sqref="D7:D30">
    <cfRule type="cellIs" dxfId="6" priority="5" operator="notEqual">
      <formula>C7</formula>
    </cfRule>
  </conditionalFormatting>
  <conditionalFormatting sqref="H7:H30">
    <cfRule type="cellIs" dxfId="5" priority="4" operator="notEqual">
      <formula>C7</formula>
    </cfRule>
  </conditionalFormatting>
  <conditionalFormatting sqref="I7:I30">
    <cfRule type="cellIs" dxfId="4" priority="3" operator="notEqual">
      <formula>C7</formula>
    </cfRule>
  </conditionalFormatting>
  <conditionalFormatting sqref="J7:J30">
    <cfRule type="cellIs" dxfId="3" priority="1" operator="notEqual">
      <formula>C7</formula>
    </cfRule>
  </conditionalFormatting>
  <conditionalFormatting sqref="K7:K30">
    <cfRule type="cellIs" dxfId="2" priority="2" operator="notEqual">
      <formula>C7</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5C414448-B482-4D64-808E-86D647256798}">
          <x14:formula1>
            <xm:f>Datos!$D$38</xm:f>
          </x14:formula1>
          <xm:sqref>C7:C30 H8:K30</xm:sqref>
        </x14:dataValidation>
        <x14:dataValidation type="list" allowBlank="1" showInputMessage="1" showErrorMessage="1" xr:uid="{653ED925-4872-44EA-B6E5-B29ED834C44A}">
          <x14:formula1>
            <xm:f>Datos!$D$38:$D$39</xm:f>
          </x14:formula1>
          <xm:sqref>H7:K7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575ED-3D44-4448-8701-6EB5EC186FBA}">
  <sheetPr>
    <tabColor theme="9" tint="0.79998168889431442"/>
  </sheetPr>
  <dimension ref="B1:R31"/>
  <sheetViews>
    <sheetView showGridLines="0" workbookViewId="0">
      <selection activeCell="G7" sqref="G7"/>
    </sheetView>
  </sheetViews>
  <sheetFormatPr baseColWidth="10" defaultColWidth="11.1796875" defaultRowHeight="30" customHeight="1" x14ac:dyDescent="0.35"/>
  <cols>
    <col min="1" max="1" width="5.7265625" style="43" customWidth="1"/>
    <col min="2" max="2" width="20.7265625" style="43" customWidth="1"/>
    <col min="3" max="5" width="40.7265625" style="43" customWidth="1"/>
    <col min="6" max="6" width="11.1796875" style="43"/>
    <col min="7" max="18" width="5.7265625" style="43" customWidth="1"/>
    <col min="19" max="16384" width="11.1796875" style="43"/>
  </cols>
  <sheetData>
    <row r="1" spans="2:18" ht="20.149999999999999" customHeight="1" x14ac:dyDescent="0.35">
      <c r="B1" s="255"/>
      <c r="C1" s="255"/>
      <c r="D1" s="39" t="s">
        <v>69</v>
      </c>
      <c r="E1" s="233" t="s">
        <v>70</v>
      </c>
      <c r="F1" s="233"/>
      <c r="G1" s="233"/>
      <c r="H1" s="233"/>
      <c r="I1" s="233"/>
      <c r="J1" s="233"/>
      <c r="K1" s="233"/>
      <c r="L1" s="233"/>
      <c r="M1" s="233"/>
      <c r="N1" s="233"/>
      <c r="O1" s="264" t="s">
        <v>71</v>
      </c>
      <c r="P1" s="264"/>
      <c r="Q1" s="266" t="s">
        <v>72</v>
      </c>
      <c r="R1" s="266"/>
    </row>
    <row r="2" spans="2:18" ht="20.149999999999999" customHeight="1" x14ac:dyDescent="0.35">
      <c r="B2" s="255"/>
      <c r="C2" s="255"/>
      <c r="D2" s="39" t="s">
        <v>73</v>
      </c>
      <c r="E2" s="234" t="s">
        <v>74</v>
      </c>
      <c r="F2" s="234"/>
      <c r="G2" s="234"/>
      <c r="H2" s="234"/>
      <c r="I2" s="234"/>
      <c r="J2" s="234"/>
      <c r="K2" s="234"/>
      <c r="L2" s="234"/>
      <c r="M2" s="234"/>
      <c r="N2" s="234"/>
      <c r="O2" s="264" t="s">
        <v>75</v>
      </c>
      <c r="P2" s="264"/>
      <c r="Q2" s="266">
        <v>4</v>
      </c>
      <c r="R2" s="266"/>
    </row>
    <row r="3" spans="2:18" ht="20.149999999999999" customHeight="1" x14ac:dyDescent="0.35">
      <c r="B3" s="255"/>
      <c r="C3" s="255"/>
      <c r="D3" s="39" t="s">
        <v>76</v>
      </c>
      <c r="E3" s="234" t="s">
        <v>77</v>
      </c>
      <c r="F3" s="234"/>
      <c r="G3" s="234"/>
      <c r="H3" s="234"/>
      <c r="I3" s="234"/>
      <c r="J3" s="234"/>
      <c r="K3" s="234"/>
      <c r="L3" s="234"/>
      <c r="M3" s="234"/>
      <c r="N3" s="234"/>
      <c r="O3" s="264" t="s">
        <v>78</v>
      </c>
      <c r="P3" s="264"/>
      <c r="Q3" s="265">
        <v>45728</v>
      </c>
      <c r="R3" s="265"/>
    </row>
    <row r="4" spans="2:18" ht="14" x14ac:dyDescent="0.35"/>
    <row r="5" spans="2:18" ht="14" x14ac:dyDescent="0.35"/>
    <row r="6" spans="2:18" ht="30" customHeight="1" x14ac:dyDescent="0.35">
      <c r="B6" s="263" t="s">
        <v>195</v>
      </c>
      <c r="C6" s="263"/>
      <c r="D6" s="263"/>
      <c r="E6" s="263"/>
      <c r="F6" s="263"/>
      <c r="G6" s="263"/>
      <c r="H6" s="263"/>
      <c r="I6" s="263"/>
      <c r="J6" s="263"/>
      <c r="K6" s="263"/>
      <c r="L6" s="263"/>
      <c r="M6" s="263"/>
      <c r="N6" s="263"/>
      <c r="O6" s="263"/>
      <c r="P6" s="263"/>
      <c r="Q6" s="263"/>
      <c r="R6" s="263"/>
    </row>
    <row r="7" spans="2:18" ht="60" customHeight="1" x14ac:dyDescent="0.35">
      <c r="B7" s="56" t="s">
        <v>103</v>
      </c>
      <c r="C7" s="56" t="s">
        <v>104</v>
      </c>
      <c r="D7" s="56" t="s">
        <v>105</v>
      </c>
      <c r="E7" s="56" t="s">
        <v>106</v>
      </c>
      <c r="F7" s="56" t="s">
        <v>107</v>
      </c>
      <c r="G7" s="57" t="s">
        <v>108</v>
      </c>
      <c r="H7" s="57" t="s">
        <v>109</v>
      </c>
      <c r="I7" s="57" t="s">
        <v>110</v>
      </c>
      <c r="J7" s="57" t="s">
        <v>111</v>
      </c>
      <c r="K7" s="57" t="s">
        <v>112</v>
      </c>
      <c r="L7" s="57" t="s">
        <v>113</v>
      </c>
      <c r="M7" s="57" t="s">
        <v>114</v>
      </c>
      <c r="N7" s="57" t="s">
        <v>115</v>
      </c>
      <c r="O7" s="57" t="s">
        <v>116</v>
      </c>
      <c r="P7" s="57" t="s">
        <v>117</v>
      </c>
      <c r="Q7" s="57" t="s">
        <v>118</v>
      </c>
      <c r="R7" s="57" t="s">
        <v>119</v>
      </c>
    </row>
    <row r="8" spans="2:18" ht="30" customHeight="1" x14ac:dyDescent="0.35">
      <c r="B8" s="58"/>
      <c r="C8" s="59"/>
      <c r="D8" s="59"/>
      <c r="E8" s="59"/>
      <c r="F8" s="58">
        <f>+SUM(G8:R8)</f>
        <v>0</v>
      </c>
      <c r="G8" s="58"/>
      <c r="H8" s="58"/>
      <c r="I8" s="58"/>
      <c r="J8" s="58"/>
      <c r="K8" s="58"/>
      <c r="L8" s="58"/>
      <c r="M8" s="58"/>
      <c r="N8" s="58"/>
      <c r="O8" s="58"/>
      <c r="P8" s="58"/>
      <c r="Q8" s="58"/>
      <c r="R8" s="58"/>
    </row>
    <row r="9" spans="2:18" ht="30" customHeight="1" x14ac:dyDescent="0.35">
      <c r="B9" s="58"/>
      <c r="C9" s="59"/>
      <c r="D9" s="59"/>
      <c r="E9" s="59"/>
      <c r="F9" s="58">
        <f t="shared" ref="F9:F31" si="0">+SUM(G9:R9)</f>
        <v>0</v>
      </c>
      <c r="G9" s="58"/>
      <c r="H9" s="58"/>
      <c r="I9" s="58"/>
      <c r="J9" s="58"/>
      <c r="K9" s="58"/>
      <c r="L9" s="58"/>
      <c r="M9" s="58"/>
      <c r="N9" s="58"/>
      <c r="O9" s="58"/>
      <c r="P9" s="58"/>
      <c r="Q9" s="58"/>
      <c r="R9" s="58"/>
    </row>
    <row r="10" spans="2:18" ht="30" customHeight="1" x14ac:dyDescent="0.35">
      <c r="B10" s="58"/>
      <c r="C10" s="59"/>
      <c r="D10" s="59"/>
      <c r="E10" s="59"/>
      <c r="F10" s="58">
        <f t="shared" si="0"/>
        <v>0</v>
      </c>
      <c r="G10" s="58"/>
      <c r="H10" s="58"/>
      <c r="I10" s="58"/>
      <c r="J10" s="58"/>
      <c r="K10" s="58"/>
      <c r="L10" s="58"/>
      <c r="M10" s="58"/>
      <c r="N10" s="58"/>
      <c r="O10" s="58"/>
      <c r="P10" s="58"/>
      <c r="Q10" s="58"/>
      <c r="R10" s="58"/>
    </row>
    <row r="11" spans="2:18" ht="30" customHeight="1" x14ac:dyDescent="0.35">
      <c r="B11" s="58"/>
      <c r="C11" s="59"/>
      <c r="D11" s="59"/>
      <c r="E11" s="59"/>
      <c r="F11" s="58">
        <f t="shared" si="0"/>
        <v>0</v>
      </c>
      <c r="G11" s="58"/>
      <c r="H11" s="58"/>
      <c r="I11" s="58"/>
      <c r="J11" s="58"/>
      <c r="K11" s="58"/>
      <c r="L11" s="58"/>
      <c r="M11" s="58"/>
      <c r="N11" s="58"/>
      <c r="O11" s="58"/>
      <c r="P11" s="58"/>
      <c r="Q11" s="58"/>
      <c r="R11" s="58"/>
    </row>
    <row r="12" spans="2:18" ht="30" customHeight="1" x14ac:dyDescent="0.35">
      <c r="B12" s="58"/>
      <c r="C12" s="59"/>
      <c r="D12" s="59"/>
      <c r="E12" s="59"/>
      <c r="F12" s="58">
        <f t="shared" si="0"/>
        <v>0</v>
      </c>
      <c r="G12" s="58"/>
      <c r="H12" s="58"/>
      <c r="I12" s="58"/>
      <c r="J12" s="58"/>
      <c r="K12" s="58"/>
      <c r="L12" s="58"/>
      <c r="M12" s="58"/>
      <c r="N12" s="58"/>
      <c r="O12" s="58"/>
      <c r="P12" s="58"/>
      <c r="Q12" s="58"/>
      <c r="R12" s="58"/>
    </row>
    <row r="13" spans="2:18" ht="30" customHeight="1" x14ac:dyDescent="0.35">
      <c r="B13" s="58"/>
      <c r="C13" s="59"/>
      <c r="D13" s="59"/>
      <c r="E13" s="59"/>
      <c r="F13" s="58">
        <f t="shared" si="0"/>
        <v>0</v>
      </c>
      <c r="G13" s="58"/>
      <c r="H13" s="58"/>
      <c r="I13" s="58"/>
      <c r="J13" s="58"/>
      <c r="K13" s="58"/>
      <c r="L13" s="58"/>
      <c r="M13" s="58"/>
      <c r="N13" s="58"/>
      <c r="O13" s="58"/>
      <c r="P13" s="58"/>
      <c r="Q13" s="58"/>
      <c r="R13" s="58"/>
    </row>
    <row r="14" spans="2:18" ht="30" customHeight="1" x14ac:dyDescent="0.35">
      <c r="B14" s="58"/>
      <c r="C14" s="59"/>
      <c r="D14" s="59"/>
      <c r="E14" s="59"/>
      <c r="F14" s="58">
        <f t="shared" si="0"/>
        <v>0</v>
      </c>
      <c r="G14" s="58"/>
      <c r="H14" s="58"/>
      <c r="I14" s="58"/>
      <c r="J14" s="58"/>
      <c r="K14" s="58"/>
      <c r="L14" s="58"/>
      <c r="M14" s="58"/>
      <c r="N14" s="58"/>
      <c r="O14" s="58"/>
      <c r="P14" s="58"/>
      <c r="Q14" s="58"/>
      <c r="R14" s="58"/>
    </row>
    <row r="15" spans="2:18" ht="30" customHeight="1" x14ac:dyDescent="0.35">
      <c r="B15" s="58"/>
      <c r="C15" s="59"/>
      <c r="D15" s="59"/>
      <c r="E15" s="59"/>
      <c r="F15" s="58">
        <f t="shared" si="0"/>
        <v>0</v>
      </c>
      <c r="G15" s="58"/>
      <c r="H15" s="58"/>
      <c r="I15" s="58"/>
      <c r="J15" s="58"/>
      <c r="K15" s="58"/>
      <c r="L15" s="58"/>
      <c r="M15" s="58"/>
      <c r="N15" s="58"/>
      <c r="O15" s="58"/>
      <c r="P15" s="58"/>
      <c r="Q15" s="58"/>
      <c r="R15" s="58"/>
    </row>
    <row r="16" spans="2:18" ht="30" customHeight="1" x14ac:dyDescent="0.35">
      <c r="B16" s="58"/>
      <c r="C16" s="59"/>
      <c r="D16" s="59"/>
      <c r="E16" s="59"/>
      <c r="F16" s="58">
        <f t="shared" si="0"/>
        <v>0</v>
      </c>
      <c r="G16" s="58"/>
      <c r="H16" s="58"/>
      <c r="I16" s="58"/>
      <c r="J16" s="58"/>
      <c r="K16" s="58"/>
      <c r="L16" s="58"/>
      <c r="M16" s="58"/>
      <c r="N16" s="58"/>
      <c r="O16" s="58"/>
      <c r="P16" s="58"/>
      <c r="Q16" s="58"/>
      <c r="R16" s="58"/>
    </row>
    <row r="17" spans="2:18" ht="30" customHeight="1" x14ac:dyDescent="0.35">
      <c r="B17" s="58"/>
      <c r="C17" s="59"/>
      <c r="D17" s="59"/>
      <c r="E17" s="59"/>
      <c r="F17" s="58">
        <f t="shared" si="0"/>
        <v>0</v>
      </c>
      <c r="G17" s="58"/>
      <c r="H17" s="58"/>
      <c r="I17" s="58"/>
      <c r="J17" s="58"/>
      <c r="K17" s="58"/>
      <c r="L17" s="58"/>
      <c r="M17" s="58"/>
      <c r="N17" s="58"/>
      <c r="O17" s="58"/>
      <c r="P17" s="58"/>
      <c r="Q17" s="58"/>
      <c r="R17" s="58"/>
    </row>
    <row r="18" spans="2:18" ht="30" customHeight="1" x14ac:dyDescent="0.35">
      <c r="B18" s="58"/>
      <c r="C18" s="59"/>
      <c r="D18" s="59"/>
      <c r="E18" s="59"/>
      <c r="F18" s="58">
        <f t="shared" si="0"/>
        <v>0</v>
      </c>
      <c r="G18" s="58"/>
      <c r="H18" s="58"/>
      <c r="I18" s="58"/>
      <c r="J18" s="58"/>
      <c r="K18" s="58"/>
      <c r="L18" s="58"/>
      <c r="M18" s="58"/>
      <c r="N18" s="58"/>
      <c r="O18" s="58"/>
      <c r="P18" s="58"/>
      <c r="Q18" s="58"/>
      <c r="R18" s="58"/>
    </row>
    <row r="19" spans="2:18" ht="30" customHeight="1" x14ac:dyDescent="0.35">
      <c r="B19" s="58"/>
      <c r="C19" s="59"/>
      <c r="D19" s="59"/>
      <c r="E19" s="59"/>
      <c r="F19" s="58">
        <f t="shared" si="0"/>
        <v>0</v>
      </c>
      <c r="G19" s="58"/>
      <c r="H19" s="58"/>
      <c r="I19" s="58"/>
      <c r="J19" s="58"/>
      <c r="K19" s="58"/>
      <c r="L19" s="58"/>
      <c r="M19" s="58"/>
      <c r="N19" s="58"/>
      <c r="O19" s="58"/>
      <c r="P19" s="58"/>
      <c r="Q19" s="58"/>
      <c r="R19" s="58"/>
    </row>
    <row r="20" spans="2:18" ht="30" customHeight="1" x14ac:dyDescent="0.35">
      <c r="B20" s="58"/>
      <c r="C20" s="59"/>
      <c r="D20" s="59"/>
      <c r="E20" s="59"/>
      <c r="F20" s="58">
        <f t="shared" si="0"/>
        <v>0</v>
      </c>
      <c r="G20" s="58"/>
      <c r="H20" s="58"/>
      <c r="I20" s="58"/>
      <c r="J20" s="58"/>
      <c r="K20" s="58"/>
      <c r="L20" s="58"/>
      <c r="M20" s="58"/>
      <c r="N20" s="58"/>
      <c r="O20" s="58"/>
      <c r="P20" s="58"/>
      <c r="Q20" s="58"/>
      <c r="R20" s="58"/>
    </row>
    <row r="21" spans="2:18" ht="30" customHeight="1" x14ac:dyDescent="0.35">
      <c r="B21" s="58"/>
      <c r="C21" s="59"/>
      <c r="D21" s="59"/>
      <c r="E21" s="59"/>
      <c r="F21" s="58">
        <f t="shared" si="0"/>
        <v>0</v>
      </c>
      <c r="G21" s="58"/>
      <c r="H21" s="58"/>
      <c r="I21" s="58"/>
      <c r="J21" s="58"/>
      <c r="K21" s="58"/>
      <c r="L21" s="58"/>
      <c r="M21" s="58"/>
      <c r="N21" s="58"/>
      <c r="O21" s="58"/>
      <c r="P21" s="58"/>
      <c r="Q21" s="58"/>
      <c r="R21" s="58"/>
    </row>
    <row r="22" spans="2:18" ht="30" customHeight="1" x14ac:dyDescent="0.35">
      <c r="B22" s="58"/>
      <c r="C22" s="59"/>
      <c r="D22" s="59"/>
      <c r="E22" s="59"/>
      <c r="F22" s="58">
        <f t="shared" si="0"/>
        <v>0</v>
      </c>
      <c r="G22" s="58"/>
      <c r="H22" s="58"/>
      <c r="I22" s="58"/>
      <c r="J22" s="58"/>
      <c r="K22" s="58"/>
      <c r="L22" s="58"/>
      <c r="M22" s="58"/>
      <c r="N22" s="58"/>
      <c r="O22" s="58"/>
      <c r="P22" s="58"/>
      <c r="Q22" s="58"/>
      <c r="R22" s="58"/>
    </row>
    <row r="23" spans="2:18" ht="30" customHeight="1" x14ac:dyDescent="0.35">
      <c r="B23" s="58"/>
      <c r="C23" s="59"/>
      <c r="D23" s="59"/>
      <c r="E23" s="59"/>
      <c r="F23" s="58">
        <f t="shared" si="0"/>
        <v>0</v>
      </c>
      <c r="G23" s="58"/>
      <c r="H23" s="58"/>
      <c r="I23" s="58"/>
      <c r="J23" s="58"/>
      <c r="K23" s="58"/>
      <c r="L23" s="58"/>
      <c r="M23" s="58"/>
      <c r="N23" s="58"/>
      <c r="O23" s="58"/>
      <c r="P23" s="58"/>
      <c r="Q23" s="58"/>
      <c r="R23" s="58"/>
    </row>
    <row r="24" spans="2:18" ht="30" customHeight="1" x14ac:dyDescent="0.35">
      <c r="B24" s="58"/>
      <c r="C24" s="59"/>
      <c r="D24" s="59"/>
      <c r="E24" s="59"/>
      <c r="F24" s="58">
        <f t="shared" si="0"/>
        <v>0</v>
      </c>
      <c r="G24" s="58"/>
      <c r="H24" s="58"/>
      <c r="I24" s="58"/>
      <c r="J24" s="58"/>
      <c r="K24" s="58"/>
      <c r="L24" s="58"/>
      <c r="M24" s="58"/>
      <c r="N24" s="58"/>
      <c r="O24" s="58"/>
      <c r="P24" s="58"/>
      <c r="Q24" s="58"/>
      <c r="R24" s="58"/>
    </row>
    <row r="25" spans="2:18" ht="30" customHeight="1" x14ac:dyDescent="0.35">
      <c r="B25" s="58"/>
      <c r="C25" s="59"/>
      <c r="D25" s="59"/>
      <c r="E25" s="59"/>
      <c r="F25" s="58">
        <f t="shared" si="0"/>
        <v>0</v>
      </c>
      <c r="G25" s="58"/>
      <c r="H25" s="58"/>
      <c r="I25" s="58"/>
      <c r="J25" s="58"/>
      <c r="K25" s="58"/>
      <c r="L25" s="58"/>
      <c r="M25" s="58"/>
      <c r="N25" s="58"/>
      <c r="O25" s="58"/>
      <c r="P25" s="58"/>
      <c r="Q25" s="58"/>
      <c r="R25" s="58"/>
    </row>
    <row r="26" spans="2:18" ht="30" customHeight="1" x14ac:dyDescent="0.35">
      <c r="B26" s="58"/>
      <c r="C26" s="59"/>
      <c r="D26" s="59"/>
      <c r="E26" s="59"/>
      <c r="F26" s="58">
        <f t="shared" si="0"/>
        <v>0</v>
      </c>
      <c r="G26" s="58"/>
      <c r="H26" s="58"/>
      <c r="I26" s="58"/>
      <c r="J26" s="58"/>
      <c r="K26" s="58"/>
      <c r="L26" s="58"/>
      <c r="M26" s="58"/>
      <c r="N26" s="58"/>
      <c r="O26" s="58"/>
      <c r="P26" s="58"/>
      <c r="Q26" s="58"/>
      <c r="R26" s="58"/>
    </row>
    <row r="27" spans="2:18" ht="30" customHeight="1" x14ac:dyDescent="0.35">
      <c r="B27" s="58"/>
      <c r="C27" s="59"/>
      <c r="D27" s="59"/>
      <c r="E27" s="59"/>
      <c r="F27" s="58">
        <f t="shared" si="0"/>
        <v>0</v>
      </c>
      <c r="G27" s="58"/>
      <c r="H27" s="58"/>
      <c r="I27" s="58"/>
      <c r="J27" s="58"/>
      <c r="K27" s="58"/>
      <c r="L27" s="58"/>
      <c r="M27" s="58"/>
      <c r="N27" s="58"/>
      <c r="O27" s="58"/>
      <c r="P27" s="58"/>
      <c r="Q27" s="58"/>
      <c r="R27" s="58"/>
    </row>
    <row r="28" spans="2:18" ht="30" customHeight="1" x14ac:dyDescent="0.35">
      <c r="B28" s="58"/>
      <c r="C28" s="59"/>
      <c r="D28" s="59"/>
      <c r="E28" s="59"/>
      <c r="F28" s="58">
        <f t="shared" si="0"/>
        <v>0</v>
      </c>
      <c r="G28" s="58"/>
      <c r="H28" s="58"/>
      <c r="I28" s="58"/>
      <c r="J28" s="58"/>
      <c r="K28" s="58"/>
      <c r="L28" s="58"/>
      <c r="M28" s="58"/>
      <c r="N28" s="58"/>
      <c r="O28" s="58"/>
      <c r="P28" s="58"/>
      <c r="Q28" s="58"/>
      <c r="R28" s="58"/>
    </row>
    <row r="29" spans="2:18" ht="30" customHeight="1" x14ac:dyDescent="0.35">
      <c r="B29" s="58"/>
      <c r="C29" s="59"/>
      <c r="D29" s="59"/>
      <c r="E29" s="59"/>
      <c r="F29" s="58">
        <f t="shared" si="0"/>
        <v>0</v>
      </c>
      <c r="G29" s="58"/>
      <c r="H29" s="58"/>
      <c r="I29" s="58"/>
      <c r="J29" s="58"/>
      <c r="K29" s="58"/>
      <c r="L29" s="58"/>
      <c r="M29" s="58"/>
      <c r="N29" s="58"/>
      <c r="O29" s="58"/>
      <c r="P29" s="58"/>
      <c r="Q29" s="58"/>
      <c r="R29" s="58"/>
    </row>
    <row r="30" spans="2:18" ht="30" customHeight="1" x14ac:dyDescent="0.35">
      <c r="B30" s="58"/>
      <c r="C30" s="59"/>
      <c r="D30" s="59"/>
      <c r="E30" s="59"/>
      <c r="F30" s="58">
        <f t="shared" si="0"/>
        <v>0</v>
      </c>
      <c r="G30" s="58"/>
      <c r="H30" s="58"/>
      <c r="I30" s="58"/>
      <c r="J30" s="58"/>
      <c r="K30" s="58"/>
      <c r="L30" s="58"/>
      <c r="M30" s="58"/>
      <c r="N30" s="58"/>
      <c r="O30" s="58"/>
      <c r="P30" s="58"/>
      <c r="Q30" s="58"/>
      <c r="R30" s="58"/>
    </row>
    <row r="31" spans="2:18" ht="30" customHeight="1" x14ac:dyDescent="0.35">
      <c r="B31" s="58"/>
      <c r="C31" s="59"/>
      <c r="D31" s="59"/>
      <c r="E31" s="59"/>
      <c r="F31" s="58">
        <f t="shared" si="0"/>
        <v>0</v>
      </c>
      <c r="G31" s="58"/>
      <c r="H31" s="58"/>
      <c r="I31" s="58"/>
      <c r="J31" s="58"/>
      <c r="K31" s="58"/>
      <c r="L31" s="58"/>
      <c r="M31" s="58"/>
      <c r="N31" s="58"/>
      <c r="O31" s="58"/>
      <c r="P31" s="58"/>
      <c r="Q31" s="58"/>
      <c r="R31" s="58"/>
    </row>
  </sheetData>
  <mergeCells count="11">
    <mergeCell ref="B6:R6"/>
    <mergeCell ref="B1:C3"/>
    <mergeCell ref="E1:N1"/>
    <mergeCell ref="E2:N2"/>
    <mergeCell ref="E3:N3"/>
    <mergeCell ref="O1:P1"/>
    <mergeCell ref="O2:P2"/>
    <mergeCell ref="O3:P3"/>
    <mergeCell ref="Q3:R3"/>
    <mergeCell ref="Q2:R2"/>
    <mergeCell ref="Q1:R1"/>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CD1F6A-854E-4D0B-A554-275614F8A1D0}">
  <sheetPr>
    <tabColor theme="9" tint="0.79998168889431442"/>
  </sheetPr>
  <dimension ref="A1:CZ335"/>
  <sheetViews>
    <sheetView showGridLines="0" zoomScaleNormal="100" workbookViewId="0">
      <selection activeCell="A8" sqref="A8"/>
    </sheetView>
  </sheetViews>
  <sheetFormatPr baseColWidth="10" defaultColWidth="11.1796875" defaultRowHeight="30" customHeight="1" x14ac:dyDescent="0.35"/>
  <cols>
    <col min="1" max="1" width="15.7265625" style="43" customWidth="1"/>
    <col min="2" max="2" width="30.7265625" style="49" customWidth="1"/>
    <col min="3" max="3" width="20.7265625" style="43" customWidth="1"/>
    <col min="4" max="6" width="30.7265625" style="49" customWidth="1"/>
    <col min="7" max="7" width="11.1796875" style="66"/>
    <col min="8" max="19" width="5.7265625" style="66" customWidth="1"/>
    <col min="20" max="21" width="11.1796875" style="43" customWidth="1"/>
    <col min="22" max="22" width="15.7265625" style="60" customWidth="1"/>
    <col min="23" max="23" width="11.1796875" style="60" customWidth="1"/>
    <col min="24" max="25" width="30.7265625" style="43" customWidth="1"/>
    <col min="26" max="27" width="11.1796875" style="43" customWidth="1"/>
    <col min="28" max="28" width="15.7265625" style="60" customWidth="1"/>
    <col min="29" max="29" width="11.1796875" style="60" customWidth="1"/>
    <col min="30" max="31" width="30.7265625" style="43" customWidth="1"/>
    <col min="32" max="33" width="11.1796875" style="43" customWidth="1"/>
    <col min="34" max="34" width="15.7265625" style="60" customWidth="1"/>
    <col min="35" max="35" width="11.1796875" style="60" customWidth="1"/>
    <col min="36" max="37" width="30.7265625" style="43" customWidth="1"/>
    <col min="38" max="39" width="11.1796875" style="43" customWidth="1"/>
    <col min="40" max="40" width="15.7265625" style="60" customWidth="1"/>
    <col min="41" max="41" width="11.1796875" style="60" customWidth="1"/>
    <col min="42" max="43" width="30.7265625" style="43" customWidth="1"/>
    <col min="44" max="45" width="11.1796875" style="43" customWidth="1"/>
    <col min="46" max="46" width="15.7265625" style="60" customWidth="1"/>
    <col min="47" max="47" width="11.1796875" style="60" customWidth="1"/>
    <col min="48" max="49" width="30.7265625" style="43" customWidth="1"/>
    <col min="50" max="51" width="11.1796875" style="43" customWidth="1"/>
    <col min="52" max="52" width="15.7265625" style="60" customWidth="1"/>
    <col min="53" max="53" width="11.1796875" style="60" customWidth="1"/>
    <col min="54" max="55" width="30.7265625" style="43" customWidth="1"/>
    <col min="56" max="57" width="11.1796875" style="43" customWidth="1"/>
    <col min="58" max="58" width="15.7265625" style="60" customWidth="1"/>
    <col min="59" max="59" width="11.1796875" style="60" customWidth="1"/>
    <col min="60" max="61" width="30.7265625" style="43" customWidth="1"/>
    <col min="62" max="63" width="11.1796875" style="43" customWidth="1"/>
    <col min="64" max="64" width="15.7265625" style="60" customWidth="1"/>
    <col min="65" max="65" width="11.1796875" style="60" customWidth="1"/>
    <col min="66" max="67" width="30.7265625" style="43" customWidth="1"/>
    <col min="68" max="69" width="11.1796875" style="43" customWidth="1"/>
    <col min="70" max="70" width="15.7265625" style="60" customWidth="1"/>
    <col min="71" max="71" width="11.1796875" style="60" customWidth="1"/>
    <col min="72" max="73" width="30.7265625" style="43" customWidth="1"/>
    <col min="74" max="75" width="11.1796875" style="43"/>
    <col min="76" max="76" width="15.7265625" style="60" customWidth="1"/>
    <col min="77" max="77" width="11.1796875" style="60"/>
    <col min="78" max="79" width="30.7265625" style="43" customWidth="1"/>
    <col min="80" max="81" width="11.1796875" style="43"/>
    <col min="82" max="82" width="15.7265625" style="60" customWidth="1"/>
    <col min="83" max="83" width="11.1796875" style="60"/>
    <col min="84" max="85" width="30.7265625" style="43" customWidth="1"/>
    <col min="86" max="87" width="11.1796875" style="43"/>
    <col min="88" max="88" width="15.7265625" style="60" customWidth="1"/>
    <col min="89" max="89" width="11.1796875" style="60"/>
    <col min="90" max="91" width="30.7265625" style="43" customWidth="1"/>
    <col min="92" max="16384" width="11.1796875" style="43"/>
  </cols>
  <sheetData>
    <row r="1" spans="1:104" ht="20.149999999999999" customHeight="1" x14ac:dyDescent="0.35">
      <c r="B1" s="255"/>
      <c r="C1" s="255"/>
      <c r="D1" s="39" t="s">
        <v>69</v>
      </c>
      <c r="E1" s="233" t="s">
        <v>70</v>
      </c>
      <c r="F1" s="233"/>
      <c r="G1" s="233"/>
      <c r="H1" s="233"/>
      <c r="I1" s="233"/>
      <c r="J1" s="233"/>
      <c r="K1" s="233"/>
      <c r="L1" s="233"/>
      <c r="M1" s="233"/>
      <c r="N1" s="233"/>
      <c r="O1" s="233"/>
      <c r="P1" s="264" t="s">
        <v>71</v>
      </c>
      <c r="Q1" s="264"/>
      <c r="R1" s="266" t="s">
        <v>72</v>
      </c>
      <c r="S1" s="266"/>
    </row>
    <row r="2" spans="1:104" ht="20.149999999999999" customHeight="1" x14ac:dyDescent="0.35">
      <c r="B2" s="255"/>
      <c r="C2" s="255"/>
      <c r="D2" s="39" t="s">
        <v>73</v>
      </c>
      <c r="E2" s="234" t="s">
        <v>74</v>
      </c>
      <c r="F2" s="234"/>
      <c r="G2" s="234"/>
      <c r="H2" s="234"/>
      <c r="I2" s="234"/>
      <c r="J2" s="234"/>
      <c r="K2" s="234"/>
      <c r="L2" s="234"/>
      <c r="M2" s="234"/>
      <c r="N2" s="234"/>
      <c r="O2" s="234"/>
      <c r="P2" s="264" t="s">
        <v>75</v>
      </c>
      <c r="Q2" s="264"/>
      <c r="R2" s="266">
        <v>4</v>
      </c>
      <c r="S2" s="266"/>
    </row>
    <row r="3" spans="1:104" ht="20.149999999999999" customHeight="1" x14ac:dyDescent="0.35">
      <c r="B3" s="255"/>
      <c r="C3" s="255"/>
      <c r="D3" s="39" t="s">
        <v>76</v>
      </c>
      <c r="E3" s="234" t="s">
        <v>77</v>
      </c>
      <c r="F3" s="234"/>
      <c r="G3" s="234"/>
      <c r="H3" s="234"/>
      <c r="I3" s="234"/>
      <c r="J3" s="234"/>
      <c r="K3" s="234"/>
      <c r="L3" s="234"/>
      <c r="M3" s="234"/>
      <c r="N3" s="234"/>
      <c r="O3" s="234"/>
      <c r="P3" s="264" t="s">
        <v>78</v>
      </c>
      <c r="Q3" s="264"/>
      <c r="R3" s="265">
        <v>45728</v>
      </c>
      <c r="S3" s="265"/>
    </row>
    <row r="4" spans="1:104" ht="14" x14ac:dyDescent="0.35"/>
    <row r="5" spans="1:104" ht="30" customHeight="1" x14ac:dyDescent="0.35">
      <c r="B5" s="272" t="s">
        <v>120</v>
      </c>
      <c r="C5" s="273"/>
      <c r="D5" s="273"/>
      <c r="E5" s="273"/>
      <c r="F5" s="273"/>
      <c r="G5" s="273"/>
      <c r="H5" s="273"/>
      <c r="I5" s="273"/>
      <c r="J5" s="273"/>
      <c r="K5" s="273"/>
      <c r="L5" s="273"/>
      <c r="M5" s="273"/>
      <c r="N5" s="273"/>
      <c r="O5" s="273"/>
      <c r="P5" s="273"/>
      <c r="Q5" s="273"/>
      <c r="R5" s="273"/>
      <c r="S5" s="273"/>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7"/>
      <c r="AT5" s="267"/>
      <c r="AU5" s="267"/>
      <c r="AV5" s="267"/>
      <c r="AW5" s="267"/>
      <c r="AX5" s="267"/>
      <c r="AY5" s="267"/>
      <c r="AZ5" s="267"/>
      <c r="BA5" s="267"/>
      <c r="BB5" s="267"/>
      <c r="BC5" s="267"/>
      <c r="BD5" s="267"/>
      <c r="BE5" s="267"/>
      <c r="BF5" s="267"/>
      <c r="BG5" s="267"/>
      <c r="BH5" s="267"/>
      <c r="BI5" s="267"/>
      <c r="BJ5" s="267"/>
      <c r="BK5" s="267"/>
      <c r="BL5" s="267"/>
      <c r="BM5" s="267"/>
      <c r="BN5" s="267"/>
      <c r="BO5" s="267"/>
      <c r="BP5" s="267"/>
      <c r="BQ5" s="267"/>
      <c r="BR5" s="267"/>
      <c r="BS5" s="267"/>
      <c r="BT5" s="267"/>
      <c r="BU5" s="267"/>
      <c r="BV5" s="267"/>
      <c r="BW5" s="267"/>
      <c r="BX5" s="267"/>
      <c r="BY5" s="267"/>
      <c r="BZ5" s="267"/>
      <c r="CA5" s="267"/>
      <c r="CB5" s="267"/>
      <c r="CC5" s="267"/>
      <c r="CD5" s="267"/>
      <c r="CE5" s="267"/>
      <c r="CF5" s="267"/>
      <c r="CG5" s="267"/>
      <c r="CH5" s="267"/>
      <c r="CI5" s="267"/>
      <c r="CJ5" s="267"/>
      <c r="CK5" s="267"/>
      <c r="CL5" s="267"/>
      <c r="CM5" s="267"/>
      <c r="CN5" s="267"/>
      <c r="CO5" s="267"/>
      <c r="CP5" s="267"/>
      <c r="CQ5" s="267"/>
      <c r="CR5" s="267"/>
      <c r="CS5" s="267"/>
      <c r="CT5" s="267"/>
      <c r="CU5" s="267"/>
      <c r="CV5" s="267"/>
      <c r="CW5" s="267"/>
      <c r="CX5" s="267"/>
      <c r="CY5" s="267"/>
      <c r="CZ5" s="268"/>
    </row>
    <row r="6" spans="1:104" s="65" customFormat="1" ht="56" x14ac:dyDescent="0.35">
      <c r="A6" s="141" t="s">
        <v>319</v>
      </c>
      <c r="B6" s="61" t="s">
        <v>121</v>
      </c>
      <c r="C6" s="61" t="s">
        <v>103</v>
      </c>
      <c r="D6" s="61" t="s">
        <v>122</v>
      </c>
      <c r="E6" s="61" t="s">
        <v>105</v>
      </c>
      <c r="F6" s="61" t="s">
        <v>106</v>
      </c>
      <c r="G6" s="61" t="s">
        <v>107</v>
      </c>
      <c r="H6" s="62" t="s">
        <v>108</v>
      </c>
      <c r="I6" s="62" t="s">
        <v>109</v>
      </c>
      <c r="J6" s="62" t="s">
        <v>110</v>
      </c>
      <c r="K6" s="62" t="s">
        <v>111</v>
      </c>
      <c r="L6" s="62" t="s">
        <v>112</v>
      </c>
      <c r="M6" s="62" t="s">
        <v>113</v>
      </c>
      <c r="N6" s="62" t="s">
        <v>114</v>
      </c>
      <c r="O6" s="62" t="s">
        <v>115</v>
      </c>
      <c r="P6" s="62" t="s">
        <v>116</v>
      </c>
      <c r="Q6" s="62" t="s">
        <v>117</v>
      </c>
      <c r="R6" s="62" t="s">
        <v>118</v>
      </c>
      <c r="S6" s="62" t="s">
        <v>119</v>
      </c>
      <c r="T6" s="63" t="s">
        <v>123</v>
      </c>
      <c r="U6" s="63" t="s">
        <v>226</v>
      </c>
      <c r="V6" s="64" t="s">
        <v>124</v>
      </c>
      <c r="W6" s="64" t="s">
        <v>125</v>
      </c>
      <c r="X6" s="63" t="s">
        <v>126</v>
      </c>
      <c r="Y6" s="63" t="s">
        <v>127</v>
      </c>
      <c r="Z6" s="63" t="s">
        <v>123</v>
      </c>
      <c r="AA6" s="63" t="s">
        <v>226</v>
      </c>
      <c r="AB6" s="64" t="s">
        <v>124</v>
      </c>
      <c r="AC6" s="64" t="s">
        <v>125</v>
      </c>
      <c r="AD6" s="63" t="s">
        <v>126</v>
      </c>
      <c r="AE6" s="63" t="s">
        <v>127</v>
      </c>
      <c r="AF6" s="63" t="s">
        <v>123</v>
      </c>
      <c r="AG6" s="63" t="s">
        <v>226</v>
      </c>
      <c r="AH6" s="64" t="s">
        <v>124</v>
      </c>
      <c r="AI6" s="64" t="s">
        <v>125</v>
      </c>
      <c r="AJ6" s="63" t="s">
        <v>126</v>
      </c>
      <c r="AK6" s="63" t="s">
        <v>127</v>
      </c>
      <c r="AL6" s="63" t="s">
        <v>123</v>
      </c>
      <c r="AM6" s="63" t="s">
        <v>226</v>
      </c>
      <c r="AN6" s="64" t="s">
        <v>124</v>
      </c>
      <c r="AO6" s="64" t="s">
        <v>125</v>
      </c>
      <c r="AP6" s="63" t="s">
        <v>126</v>
      </c>
      <c r="AQ6" s="63" t="s">
        <v>127</v>
      </c>
      <c r="AR6" s="63" t="s">
        <v>123</v>
      </c>
      <c r="AS6" s="63" t="s">
        <v>226</v>
      </c>
      <c r="AT6" s="64" t="s">
        <v>124</v>
      </c>
      <c r="AU6" s="64" t="s">
        <v>125</v>
      </c>
      <c r="AV6" s="63" t="s">
        <v>126</v>
      </c>
      <c r="AW6" s="63" t="s">
        <v>127</v>
      </c>
      <c r="AX6" s="63" t="s">
        <v>123</v>
      </c>
      <c r="AY6" s="63" t="s">
        <v>226</v>
      </c>
      <c r="AZ6" s="64" t="s">
        <v>124</v>
      </c>
      <c r="BA6" s="64" t="s">
        <v>125</v>
      </c>
      <c r="BB6" s="63" t="s">
        <v>126</v>
      </c>
      <c r="BC6" s="63" t="s">
        <v>127</v>
      </c>
      <c r="BD6" s="63" t="s">
        <v>123</v>
      </c>
      <c r="BE6" s="63" t="s">
        <v>226</v>
      </c>
      <c r="BF6" s="64" t="s">
        <v>124</v>
      </c>
      <c r="BG6" s="64" t="s">
        <v>125</v>
      </c>
      <c r="BH6" s="63" t="s">
        <v>126</v>
      </c>
      <c r="BI6" s="63" t="s">
        <v>127</v>
      </c>
      <c r="BJ6" s="63" t="s">
        <v>123</v>
      </c>
      <c r="BK6" s="63" t="s">
        <v>226</v>
      </c>
      <c r="BL6" s="64" t="s">
        <v>124</v>
      </c>
      <c r="BM6" s="64" t="s">
        <v>125</v>
      </c>
      <c r="BN6" s="63" t="s">
        <v>126</v>
      </c>
      <c r="BO6" s="63" t="s">
        <v>127</v>
      </c>
      <c r="BP6" s="63" t="s">
        <v>123</v>
      </c>
      <c r="BQ6" s="63" t="s">
        <v>226</v>
      </c>
      <c r="BR6" s="64" t="s">
        <v>124</v>
      </c>
      <c r="BS6" s="64" t="s">
        <v>125</v>
      </c>
      <c r="BT6" s="63" t="s">
        <v>126</v>
      </c>
      <c r="BU6" s="63" t="s">
        <v>127</v>
      </c>
      <c r="BV6" s="63" t="s">
        <v>123</v>
      </c>
      <c r="BW6" s="63" t="s">
        <v>226</v>
      </c>
      <c r="BX6" s="64" t="s">
        <v>124</v>
      </c>
      <c r="BY6" s="64" t="s">
        <v>125</v>
      </c>
      <c r="BZ6" s="63" t="s">
        <v>126</v>
      </c>
      <c r="CA6" s="63" t="s">
        <v>127</v>
      </c>
      <c r="CB6" s="63" t="s">
        <v>123</v>
      </c>
      <c r="CC6" s="63" t="s">
        <v>226</v>
      </c>
      <c r="CD6" s="64" t="s">
        <v>124</v>
      </c>
      <c r="CE6" s="64" t="s">
        <v>125</v>
      </c>
      <c r="CF6" s="63" t="s">
        <v>126</v>
      </c>
      <c r="CG6" s="63" t="s">
        <v>127</v>
      </c>
      <c r="CH6" s="63" t="s">
        <v>123</v>
      </c>
      <c r="CI6" s="63" t="s">
        <v>226</v>
      </c>
      <c r="CJ6" s="64" t="s">
        <v>124</v>
      </c>
      <c r="CK6" s="64" t="s">
        <v>125</v>
      </c>
      <c r="CL6" s="63" t="s">
        <v>126</v>
      </c>
      <c r="CM6" s="63" t="s">
        <v>127</v>
      </c>
      <c r="CN6" s="62" t="s">
        <v>108</v>
      </c>
      <c r="CO6" s="62" t="s">
        <v>109</v>
      </c>
      <c r="CP6" s="62" t="s">
        <v>110</v>
      </c>
      <c r="CQ6" s="62" t="s">
        <v>111</v>
      </c>
      <c r="CR6" s="62" t="s">
        <v>112</v>
      </c>
      <c r="CS6" s="62" t="s">
        <v>113</v>
      </c>
      <c r="CT6" s="62" t="s">
        <v>114</v>
      </c>
      <c r="CU6" s="62" t="s">
        <v>115</v>
      </c>
      <c r="CV6" s="62" t="s">
        <v>116</v>
      </c>
      <c r="CW6" s="62" t="s">
        <v>117</v>
      </c>
      <c r="CX6" s="62" t="s">
        <v>118</v>
      </c>
      <c r="CY6" s="62" t="s">
        <v>119</v>
      </c>
      <c r="CZ6" s="61" t="s">
        <v>128</v>
      </c>
    </row>
    <row r="7" spans="1:104" ht="65" x14ac:dyDescent="0.35">
      <c r="A7" s="141" t="s">
        <v>416</v>
      </c>
      <c r="B7" s="269" t="s">
        <v>77</v>
      </c>
      <c r="C7" s="20" t="s">
        <v>669</v>
      </c>
      <c r="D7" s="22" t="s">
        <v>299</v>
      </c>
      <c r="E7" s="22" t="s">
        <v>418</v>
      </c>
      <c r="F7" s="22" t="s">
        <v>419</v>
      </c>
      <c r="G7" s="20">
        <f>+SUM(H7:S7)</f>
        <v>1</v>
      </c>
      <c r="H7" s="20"/>
      <c r="I7" s="20"/>
      <c r="J7" s="20"/>
      <c r="K7" s="20"/>
      <c r="L7" s="20"/>
      <c r="M7" s="20"/>
      <c r="N7" s="20"/>
      <c r="O7" s="20"/>
      <c r="P7" s="20"/>
      <c r="Q7" s="20"/>
      <c r="R7" s="20">
        <v>1</v>
      </c>
      <c r="S7" s="20"/>
      <c r="T7" s="67" t="s">
        <v>108</v>
      </c>
      <c r="U7" s="67"/>
      <c r="V7" s="68" t="e">
        <f>+U7/$H7</f>
        <v>#DIV/0!</v>
      </c>
      <c r="W7" s="68">
        <f>+U7/$G7</f>
        <v>0</v>
      </c>
      <c r="X7" s="67"/>
      <c r="Y7" s="67"/>
      <c r="Z7" s="67" t="s">
        <v>109</v>
      </c>
      <c r="AA7" s="67"/>
      <c r="AB7" s="68" t="e">
        <f>+AA7/$I7</f>
        <v>#DIV/0!</v>
      </c>
      <c r="AC7" s="68">
        <f>+(AA7/$G7)+W7</f>
        <v>0</v>
      </c>
      <c r="AD7" s="67"/>
      <c r="AE7" s="67"/>
      <c r="AF7" s="67" t="s">
        <v>110</v>
      </c>
      <c r="AG7" s="67"/>
      <c r="AH7" s="68" t="e">
        <f>+AG7/$J7</f>
        <v>#DIV/0!</v>
      </c>
      <c r="AI7" s="68">
        <f>+(AG7/$G7)+AC7</f>
        <v>0</v>
      </c>
      <c r="AJ7" s="67"/>
      <c r="AK7" s="67"/>
      <c r="AL7" s="67" t="s">
        <v>111</v>
      </c>
      <c r="AM7" s="67"/>
      <c r="AN7" s="68" t="e">
        <f>+AM7/$K7</f>
        <v>#DIV/0!</v>
      </c>
      <c r="AO7" s="68">
        <f>+(AM7/$G7)+AI7</f>
        <v>0</v>
      </c>
      <c r="AP7" s="67"/>
      <c r="AQ7" s="67"/>
      <c r="AR7" s="67" t="s">
        <v>112</v>
      </c>
      <c r="AS7" s="67"/>
      <c r="AT7" s="68" t="e">
        <f>+AS7/$L7</f>
        <v>#DIV/0!</v>
      </c>
      <c r="AU7" s="68">
        <f>+(AS7/$G7)+AO7</f>
        <v>0</v>
      </c>
      <c r="AV7" s="67"/>
      <c r="AW7" s="67"/>
      <c r="AX7" s="67" t="s">
        <v>113</v>
      </c>
      <c r="AY7" s="67"/>
      <c r="AZ7" s="68" t="e">
        <f>+AY7/$M7</f>
        <v>#DIV/0!</v>
      </c>
      <c r="BA7" s="68">
        <f>+(AY7/$G7)+AU7</f>
        <v>0</v>
      </c>
      <c r="BB7" s="67"/>
      <c r="BC7" s="67"/>
      <c r="BD7" s="67" t="s">
        <v>114</v>
      </c>
      <c r="BE7" s="67"/>
      <c r="BF7" s="68" t="e">
        <f>+BE7/$N7</f>
        <v>#DIV/0!</v>
      </c>
      <c r="BG7" s="68">
        <f>+(BE7/$G7)+BA7</f>
        <v>0</v>
      </c>
      <c r="BH7" s="67"/>
      <c r="BI7" s="67"/>
      <c r="BJ7" s="67" t="s">
        <v>115</v>
      </c>
      <c r="BK7" s="67"/>
      <c r="BL7" s="68" t="e">
        <f>+BK7/$O7</f>
        <v>#DIV/0!</v>
      </c>
      <c r="BM7" s="68">
        <f>+(BK7/$G7)+BG7</f>
        <v>0</v>
      </c>
      <c r="BN7" s="67"/>
      <c r="BO7" s="67"/>
      <c r="BP7" s="67" t="s">
        <v>116</v>
      </c>
      <c r="BQ7" s="67"/>
      <c r="BR7" s="68" t="e">
        <f>+BQ7/$P7</f>
        <v>#DIV/0!</v>
      </c>
      <c r="BS7" s="68">
        <f>+(BQ7/$G7)+BM7</f>
        <v>0</v>
      </c>
      <c r="BT7" s="67"/>
      <c r="BU7" s="67"/>
      <c r="BV7" s="67" t="s">
        <v>117</v>
      </c>
      <c r="BW7" s="67"/>
      <c r="BX7" s="68" t="e">
        <f>+BW7/$Q7</f>
        <v>#DIV/0!</v>
      </c>
      <c r="BY7" s="68">
        <f>+(BW7/$G7)+BS7</f>
        <v>0</v>
      </c>
      <c r="BZ7" s="67"/>
      <c r="CA7" s="67"/>
      <c r="CB7" s="67" t="s">
        <v>118</v>
      </c>
      <c r="CC7" s="67"/>
      <c r="CD7" s="68">
        <f>+CC7/$R7</f>
        <v>0</v>
      </c>
      <c r="CE7" s="68">
        <f>+(CC7/$G7)+BY7</f>
        <v>0</v>
      </c>
      <c r="CF7" s="67"/>
      <c r="CG7" s="67"/>
      <c r="CH7" s="67" t="s">
        <v>119</v>
      </c>
      <c r="CI7" s="67"/>
      <c r="CJ7" s="68" t="e">
        <f>+CI7/$S7</f>
        <v>#DIV/0!</v>
      </c>
      <c r="CK7" s="68">
        <f>+(CI7/$G7)+CE7</f>
        <v>0</v>
      </c>
      <c r="CL7" s="67"/>
      <c r="CM7" s="67"/>
      <c r="CN7" s="58">
        <f>+U7</f>
        <v>0</v>
      </c>
      <c r="CO7" s="58">
        <f>+AA7</f>
        <v>0</v>
      </c>
      <c r="CP7" s="58">
        <f>+AG7</f>
        <v>0</v>
      </c>
      <c r="CQ7" s="58">
        <f>+AM7</f>
        <v>0</v>
      </c>
      <c r="CR7" s="58">
        <f>+AS7</f>
        <v>0</v>
      </c>
      <c r="CS7" s="58">
        <f>+AY7</f>
        <v>0</v>
      </c>
      <c r="CT7" s="58">
        <f>+BE7</f>
        <v>0</v>
      </c>
      <c r="CU7" s="58">
        <f>+BK7</f>
        <v>0</v>
      </c>
      <c r="CV7" s="58">
        <f>+BQ7</f>
        <v>0</v>
      </c>
      <c r="CW7" s="58">
        <f>+BW7</f>
        <v>0</v>
      </c>
      <c r="CX7" s="58">
        <f>+CC7</f>
        <v>0</v>
      </c>
      <c r="CY7" s="58">
        <f>+CI7</f>
        <v>0</v>
      </c>
      <c r="CZ7" s="58">
        <f>+SUM(CN7:CY7)</f>
        <v>0</v>
      </c>
    </row>
    <row r="8" spans="1:104" ht="39" x14ac:dyDescent="0.35">
      <c r="A8" s="141" t="s">
        <v>416</v>
      </c>
      <c r="B8" s="270"/>
      <c r="C8" s="20" t="s">
        <v>670</v>
      </c>
      <c r="D8" s="22" t="s">
        <v>299</v>
      </c>
      <c r="E8" s="22" t="s">
        <v>420</v>
      </c>
      <c r="F8" s="22" t="s">
        <v>421</v>
      </c>
      <c r="G8" s="20">
        <f t="shared" ref="G8:G71" si="0">+SUM(H8:S8)</f>
        <v>1</v>
      </c>
      <c r="H8" s="20"/>
      <c r="I8" s="20"/>
      <c r="J8" s="20"/>
      <c r="K8" s="20"/>
      <c r="L8" s="20"/>
      <c r="M8" s="20"/>
      <c r="N8" s="20"/>
      <c r="O8" s="20"/>
      <c r="P8" s="20"/>
      <c r="Q8" s="20"/>
      <c r="R8" s="20">
        <v>1</v>
      </c>
      <c r="S8" s="20"/>
      <c r="T8" s="67" t="s">
        <v>108</v>
      </c>
      <c r="U8" s="67"/>
      <c r="V8" s="68" t="e">
        <f t="shared" ref="V8:V71" si="1">+U8/$H8</f>
        <v>#DIV/0!</v>
      </c>
      <c r="W8" s="68">
        <f t="shared" ref="W8:W71" si="2">+U8/$G8</f>
        <v>0</v>
      </c>
      <c r="X8" s="67"/>
      <c r="Y8" s="67"/>
      <c r="Z8" s="67" t="s">
        <v>109</v>
      </c>
      <c r="AA8" s="67"/>
      <c r="AB8" s="68" t="e">
        <f t="shared" ref="AB8:AB71" si="3">+AA8/$I8</f>
        <v>#DIV/0!</v>
      </c>
      <c r="AC8" s="68">
        <f t="shared" ref="AC8:AC71" si="4">+(AA8/$G8)+W8</f>
        <v>0</v>
      </c>
      <c r="AD8" s="67"/>
      <c r="AE8" s="67"/>
      <c r="AF8" s="67" t="s">
        <v>110</v>
      </c>
      <c r="AG8" s="67"/>
      <c r="AH8" s="68" t="e">
        <f t="shared" ref="AH8:AH71" si="5">+AG8/$J8</f>
        <v>#DIV/0!</v>
      </c>
      <c r="AI8" s="68">
        <f t="shared" ref="AI8:AI71" si="6">+(AG8/$G8)+AC8</f>
        <v>0</v>
      </c>
      <c r="AJ8" s="67"/>
      <c r="AK8" s="67"/>
      <c r="AL8" s="67" t="s">
        <v>111</v>
      </c>
      <c r="AM8" s="67"/>
      <c r="AN8" s="68" t="e">
        <f t="shared" ref="AN8:AN71" si="7">+AM8/$K8</f>
        <v>#DIV/0!</v>
      </c>
      <c r="AO8" s="68">
        <f t="shared" ref="AO8:AO71" si="8">+(AM8/$G8)+AI8</f>
        <v>0</v>
      </c>
      <c r="AP8" s="67"/>
      <c r="AQ8" s="67"/>
      <c r="AR8" s="67" t="s">
        <v>112</v>
      </c>
      <c r="AS8" s="67"/>
      <c r="AT8" s="68" t="e">
        <f t="shared" ref="AT8:AT71" si="9">+AS8/$L8</f>
        <v>#DIV/0!</v>
      </c>
      <c r="AU8" s="68">
        <f t="shared" ref="AU8:AU71" si="10">+(AS8/$G8)+AO8</f>
        <v>0</v>
      </c>
      <c r="AV8" s="67"/>
      <c r="AW8" s="67"/>
      <c r="AX8" s="67" t="s">
        <v>113</v>
      </c>
      <c r="AY8" s="67"/>
      <c r="AZ8" s="68" t="e">
        <f t="shared" ref="AZ8:AZ71" si="11">+AY8/$M8</f>
        <v>#DIV/0!</v>
      </c>
      <c r="BA8" s="68">
        <f t="shared" ref="BA8:BA71" si="12">+(AY8/$G8)+AU8</f>
        <v>0</v>
      </c>
      <c r="BB8" s="67"/>
      <c r="BC8" s="67"/>
      <c r="BD8" s="67" t="s">
        <v>114</v>
      </c>
      <c r="BE8" s="67"/>
      <c r="BF8" s="68" t="e">
        <f t="shared" ref="BF8:BF71" si="13">+BE8/$N8</f>
        <v>#DIV/0!</v>
      </c>
      <c r="BG8" s="68">
        <f t="shared" ref="BG8:BG71" si="14">+(BE8/$G8)+BA8</f>
        <v>0</v>
      </c>
      <c r="BH8" s="67"/>
      <c r="BI8" s="67"/>
      <c r="BJ8" s="67" t="s">
        <v>115</v>
      </c>
      <c r="BK8" s="67"/>
      <c r="BL8" s="68" t="e">
        <f t="shared" ref="BL8:BL71" si="15">+BK8/$O8</f>
        <v>#DIV/0!</v>
      </c>
      <c r="BM8" s="68">
        <f t="shared" ref="BM8:BM71" si="16">+(BK8/$G8)+BG8</f>
        <v>0</v>
      </c>
      <c r="BN8" s="67"/>
      <c r="BO8" s="67"/>
      <c r="BP8" s="67" t="s">
        <v>116</v>
      </c>
      <c r="BQ8" s="67"/>
      <c r="BR8" s="68" t="e">
        <f t="shared" ref="BR8:BR71" si="17">+BQ8/$P8</f>
        <v>#DIV/0!</v>
      </c>
      <c r="BS8" s="68">
        <f t="shared" ref="BS8:BS71" si="18">+(BQ8/$G8)+BM8</f>
        <v>0</v>
      </c>
      <c r="BT8" s="67"/>
      <c r="BU8" s="67"/>
      <c r="BV8" s="67" t="s">
        <v>117</v>
      </c>
      <c r="BW8" s="67"/>
      <c r="BX8" s="68" t="e">
        <f t="shared" ref="BX8:BX71" si="19">+BW8/$Q8</f>
        <v>#DIV/0!</v>
      </c>
      <c r="BY8" s="68">
        <f t="shared" ref="BY8:BY71" si="20">+(BW8/$G8)+BS8</f>
        <v>0</v>
      </c>
      <c r="BZ8" s="67"/>
      <c r="CA8" s="67"/>
      <c r="CB8" s="67" t="s">
        <v>118</v>
      </c>
      <c r="CC8" s="67"/>
      <c r="CD8" s="68">
        <f t="shared" ref="CD8:CD71" si="21">+CC8/$R8</f>
        <v>0</v>
      </c>
      <c r="CE8" s="68">
        <f t="shared" ref="CE8:CE71" si="22">+(CC8/$G8)+BY8</f>
        <v>0</v>
      </c>
      <c r="CF8" s="67"/>
      <c r="CG8" s="67"/>
      <c r="CH8" s="67" t="s">
        <v>119</v>
      </c>
      <c r="CI8" s="67"/>
      <c r="CJ8" s="68" t="e">
        <f t="shared" ref="CJ8:CJ71" si="23">+CI8/$S8</f>
        <v>#DIV/0!</v>
      </c>
      <c r="CK8" s="68">
        <f t="shared" ref="CK8:CK71" si="24">+(CI8/$G8)+CE8</f>
        <v>0</v>
      </c>
      <c r="CL8" s="67"/>
      <c r="CM8" s="67"/>
      <c r="CN8" s="58">
        <f t="shared" ref="CN8:CN71" si="25">+U8</f>
        <v>0</v>
      </c>
      <c r="CO8" s="58">
        <f t="shared" ref="CO8:CO71" si="26">+AA8</f>
        <v>0</v>
      </c>
      <c r="CP8" s="58">
        <f t="shared" ref="CP8:CP71" si="27">+AG8</f>
        <v>0</v>
      </c>
      <c r="CQ8" s="58">
        <f t="shared" ref="CQ8:CQ71" si="28">+AM8</f>
        <v>0</v>
      </c>
      <c r="CR8" s="58">
        <f t="shared" ref="CR8:CR71" si="29">+AS8</f>
        <v>0</v>
      </c>
      <c r="CS8" s="58">
        <f t="shared" ref="CS8:CS71" si="30">+AY8</f>
        <v>0</v>
      </c>
      <c r="CT8" s="58">
        <f t="shared" ref="CT8:CT71" si="31">+BE8</f>
        <v>0</v>
      </c>
      <c r="CU8" s="58">
        <f t="shared" ref="CU8:CU71" si="32">+BK8</f>
        <v>0</v>
      </c>
      <c r="CV8" s="58">
        <f t="shared" ref="CV8:CV71" si="33">+BQ8</f>
        <v>0</v>
      </c>
      <c r="CW8" s="58">
        <f t="shared" ref="CW8:CW71" si="34">+BW8</f>
        <v>0</v>
      </c>
      <c r="CX8" s="58">
        <f t="shared" ref="CX8:CX71" si="35">+CC8</f>
        <v>0</v>
      </c>
      <c r="CY8" s="58">
        <f t="shared" ref="CY8:CY71" si="36">+CI8</f>
        <v>0</v>
      </c>
      <c r="CZ8" s="58">
        <f t="shared" ref="CZ8:CZ71" si="37">+SUM(CN8:CY8)</f>
        <v>0</v>
      </c>
    </row>
    <row r="9" spans="1:104" ht="14" x14ac:dyDescent="0.35">
      <c r="A9" s="141" t="s">
        <v>416</v>
      </c>
      <c r="B9" s="270"/>
      <c r="C9" s="20" t="s">
        <v>671</v>
      </c>
      <c r="D9" s="22"/>
      <c r="E9" s="22"/>
      <c r="F9" s="22"/>
      <c r="G9" s="20">
        <f t="shared" si="0"/>
        <v>0</v>
      </c>
      <c r="H9" s="20"/>
      <c r="I9" s="20"/>
      <c r="J9" s="20"/>
      <c r="K9" s="20"/>
      <c r="L9" s="20"/>
      <c r="M9" s="20"/>
      <c r="N9" s="20"/>
      <c r="O9" s="20"/>
      <c r="P9" s="20"/>
      <c r="Q9" s="20"/>
      <c r="R9" s="20"/>
      <c r="S9" s="20"/>
      <c r="T9" s="67" t="s">
        <v>108</v>
      </c>
      <c r="U9" s="67"/>
      <c r="V9" s="68" t="e">
        <f t="shared" si="1"/>
        <v>#DIV/0!</v>
      </c>
      <c r="W9" s="68" t="e">
        <f t="shared" si="2"/>
        <v>#DIV/0!</v>
      </c>
      <c r="X9" s="67"/>
      <c r="Y9" s="67"/>
      <c r="Z9" s="67" t="s">
        <v>109</v>
      </c>
      <c r="AA9" s="67"/>
      <c r="AB9" s="68" t="e">
        <f t="shared" si="3"/>
        <v>#DIV/0!</v>
      </c>
      <c r="AC9" s="68" t="e">
        <f t="shared" si="4"/>
        <v>#DIV/0!</v>
      </c>
      <c r="AD9" s="67"/>
      <c r="AE9" s="67"/>
      <c r="AF9" s="67" t="s">
        <v>110</v>
      </c>
      <c r="AG9" s="67"/>
      <c r="AH9" s="68" t="e">
        <f t="shared" si="5"/>
        <v>#DIV/0!</v>
      </c>
      <c r="AI9" s="68" t="e">
        <f t="shared" si="6"/>
        <v>#DIV/0!</v>
      </c>
      <c r="AJ9" s="67"/>
      <c r="AK9" s="67"/>
      <c r="AL9" s="67" t="s">
        <v>111</v>
      </c>
      <c r="AM9" s="67"/>
      <c r="AN9" s="68" t="e">
        <f t="shared" si="7"/>
        <v>#DIV/0!</v>
      </c>
      <c r="AO9" s="68" t="e">
        <f t="shared" si="8"/>
        <v>#DIV/0!</v>
      </c>
      <c r="AP9" s="67"/>
      <c r="AQ9" s="67"/>
      <c r="AR9" s="67" t="s">
        <v>112</v>
      </c>
      <c r="AS9" s="67"/>
      <c r="AT9" s="68" t="e">
        <f t="shared" si="9"/>
        <v>#DIV/0!</v>
      </c>
      <c r="AU9" s="68" t="e">
        <f t="shared" si="10"/>
        <v>#DIV/0!</v>
      </c>
      <c r="AV9" s="67"/>
      <c r="AW9" s="67"/>
      <c r="AX9" s="67" t="s">
        <v>113</v>
      </c>
      <c r="AY9" s="67"/>
      <c r="AZ9" s="68" t="e">
        <f t="shared" si="11"/>
        <v>#DIV/0!</v>
      </c>
      <c r="BA9" s="68" t="e">
        <f t="shared" si="12"/>
        <v>#DIV/0!</v>
      </c>
      <c r="BB9" s="67"/>
      <c r="BC9" s="67"/>
      <c r="BD9" s="67" t="s">
        <v>114</v>
      </c>
      <c r="BE9" s="67"/>
      <c r="BF9" s="68" t="e">
        <f t="shared" si="13"/>
        <v>#DIV/0!</v>
      </c>
      <c r="BG9" s="68" t="e">
        <f t="shared" si="14"/>
        <v>#DIV/0!</v>
      </c>
      <c r="BH9" s="67"/>
      <c r="BI9" s="67"/>
      <c r="BJ9" s="67" t="s">
        <v>115</v>
      </c>
      <c r="BK9" s="67"/>
      <c r="BL9" s="68" t="e">
        <f t="shared" si="15"/>
        <v>#DIV/0!</v>
      </c>
      <c r="BM9" s="68" t="e">
        <f t="shared" si="16"/>
        <v>#DIV/0!</v>
      </c>
      <c r="BN9" s="67"/>
      <c r="BO9" s="67"/>
      <c r="BP9" s="67" t="s">
        <v>116</v>
      </c>
      <c r="BQ9" s="67"/>
      <c r="BR9" s="68" t="e">
        <f t="shared" si="17"/>
        <v>#DIV/0!</v>
      </c>
      <c r="BS9" s="68" t="e">
        <f t="shared" si="18"/>
        <v>#DIV/0!</v>
      </c>
      <c r="BT9" s="67"/>
      <c r="BU9" s="67"/>
      <c r="BV9" s="67" t="s">
        <v>117</v>
      </c>
      <c r="BW9" s="67"/>
      <c r="BX9" s="68" t="e">
        <f t="shared" si="19"/>
        <v>#DIV/0!</v>
      </c>
      <c r="BY9" s="68" t="e">
        <f t="shared" si="20"/>
        <v>#DIV/0!</v>
      </c>
      <c r="BZ9" s="67"/>
      <c r="CA9" s="67"/>
      <c r="CB9" s="67" t="s">
        <v>118</v>
      </c>
      <c r="CC9" s="67"/>
      <c r="CD9" s="68" t="e">
        <f t="shared" si="21"/>
        <v>#DIV/0!</v>
      </c>
      <c r="CE9" s="68" t="e">
        <f t="shared" si="22"/>
        <v>#DIV/0!</v>
      </c>
      <c r="CF9" s="67"/>
      <c r="CG9" s="67"/>
      <c r="CH9" s="67" t="s">
        <v>119</v>
      </c>
      <c r="CI9" s="67"/>
      <c r="CJ9" s="68" t="e">
        <f t="shared" si="23"/>
        <v>#DIV/0!</v>
      </c>
      <c r="CK9" s="68" t="e">
        <f t="shared" si="24"/>
        <v>#DIV/0!</v>
      </c>
      <c r="CL9" s="67"/>
      <c r="CM9" s="67"/>
      <c r="CN9" s="58">
        <f t="shared" si="25"/>
        <v>0</v>
      </c>
      <c r="CO9" s="58">
        <f t="shared" si="26"/>
        <v>0</v>
      </c>
      <c r="CP9" s="58">
        <f t="shared" si="27"/>
        <v>0</v>
      </c>
      <c r="CQ9" s="58">
        <f t="shared" si="28"/>
        <v>0</v>
      </c>
      <c r="CR9" s="58">
        <f t="shared" si="29"/>
        <v>0</v>
      </c>
      <c r="CS9" s="58">
        <f t="shared" si="30"/>
        <v>0</v>
      </c>
      <c r="CT9" s="58">
        <f t="shared" si="31"/>
        <v>0</v>
      </c>
      <c r="CU9" s="58">
        <f t="shared" si="32"/>
        <v>0</v>
      </c>
      <c r="CV9" s="58">
        <f t="shared" si="33"/>
        <v>0</v>
      </c>
      <c r="CW9" s="58">
        <f t="shared" si="34"/>
        <v>0</v>
      </c>
      <c r="CX9" s="58">
        <f t="shared" si="35"/>
        <v>0</v>
      </c>
      <c r="CY9" s="58">
        <f t="shared" si="36"/>
        <v>0</v>
      </c>
      <c r="CZ9" s="58">
        <f t="shared" si="37"/>
        <v>0</v>
      </c>
    </row>
    <row r="10" spans="1:104" ht="14" x14ac:dyDescent="0.35">
      <c r="A10" s="141" t="s">
        <v>416</v>
      </c>
      <c r="B10" s="271"/>
      <c r="C10" s="20" t="s">
        <v>672</v>
      </c>
      <c r="D10" s="22"/>
      <c r="E10" s="22"/>
      <c r="F10" s="22"/>
      <c r="G10" s="20">
        <f t="shared" si="0"/>
        <v>0</v>
      </c>
      <c r="H10" s="20"/>
      <c r="I10" s="20"/>
      <c r="J10" s="20"/>
      <c r="K10" s="20"/>
      <c r="L10" s="20"/>
      <c r="M10" s="20"/>
      <c r="N10" s="20"/>
      <c r="O10" s="20"/>
      <c r="P10" s="20"/>
      <c r="Q10" s="20"/>
      <c r="R10" s="20"/>
      <c r="S10" s="20"/>
      <c r="T10" s="67" t="s">
        <v>108</v>
      </c>
      <c r="U10" s="67"/>
      <c r="V10" s="68" t="e">
        <f t="shared" si="1"/>
        <v>#DIV/0!</v>
      </c>
      <c r="W10" s="68" t="e">
        <f t="shared" si="2"/>
        <v>#DIV/0!</v>
      </c>
      <c r="X10" s="67"/>
      <c r="Y10" s="67"/>
      <c r="Z10" s="67" t="s">
        <v>109</v>
      </c>
      <c r="AA10" s="67"/>
      <c r="AB10" s="68" t="e">
        <f t="shared" si="3"/>
        <v>#DIV/0!</v>
      </c>
      <c r="AC10" s="68" t="e">
        <f t="shared" si="4"/>
        <v>#DIV/0!</v>
      </c>
      <c r="AD10" s="67"/>
      <c r="AE10" s="67"/>
      <c r="AF10" s="67" t="s">
        <v>110</v>
      </c>
      <c r="AG10" s="67"/>
      <c r="AH10" s="68" t="e">
        <f t="shared" si="5"/>
        <v>#DIV/0!</v>
      </c>
      <c r="AI10" s="68" t="e">
        <f t="shared" si="6"/>
        <v>#DIV/0!</v>
      </c>
      <c r="AJ10" s="67"/>
      <c r="AK10" s="67"/>
      <c r="AL10" s="67" t="s">
        <v>111</v>
      </c>
      <c r="AM10" s="67"/>
      <c r="AN10" s="68" t="e">
        <f t="shared" si="7"/>
        <v>#DIV/0!</v>
      </c>
      <c r="AO10" s="68" t="e">
        <f t="shared" si="8"/>
        <v>#DIV/0!</v>
      </c>
      <c r="AP10" s="67"/>
      <c r="AQ10" s="67"/>
      <c r="AR10" s="67" t="s">
        <v>112</v>
      </c>
      <c r="AS10" s="67"/>
      <c r="AT10" s="68" t="e">
        <f t="shared" si="9"/>
        <v>#DIV/0!</v>
      </c>
      <c r="AU10" s="68" t="e">
        <f t="shared" si="10"/>
        <v>#DIV/0!</v>
      </c>
      <c r="AV10" s="67"/>
      <c r="AW10" s="67"/>
      <c r="AX10" s="67" t="s">
        <v>113</v>
      </c>
      <c r="AY10" s="67"/>
      <c r="AZ10" s="68" t="e">
        <f t="shared" si="11"/>
        <v>#DIV/0!</v>
      </c>
      <c r="BA10" s="68" t="e">
        <f t="shared" si="12"/>
        <v>#DIV/0!</v>
      </c>
      <c r="BB10" s="67"/>
      <c r="BC10" s="67"/>
      <c r="BD10" s="67" t="s">
        <v>114</v>
      </c>
      <c r="BE10" s="67"/>
      <c r="BF10" s="68" t="e">
        <f t="shared" si="13"/>
        <v>#DIV/0!</v>
      </c>
      <c r="BG10" s="68" t="e">
        <f t="shared" si="14"/>
        <v>#DIV/0!</v>
      </c>
      <c r="BH10" s="67"/>
      <c r="BI10" s="67"/>
      <c r="BJ10" s="67" t="s">
        <v>115</v>
      </c>
      <c r="BK10" s="67"/>
      <c r="BL10" s="68" t="e">
        <f t="shared" si="15"/>
        <v>#DIV/0!</v>
      </c>
      <c r="BM10" s="68" t="e">
        <f t="shared" si="16"/>
        <v>#DIV/0!</v>
      </c>
      <c r="BN10" s="67"/>
      <c r="BO10" s="67"/>
      <c r="BP10" s="67" t="s">
        <v>116</v>
      </c>
      <c r="BQ10" s="67"/>
      <c r="BR10" s="68" t="e">
        <f t="shared" si="17"/>
        <v>#DIV/0!</v>
      </c>
      <c r="BS10" s="68" t="e">
        <f t="shared" si="18"/>
        <v>#DIV/0!</v>
      </c>
      <c r="BT10" s="67"/>
      <c r="BU10" s="67"/>
      <c r="BV10" s="67" t="s">
        <v>117</v>
      </c>
      <c r="BW10" s="67"/>
      <c r="BX10" s="68" t="e">
        <f t="shared" si="19"/>
        <v>#DIV/0!</v>
      </c>
      <c r="BY10" s="68" t="e">
        <f t="shared" si="20"/>
        <v>#DIV/0!</v>
      </c>
      <c r="BZ10" s="67"/>
      <c r="CA10" s="67"/>
      <c r="CB10" s="67" t="s">
        <v>118</v>
      </c>
      <c r="CC10" s="67"/>
      <c r="CD10" s="68" t="e">
        <f t="shared" si="21"/>
        <v>#DIV/0!</v>
      </c>
      <c r="CE10" s="68" t="e">
        <f t="shared" si="22"/>
        <v>#DIV/0!</v>
      </c>
      <c r="CF10" s="67"/>
      <c r="CG10" s="67"/>
      <c r="CH10" s="67" t="s">
        <v>119</v>
      </c>
      <c r="CI10" s="67"/>
      <c r="CJ10" s="68" t="e">
        <f t="shared" si="23"/>
        <v>#DIV/0!</v>
      </c>
      <c r="CK10" s="68" t="e">
        <f t="shared" si="24"/>
        <v>#DIV/0!</v>
      </c>
      <c r="CL10" s="67"/>
      <c r="CM10" s="67"/>
      <c r="CN10" s="58">
        <f t="shared" si="25"/>
        <v>0</v>
      </c>
      <c r="CO10" s="58">
        <f t="shared" si="26"/>
        <v>0</v>
      </c>
      <c r="CP10" s="58">
        <f t="shared" si="27"/>
        <v>0</v>
      </c>
      <c r="CQ10" s="58">
        <f t="shared" si="28"/>
        <v>0</v>
      </c>
      <c r="CR10" s="58">
        <f t="shared" si="29"/>
        <v>0</v>
      </c>
      <c r="CS10" s="58">
        <f t="shared" si="30"/>
        <v>0</v>
      </c>
      <c r="CT10" s="58">
        <f t="shared" si="31"/>
        <v>0</v>
      </c>
      <c r="CU10" s="58">
        <f t="shared" si="32"/>
        <v>0</v>
      </c>
      <c r="CV10" s="58">
        <f t="shared" si="33"/>
        <v>0</v>
      </c>
      <c r="CW10" s="58">
        <f t="shared" si="34"/>
        <v>0</v>
      </c>
      <c r="CX10" s="58">
        <f t="shared" si="35"/>
        <v>0</v>
      </c>
      <c r="CY10" s="58">
        <f t="shared" si="36"/>
        <v>0</v>
      </c>
      <c r="CZ10" s="58">
        <f t="shared" si="37"/>
        <v>0</v>
      </c>
    </row>
    <row r="11" spans="1:104" ht="39" x14ac:dyDescent="0.35">
      <c r="A11" s="141" t="s">
        <v>416</v>
      </c>
      <c r="B11" s="269" t="s">
        <v>77</v>
      </c>
      <c r="C11" s="20" t="s">
        <v>673</v>
      </c>
      <c r="D11" s="22" t="s">
        <v>299</v>
      </c>
      <c r="E11" s="22" t="s">
        <v>423</v>
      </c>
      <c r="F11" s="22" t="s">
        <v>424</v>
      </c>
      <c r="G11" s="20">
        <f t="shared" si="0"/>
        <v>1</v>
      </c>
      <c r="H11" s="20"/>
      <c r="I11" s="20"/>
      <c r="J11" s="20"/>
      <c r="K11" s="20"/>
      <c r="L11" s="20">
        <v>1</v>
      </c>
      <c r="M11" s="20"/>
      <c r="N11" s="20"/>
      <c r="O11" s="20"/>
      <c r="P11" s="20"/>
      <c r="Q11" s="20"/>
      <c r="R11" s="20"/>
      <c r="S11" s="20"/>
      <c r="T11" s="67" t="s">
        <v>108</v>
      </c>
      <c r="U11" s="67"/>
      <c r="V11" s="68" t="e">
        <f t="shared" si="1"/>
        <v>#DIV/0!</v>
      </c>
      <c r="W11" s="68">
        <f t="shared" si="2"/>
        <v>0</v>
      </c>
      <c r="X11" s="67"/>
      <c r="Y11" s="67"/>
      <c r="Z11" s="67" t="s">
        <v>109</v>
      </c>
      <c r="AA11" s="67"/>
      <c r="AB11" s="68" t="e">
        <f t="shared" si="3"/>
        <v>#DIV/0!</v>
      </c>
      <c r="AC11" s="68">
        <f t="shared" si="4"/>
        <v>0</v>
      </c>
      <c r="AD11" s="67"/>
      <c r="AE11" s="67"/>
      <c r="AF11" s="67" t="s">
        <v>110</v>
      </c>
      <c r="AG11" s="67"/>
      <c r="AH11" s="68" t="e">
        <f t="shared" si="5"/>
        <v>#DIV/0!</v>
      </c>
      <c r="AI11" s="68">
        <f t="shared" si="6"/>
        <v>0</v>
      </c>
      <c r="AJ11" s="67"/>
      <c r="AK11" s="67"/>
      <c r="AL11" s="67" t="s">
        <v>111</v>
      </c>
      <c r="AM11" s="67"/>
      <c r="AN11" s="68" t="e">
        <f t="shared" si="7"/>
        <v>#DIV/0!</v>
      </c>
      <c r="AO11" s="68">
        <f t="shared" si="8"/>
        <v>0</v>
      </c>
      <c r="AP11" s="67"/>
      <c r="AQ11" s="67"/>
      <c r="AR11" s="67" t="s">
        <v>112</v>
      </c>
      <c r="AS11" s="67"/>
      <c r="AT11" s="68">
        <f t="shared" si="9"/>
        <v>0</v>
      </c>
      <c r="AU11" s="68">
        <f t="shared" si="10"/>
        <v>0</v>
      </c>
      <c r="AV11" s="67"/>
      <c r="AW11" s="67"/>
      <c r="AX11" s="67" t="s">
        <v>113</v>
      </c>
      <c r="AY11" s="67"/>
      <c r="AZ11" s="68" t="e">
        <f t="shared" si="11"/>
        <v>#DIV/0!</v>
      </c>
      <c r="BA11" s="68">
        <f t="shared" si="12"/>
        <v>0</v>
      </c>
      <c r="BB11" s="67"/>
      <c r="BC11" s="67"/>
      <c r="BD11" s="67" t="s">
        <v>114</v>
      </c>
      <c r="BE11" s="67"/>
      <c r="BF11" s="68" t="e">
        <f t="shared" si="13"/>
        <v>#DIV/0!</v>
      </c>
      <c r="BG11" s="68">
        <f t="shared" si="14"/>
        <v>0</v>
      </c>
      <c r="BH11" s="67"/>
      <c r="BI11" s="67"/>
      <c r="BJ11" s="67" t="s">
        <v>115</v>
      </c>
      <c r="BK11" s="67"/>
      <c r="BL11" s="68" t="e">
        <f t="shared" si="15"/>
        <v>#DIV/0!</v>
      </c>
      <c r="BM11" s="68">
        <f t="shared" si="16"/>
        <v>0</v>
      </c>
      <c r="BN11" s="67"/>
      <c r="BO11" s="67"/>
      <c r="BP11" s="67" t="s">
        <v>116</v>
      </c>
      <c r="BQ11" s="67"/>
      <c r="BR11" s="68" t="e">
        <f t="shared" si="17"/>
        <v>#DIV/0!</v>
      </c>
      <c r="BS11" s="68">
        <f t="shared" si="18"/>
        <v>0</v>
      </c>
      <c r="BT11" s="67"/>
      <c r="BU11" s="67"/>
      <c r="BV11" s="67" t="s">
        <v>117</v>
      </c>
      <c r="BW11" s="67"/>
      <c r="BX11" s="68" t="e">
        <f t="shared" si="19"/>
        <v>#DIV/0!</v>
      </c>
      <c r="BY11" s="68">
        <f t="shared" si="20"/>
        <v>0</v>
      </c>
      <c r="BZ11" s="67"/>
      <c r="CA11" s="67"/>
      <c r="CB11" s="67" t="s">
        <v>118</v>
      </c>
      <c r="CC11" s="67"/>
      <c r="CD11" s="68" t="e">
        <f t="shared" si="21"/>
        <v>#DIV/0!</v>
      </c>
      <c r="CE11" s="68">
        <f t="shared" si="22"/>
        <v>0</v>
      </c>
      <c r="CF11" s="67"/>
      <c r="CG11" s="67"/>
      <c r="CH11" s="67" t="s">
        <v>119</v>
      </c>
      <c r="CI11" s="67"/>
      <c r="CJ11" s="68" t="e">
        <f t="shared" si="23"/>
        <v>#DIV/0!</v>
      </c>
      <c r="CK11" s="68">
        <f t="shared" si="24"/>
        <v>0</v>
      </c>
      <c r="CL11" s="67"/>
      <c r="CM11" s="67"/>
      <c r="CN11" s="58">
        <f t="shared" si="25"/>
        <v>0</v>
      </c>
      <c r="CO11" s="58">
        <f t="shared" si="26"/>
        <v>0</v>
      </c>
      <c r="CP11" s="58">
        <f t="shared" si="27"/>
        <v>0</v>
      </c>
      <c r="CQ11" s="58">
        <f t="shared" si="28"/>
        <v>0</v>
      </c>
      <c r="CR11" s="58">
        <f t="shared" si="29"/>
        <v>0</v>
      </c>
      <c r="CS11" s="58">
        <f t="shared" si="30"/>
        <v>0</v>
      </c>
      <c r="CT11" s="58">
        <f t="shared" si="31"/>
        <v>0</v>
      </c>
      <c r="CU11" s="58">
        <f t="shared" si="32"/>
        <v>0</v>
      </c>
      <c r="CV11" s="58">
        <f t="shared" si="33"/>
        <v>0</v>
      </c>
      <c r="CW11" s="58">
        <f t="shared" si="34"/>
        <v>0</v>
      </c>
      <c r="CX11" s="58">
        <f t="shared" si="35"/>
        <v>0</v>
      </c>
      <c r="CY11" s="58">
        <f t="shared" si="36"/>
        <v>0</v>
      </c>
      <c r="CZ11" s="58">
        <f t="shared" si="37"/>
        <v>0</v>
      </c>
    </row>
    <row r="12" spans="1:104" ht="39" x14ac:dyDescent="0.35">
      <c r="A12" s="141" t="s">
        <v>416</v>
      </c>
      <c r="B12" s="270"/>
      <c r="C12" s="20" t="s">
        <v>674</v>
      </c>
      <c r="D12" s="22" t="s">
        <v>299</v>
      </c>
      <c r="E12" s="22" t="s">
        <v>425</v>
      </c>
      <c r="F12" s="22" t="s">
        <v>426</v>
      </c>
      <c r="G12" s="20">
        <f t="shared" si="0"/>
        <v>1</v>
      </c>
      <c r="H12" s="20"/>
      <c r="I12" s="20"/>
      <c r="J12" s="20"/>
      <c r="K12" s="20"/>
      <c r="L12" s="20">
        <v>1</v>
      </c>
      <c r="M12" s="20"/>
      <c r="N12" s="20"/>
      <c r="O12" s="20"/>
      <c r="P12" s="20"/>
      <c r="Q12" s="20"/>
      <c r="R12" s="20"/>
      <c r="S12" s="20"/>
      <c r="T12" s="67" t="s">
        <v>108</v>
      </c>
      <c r="U12" s="67"/>
      <c r="V12" s="68" t="e">
        <f t="shared" si="1"/>
        <v>#DIV/0!</v>
      </c>
      <c r="W12" s="68">
        <f t="shared" si="2"/>
        <v>0</v>
      </c>
      <c r="X12" s="67"/>
      <c r="Y12" s="67"/>
      <c r="Z12" s="67" t="s">
        <v>109</v>
      </c>
      <c r="AA12" s="67"/>
      <c r="AB12" s="68" t="e">
        <f t="shared" si="3"/>
        <v>#DIV/0!</v>
      </c>
      <c r="AC12" s="68">
        <f t="shared" si="4"/>
        <v>0</v>
      </c>
      <c r="AD12" s="67"/>
      <c r="AE12" s="67"/>
      <c r="AF12" s="67" t="s">
        <v>110</v>
      </c>
      <c r="AG12" s="67"/>
      <c r="AH12" s="68" t="e">
        <f t="shared" si="5"/>
        <v>#DIV/0!</v>
      </c>
      <c r="AI12" s="68">
        <f t="shared" si="6"/>
        <v>0</v>
      </c>
      <c r="AJ12" s="67"/>
      <c r="AK12" s="67"/>
      <c r="AL12" s="67" t="s">
        <v>111</v>
      </c>
      <c r="AM12" s="67"/>
      <c r="AN12" s="68" t="e">
        <f t="shared" si="7"/>
        <v>#DIV/0!</v>
      </c>
      <c r="AO12" s="68">
        <f t="shared" si="8"/>
        <v>0</v>
      </c>
      <c r="AP12" s="67"/>
      <c r="AQ12" s="67"/>
      <c r="AR12" s="67" t="s">
        <v>112</v>
      </c>
      <c r="AS12" s="67"/>
      <c r="AT12" s="68">
        <f t="shared" si="9"/>
        <v>0</v>
      </c>
      <c r="AU12" s="68">
        <f t="shared" si="10"/>
        <v>0</v>
      </c>
      <c r="AV12" s="67"/>
      <c r="AW12" s="67"/>
      <c r="AX12" s="67" t="s">
        <v>113</v>
      </c>
      <c r="AY12" s="67"/>
      <c r="AZ12" s="68" t="e">
        <f t="shared" si="11"/>
        <v>#DIV/0!</v>
      </c>
      <c r="BA12" s="68">
        <f t="shared" si="12"/>
        <v>0</v>
      </c>
      <c r="BB12" s="67"/>
      <c r="BC12" s="67"/>
      <c r="BD12" s="67" t="s">
        <v>114</v>
      </c>
      <c r="BE12" s="67"/>
      <c r="BF12" s="68" t="e">
        <f t="shared" si="13"/>
        <v>#DIV/0!</v>
      </c>
      <c r="BG12" s="68">
        <f t="shared" si="14"/>
        <v>0</v>
      </c>
      <c r="BH12" s="67"/>
      <c r="BI12" s="67"/>
      <c r="BJ12" s="67" t="s">
        <v>115</v>
      </c>
      <c r="BK12" s="67"/>
      <c r="BL12" s="68" t="e">
        <f t="shared" si="15"/>
        <v>#DIV/0!</v>
      </c>
      <c r="BM12" s="68">
        <f t="shared" si="16"/>
        <v>0</v>
      </c>
      <c r="BN12" s="67"/>
      <c r="BO12" s="67"/>
      <c r="BP12" s="67" t="s">
        <v>116</v>
      </c>
      <c r="BQ12" s="67"/>
      <c r="BR12" s="68" t="e">
        <f t="shared" si="17"/>
        <v>#DIV/0!</v>
      </c>
      <c r="BS12" s="68">
        <f t="shared" si="18"/>
        <v>0</v>
      </c>
      <c r="BT12" s="67"/>
      <c r="BU12" s="67"/>
      <c r="BV12" s="67" t="s">
        <v>117</v>
      </c>
      <c r="BW12" s="67"/>
      <c r="BX12" s="68" t="e">
        <f t="shared" si="19"/>
        <v>#DIV/0!</v>
      </c>
      <c r="BY12" s="68">
        <f t="shared" si="20"/>
        <v>0</v>
      </c>
      <c r="BZ12" s="67"/>
      <c r="CA12" s="67"/>
      <c r="CB12" s="67" t="s">
        <v>118</v>
      </c>
      <c r="CC12" s="67"/>
      <c r="CD12" s="68" t="e">
        <f t="shared" si="21"/>
        <v>#DIV/0!</v>
      </c>
      <c r="CE12" s="68">
        <f t="shared" si="22"/>
        <v>0</v>
      </c>
      <c r="CF12" s="67"/>
      <c r="CG12" s="67"/>
      <c r="CH12" s="67" t="s">
        <v>119</v>
      </c>
      <c r="CI12" s="67"/>
      <c r="CJ12" s="68" t="e">
        <f t="shared" si="23"/>
        <v>#DIV/0!</v>
      </c>
      <c r="CK12" s="68">
        <f t="shared" si="24"/>
        <v>0</v>
      </c>
      <c r="CL12" s="67"/>
      <c r="CM12" s="67"/>
      <c r="CN12" s="58">
        <f t="shared" si="25"/>
        <v>0</v>
      </c>
      <c r="CO12" s="58">
        <f t="shared" si="26"/>
        <v>0</v>
      </c>
      <c r="CP12" s="58">
        <f t="shared" si="27"/>
        <v>0</v>
      </c>
      <c r="CQ12" s="58">
        <f t="shared" si="28"/>
        <v>0</v>
      </c>
      <c r="CR12" s="58">
        <f t="shared" si="29"/>
        <v>0</v>
      </c>
      <c r="CS12" s="58">
        <f t="shared" si="30"/>
        <v>0</v>
      </c>
      <c r="CT12" s="58">
        <f t="shared" si="31"/>
        <v>0</v>
      </c>
      <c r="CU12" s="58">
        <f t="shared" si="32"/>
        <v>0</v>
      </c>
      <c r="CV12" s="58">
        <f t="shared" si="33"/>
        <v>0</v>
      </c>
      <c r="CW12" s="58">
        <f t="shared" si="34"/>
        <v>0</v>
      </c>
      <c r="CX12" s="58">
        <f t="shared" si="35"/>
        <v>0</v>
      </c>
      <c r="CY12" s="58">
        <f t="shared" si="36"/>
        <v>0</v>
      </c>
      <c r="CZ12" s="58">
        <f t="shared" si="37"/>
        <v>0</v>
      </c>
    </row>
    <row r="13" spans="1:104" ht="14" x14ac:dyDescent="0.35">
      <c r="A13" s="141" t="s">
        <v>416</v>
      </c>
      <c r="B13" s="270"/>
      <c r="C13" s="20" t="s">
        <v>675</v>
      </c>
      <c r="D13" s="22"/>
      <c r="E13" s="22"/>
      <c r="F13" s="22"/>
      <c r="G13" s="20">
        <f t="shared" si="0"/>
        <v>0</v>
      </c>
      <c r="H13" s="20"/>
      <c r="I13" s="20"/>
      <c r="J13" s="20"/>
      <c r="K13" s="20"/>
      <c r="L13" s="20"/>
      <c r="M13" s="20"/>
      <c r="N13" s="20"/>
      <c r="O13" s="20"/>
      <c r="P13" s="20"/>
      <c r="Q13" s="20"/>
      <c r="R13" s="20"/>
      <c r="S13" s="20"/>
      <c r="T13" s="67" t="s">
        <v>108</v>
      </c>
      <c r="U13" s="67"/>
      <c r="V13" s="68" t="e">
        <f t="shared" si="1"/>
        <v>#DIV/0!</v>
      </c>
      <c r="W13" s="68" t="e">
        <f t="shared" si="2"/>
        <v>#DIV/0!</v>
      </c>
      <c r="X13" s="67"/>
      <c r="Y13" s="67"/>
      <c r="Z13" s="67" t="s">
        <v>109</v>
      </c>
      <c r="AA13" s="67"/>
      <c r="AB13" s="68" t="e">
        <f t="shared" si="3"/>
        <v>#DIV/0!</v>
      </c>
      <c r="AC13" s="68" t="e">
        <f t="shared" si="4"/>
        <v>#DIV/0!</v>
      </c>
      <c r="AD13" s="67"/>
      <c r="AE13" s="67"/>
      <c r="AF13" s="67" t="s">
        <v>110</v>
      </c>
      <c r="AG13" s="67"/>
      <c r="AH13" s="68" t="e">
        <f t="shared" si="5"/>
        <v>#DIV/0!</v>
      </c>
      <c r="AI13" s="68" t="e">
        <f t="shared" si="6"/>
        <v>#DIV/0!</v>
      </c>
      <c r="AJ13" s="67"/>
      <c r="AK13" s="67"/>
      <c r="AL13" s="67" t="s">
        <v>111</v>
      </c>
      <c r="AM13" s="67"/>
      <c r="AN13" s="68" t="e">
        <f t="shared" si="7"/>
        <v>#DIV/0!</v>
      </c>
      <c r="AO13" s="68" t="e">
        <f t="shared" si="8"/>
        <v>#DIV/0!</v>
      </c>
      <c r="AP13" s="67"/>
      <c r="AQ13" s="67"/>
      <c r="AR13" s="67" t="s">
        <v>112</v>
      </c>
      <c r="AS13" s="67"/>
      <c r="AT13" s="68" t="e">
        <f t="shared" si="9"/>
        <v>#DIV/0!</v>
      </c>
      <c r="AU13" s="68" t="e">
        <f t="shared" si="10"/>
        <v>#DIV/0!</v>
      </c>
      <c r="AV13" s="67"/>
      <c r="AW13" s="67"/>
      <c r="AX13" s="67" t="s">
        <v>113</v>
      </c>
      <c r="AY13" s="67"/>
      <c r="AZ13" s="68" t="e">
        <f t="shared" si="11"/>
        <v>#DIV/0!</v>
      </c>
      <c r="BA13" s="68" t="e">
        <f t="shared" si="12"/>
        <v>#DIV/0!</v>
      </c>
      <c r="BB13" s="67"/>
      <c r="BC13" s="67"/>
      <c r="BD13" s="67" t="s">
        <v>114</v>
      </c>
      <c r="BE13" s="67"/>
      <c r="BF13" s="68" t="e">
        <f t="shared" si="13"/>
        <v>#DIV/0!</v>
      </c>
      <c r="BG13" s="68" t="e">
        <f t="shared" si="14"/>
        <v>#DIV/0!</v>
      </c>
      <c r="BH13" s="67"/>
      <c r="BI13" s="67"/>
      <c r="BJ13" s="67" t="s">
        <v>115</v>
      </c>
      <c r="BK13" s="67"/>
      <c r="BL13" s="68" t="e">
        <f t="shared" si="15"/>
        <v>#DIV/0!</v>
      </c>
      <c r="BM13" s="68" t="e">
        <f t="shared" si="16"/>
        <v>#DIV/0!</v>
      </c>
      <c r="BN13" s="67"/>
      <c r="BO13" s="67"/>
      <c r="BP13" s="67" t="s">
        <v>116</v>
      </c>
      <c r="BQ13" s="67"/>
      <c r="BR13" s="68" t="e">
        <f t="shared" si="17"/>
        <v>#DIV/0!</v>
      </c>
      <c r="BS13" s="68" t="e">
        <f t="shared" si="18"/>
        <v>#DIV/0!</v>
      </c>
      <c r="BT13" s="67"/>
      <c r="BU13" s="67"/>
      <c r="BV13" s="67" t="s">
        <v>117</v>
      </c>
      <c r="BW13" s="67"/>
      <c r="BX13" s="68" t="e">
        <f t="shared" si="19"/>
        <v>#DIV/0!</v>
      </c>
      <c r="BY13" s="68" t="e">
        <f t="shared" si="20"/>
        <v>#DIV/0!</v>
      </c>
      <c r="BZ13" s="67"/>
      <c r="CA13" s="67"/>
      <c r="CB13" s="67" t="s">
        <v>118</v>
      </c>
      <c r="CC13" s="67"/>
      <c r="CD13" s="68" t="e">
        <f t="shared" si="21"/>
        <v>#DIV/0!</v>
      </c>
      <c r="CE13" s="68" t="e">
        <f t="shared" si="22"/>
        <v>#DIV/0!</v>
      </c>
      <c r="CF13" s="67"/>
      <c r="CG13" s="67"/>
      <c r="CH13" s="67" t="s">
        <v>119</v>
      </c>
      <c r="CI13" s="67"/>
      <c r="CJ13" s="68" t="e">
        <f t="shared" si="23"/>
        <v>#DIV/0!</v>
      </c>
      <c r="CK13" s="68" t="e">
        <f t="shared" si="24"/>
        <v>#DIV/0!</v>
      </c>
      <c r="CL13" s="67"/>
      <c r="CM13" s="67"/>
      <c r="CN13" s="58">
        <f t="shared" si="25"/>
        <v>0</v>
      </c>
      <c r="CO13" s="58">
        <f t="shared" si="26"/>
        <v>0</v>
      </c>
      <c r="CP13" s="58">
        <f t="shared" si="27"/>
        <v>0</v>
      </c>
      <c r="CQ13" s="58">
        <f t="shared" si="28"/>
        <v>0</v>
      </c>
      <c r="CR13" s="58">
        <f t="shared" si="29"/>
        <v>0</v>
      </c>
      <c r="CS13" s="58">
        <f t="shared" si="30"/>
        <v>0</v>
      </c>
      <c r="CT13" s="58">
        <f t="shared" si="31"/>
        <v>0</v>
      </c>
      <c r="CU13" s="58">
        <f t="shared" si="32"/>
        <v>0</v>
      </c>
      <c r="CV13" s="58">
        <f t="shared" si="33"/>
        <v>0</v>
      </c>
      <c r="CW13" s="58">
        <f t="shared" si="34"/>
        <v>0</v>
      </c>
      <c r="CX13" s="58">
        <f t="shared" si="35"/>
        <v>0</v>
      </c>
      <c r="CY13" s="58">
        <f t="shared" si="36"/>
        <v>0</v>
      </c>
      <c r="CZ13" s="58">
        <f t="shared" si="37"/>
        <v>0</v>
      </c>
    </row>
    <row r="14" spans="1:104" ht="14" x14ac:dyDescent="0.35">
      <c r="A14" s="141" t="s">
        <v>416</v>
      </c>
      <c r="B14" s="271"/>
      <c r="C14" s="20" t="s">
        <v>676</v>
      </c>
      <c r="D14" s="22"/>
      <c r="E14" s="22"/>
      <c r="F14" s="22"/>
      <c r="G14" s="20">
        <f t="shared" si="0"/>
        <v>0</v>
      </c>
      <c r="H14" s="20"/>
      <c r="I14" s="20"/>
      <c r="J14" s="20"/>
      <c r="K14" s="20"/>
      <c r="L14" s="20"/>
      <c r="M14" s="20"/>
      <c r="N14" s="20"/>
      <c r="O14" s="20"/>
      <c r="P14" s="20"/>
      <c r="Q14" s="20"/>
      <c r="R14" s="20"/>
      <c r="S14" s="20"/>
      <c r="T14" s="67" t="s">
        <v>108</v>
      </c>
      <c r="U14" s="67"/>
      <c r="V14" s="68" t="e">
        <f t="shared" si="1"/>
        <v>#DIV/0!</v>
      </c>
      <c r="W14" s="68" t="e">
        <f t="shared" si="2"/>
        <v>#DIV/0!</v>
      </c>
      <c r="X14" s="67"/>
      <c r="Y14" s="67"/>
      <c r="Z14" s="67" t="s">
        <v>109</v>
      </c>
      <c r="AA14" s="67"/>
      <c r="AB14" s="68" t="e">
        <f t="shared" si="3"/>
        <v>#DIV/0!</v>
      </c>
      <c r="AC14" s="68" t="e">
        <f t="shared" si="4"/>
        <v>#DIV/0!</v>
      </c>
      <c r="AD14" s="67"/>
      <c r="AE14" s="67"/>
      <c r="AF14" s="67" t="s">
        <v>110</v>
      </c>
      <c r="AG14" s="67"/>
      <c r="AH14" s="68" t="e">
        <f t="shared" si="5"/>
        <v>#DIV/0!</v>
      </c>
      <c r="AI14" s="68" t="e">
        <f t="shared" si="6"/>
        <v>#DIV/0!</v>
      </c>
      <c r="AJ14" s="67"/>
      <c r="AK14" s="67"/>
      <c r="AL14" s="67" t="s">
        <v>111</v>
      </c>
      <c r="AM14" s="67"/>
      <c r="AN14" s="68" t="e">
        <f t="shared" si="7"/>
        <v>#DIV/0!</v>
      </c>
      <c r="AO14" s="68" t="e">
        <f t="shared" si="8"/>
        <v>#DIV/0!</v>
      </c>
      <c r="AP14" s="67"/>
      <c r="AQ14" s="67"/>
      <c r="AR14" s="67" t="s">
        <v>112</v>
      </c>
      <c r="AS14" s="67"/>
      <c r="AT14" s="68" t="e">
        <f t="shared" si="9"/>
        <v>#DIV/0!</v>
      </c>
      <c r="AU14" s="68" t="e">
        <f t="shared" si="10"/>
        <v>#DIV/0!</v>
      </c>
      <c r="AV14" s="67"/>
      <c r="AW14" s="67"/>
      <c r="AX14" s="67" t="s">
        <v>113</v>
      </c>
      <c r="AY14" s="67"/>
      <c r="AZ14" s="68" t="e">
        <f t="shared" si="11"/>
        <v>#DIV/0!</v>
      </c>
      <c r="BA14" s="68" t="e">
        <f t="shared" si="12"/>
        <v>#DIV/0!</v>
      </c>
      <c r="BB14" s="67"/>
      <c r="BC14" s="67"/>
      <c r="BD14" s="67" t="s">
        <v>114</v>
      </c>
      <c r="BE14" s="67"/>
      <c r="BF14" s="68" t="e">
        <f t="shared" si="13"/>
        <v>#DIV/0!</v>
      </c>
      <c r="BG14" s="68" t="e">
        <f t="shared" si="14"/>
        <v>#DIV/0!</v>
      </c>
      <c r="BH14" s="67"/>
      <c r="BI14" s="67"/>
      <c r="BJ14" s="67" t="s">
        <v>115</v>
      </c>
      <c r="BK14" s="67"/>
      <c r="BL14" s="68" t="e">
        <f t="shared" si="15"/>
        <v>#DIV/0!</v>
      </c>
      <c r="BM14" s="68" t="e">
        <f t="shared" si="16"/>
        <v>#DIV/0!</v>
      </c>
      <c r="BN14" s="67"/>
      <c r="BO14" s="67"/>
      <c r="BP14" s="67" t="s">
        <v>116</v>
      </c>
      <c r="BQ14" s="67"/>
      <c r="BR14" s="68" t="e">
        <f t="shared" si="17"/>
        <v>#DIV/0!</v>
      </c>
      <c r="BS14" s="68" t="e">
        <f t="shared" si="18"/>
        <v>#DIV/0!</v>
      </c>
      <c r="BT14" s="67"/>
      <c r="BU14" s="67"/>
      <c r="BV14" s="67" t="s">
        <v>117</v>
      </c>
      <c r="BW14" s="67"/>
      <c r="BX14" s="68" t="e">
        <f t="shared" si="19"/>
        <v>#DIV/0!</v>
      </c>
      <c r="BY14" s="68" t="e">
        <f t="shared" si="20"/>
        <v>#DIV/0!</v>
      </c>
      <c r="BZ14" s="67"/>
      <c r="CA14" s="67"/>
      <c r="CB14" s="67" t="s">
        <v>118</v>
      </c>
      <c r="CC14" s="67"/>
      <c r="CD14" s="68" t="e">
        <f t="shared" si="21"/>
        <v>#DIV/0!</v>
      </c>
      <c r="CE14" s="68" t="e">
        <f t="shared" si="22"/>
        <v>#DIV/0!</v>
      </c>
      <c r="CF14" s="67"/>
      <c r="CG14" s="67"/>
      <c r="CH14" s="67" t="s">
        <v>119</v>
      </c>
      <c r="CI14" s="67"/>
      <c r="CJ14" s="68" t="e">
        <f t="shared" si="23"/>
        <v>#DIV/0!</v>
      </c>
      <c r="CK14" s="68" t="e">
        <f t="shared" si="24"/>
        <v>#DIV/0!</v>
      </c>
      <c r="CL14" s="67"/>
      <c r="CM14" s="67"/>
      <c r="CN14" s="58">
        <f t="shared" si="25"/>
        <v>0</v>
      </c>
      <c r="CO14" s="58">
        <f t="shared" si="26"/>
        <v>0</v>
      </c>
      <c r="CP14" s="58">
        <f t="shared" si="27"/>
        <v>0</v>
      </c>
      <c r="CQ14" s="58">
        <f t="shared" si="28"/>
        <v>0</v>
      </c>
      <c r="CR14" s="58">
        <f t="shared" si="29"/>
        <v>0</v>
      </c>
      <c r="CS14" s="58">
        <f t="shared" si="30"/>
        <v>0</v>
      </c>
      <c r="CT14" s="58">
        <f t="shared" si="31"/>
        <v>0</v>
      </c>
      <c r="CU14" s="58">
        <f t="shared" si="32"/>
        <v>0</v>
      </c>
      <c r="CV14" s="58">
        <f t="shared" si="33"/>
        <v>0</v>
      </c>
      <c r="CW14" s="58">
        <f t="shared" si="34"/>
        <v>0</v>
      </c>
      <c r="CX14" s="58">
        <f t="shared" si="35"/>
        <v>0</v>
      </c>
      <c r="CY14" s="58">
        <f t="shared" si="36"/>
        <v>0</v>
      </c>
      <c r="CZ14" s="58">
        <f t="shared" si="37"/>
        <v>0</v>
      </c>
    </row>
    <row r="15" spans="1:104" ht="52" x14ac:dyDescent="0.35">
      <c r="A15" s="141" t="s">
        <v>416</v>
      </c>
      <c r="B15" s="269" t="s">
        <v>77</v>
      </c>
      <c r="C15" s="20" t="s">
        <v>677</v>
      </c>
      <c r="D15" s="22" t="s">
        <v>299</v>
      </c>
      <c r="E15" s="22" t="s">
        <v>428</v>
      </c>
      <c r="F15" s="22" t="s">
        <v>429</v>
      </c>
      <c r="G15" s="20">
        <f t="shared" si="0"/>
        <v>1</v>
      </c>
      <c r="H15" s="20"/>
      <c r="I15" s="20"/>
      <c r="J15" s="20"/>
      <c r="K15" s="20"/>
      <c r="L15" s="20"/>
      <c r="M15" s="20"/>
      <c r="N15" s="20"/>
      <c r="O15" s="20"/>
      <c r="P15" s="20"/>
      <c r="Q15" s="20"/>
      <c r="R15" s="20">
        <v>1</v>
      </c>
      <c r="S15" s="20"/>
      <c r="T15" s="67" t="s">
        <v>108</v>
      </c>
      <c r="U15" s="67"/>
      <c r="V15" s="68" t="e">
        <f t="shared" si="1"/>
        <v>#DIV/0!</v>
      </c>
      <c r="W15" s="68">
        <f t="shared" si="2"/>
        <v>0</v>
      </c>
      <c r="X15" s="67"/>
      <c r="Y15" s="67"/>
      <c r="Z15" s="67" t="s">
        <v>109</v>
      </c>
      <c r="AA15" s="67"/>
      <c r="AB15" s="68" t="e">
        <f t="shared" si="3"/>
        <v>#DIV/0!</v>
      </c>
      <c r="AC15" s="68">
        <f t="shared" si="4"/>
        <v>0</v>
      </c>
      <c r="AD15" s="67"/>
      <c r="AE15" s="67"/>
      <c r="AF15" s="67" t="s">
        <v>110</v>
      </c>
      <c r="AG15" s="67"/>
      <c r="AH15" s="68" t="e">
        <f t="shared" si="5"/>
        <v>#DIV/0!</v>
      </c>
      <c r="AI15" s="68">
        <f t="shared" si="6"/>
        <v>0</v>
      </c>
      <c r="AJ15" s="67"/>
      <c r="AK15" s="67"/>
      <c r="AL15" s="67" t="s">
        <v>111</v>
      </c>
      <c r="AM15" s="67"/>
      <c r="AN15" s="68" t="e">
        <f t="shared" si="7"/>
        <v>#DIV/0!</v>
      </c>
      <c r="AO15" s="68">
        <f t="shared" si="8"/>
        <v>0</v>
      </c>
      <c r="AP15" s="67"/>
      <c r="AQ15" s="67"/>
      <c r="AR15" s="67" t="s">
        <v>112</v>
      </c>
      <c r="AS15" s="67"/>
      <c r="AT15" s="68" t="e">
        <f t="shared" si="9"/>
        <v>#DIV/0!</v>
      </c>
      <c r="AU15" s="68">
        <f t="shared" si="10"/>
        <v>0</v>
      </c>
      <c r="AV15" s="67"/>
      <c r="AW15" s="67"/>
      <c r="AX15" s="67" t="s">
        <v>113</v>
      </c>
      <c r="AY15" s="67"/>
      <c r="AZ15" s="68" t="e">
        <f t="shared" si="11"/>
        <v>#DIV/0!</v>
      </c>
      <c r="BA15" s="68">
        <f t="shared" si="12"/>
        <v>0</v>
      </c>
      <c r="BB15" s="67"/>
      <c r="BC15" s="67"/>
      <c r="BD15" s="67" t="s">
        <v>114</v>
      </c>
      <c r="BE15" s="67"/>
      <c r="BF15" s="68" t="e">
        <f t="shared" si="13"/>
        <v>#DIV/0!</v>
      </c>
      <c r="BG15" s="68">
        <f t="shared" si="14"/>
        <v>0</v>
      </c>
      <c r="BH15" s="67"/>
      <c r="BI15" s="67"/>
      <c r="BJ15" s="67" t="s">
        <v>115</v>
      </c>
      <c r="BK15" s="67"/>
      <c r="BL15" s="68" t="e">
        <f t="shared" si="15"/>
        <v>#DIV/0!</v>
      </c>
      <c r="BM15" s="68">
        <f t="shared" si="16"/>
        <v>0</v>
      </c>
      <c r="BN15" s="67"/>
      <c r="BO15" s="67"/>
      <c r="BP15" s="67" t="s">
        <v>116</v>
      </c>
      <c r="BQ15" s="67"/>
      <c r="BR15" s="68" t="e">
        <f t="shared" si="17"/>
        <v>#DIV/0!</v>
      </c>
      <c r="BS15" s="68">
        <f t="shared" si="18"/>
        <v>0</v>
      </c>
      <c r="BT15" s="67"/>
      <c r="BU15" s="67"/>
      <c r="BV15" s="67" t="s">
        <v>117</v>
      </c>
      <c r="BW15" s="67"/>
      <c r="BX15" s="68" t="e">
        <f t="shared" si="19"/>
        <v>#DIV/0!</v>
      </c>
      <c r="BY15" s="68">
        <f t="shared" si="20"/>
        <v>0</v>
      </c>
      <c r="BZ15" s="67"/>
      <c r="CA15" s="67"/>
      <c r="CB15" s="67" t="s">
        <v>118</v>
      </c>
      <c r="CC15" s="67"/>
      <c r="CD15" s="68">
        <f t="shared" si="21"/>
        <v>0</v>
      </c>
      <c r="CE15" s="68">
        <f t="shared" si="22"/>
        <v>0</v>
      </c>
      <c r="CF15" s="67"/>
      <c r="CG15" s="67"/>
      <c r="CH15" s="67" t="s">
        <v>119</v>
      </c>
      <c r="CI15" s="67"/>
      <c r="CJ15" s="68" t="e">
        <f t="shared" si="23"/>
        <v>#DIV/0!</v>
      </c>
      <c r="CK15" s="68">
        <f t="shared" si="24"/>
        <v>0</v>
      </c>
      <c r="CL15" s="67"/>
      <c r="CM15" s="67"/>
      <c r="CN15" s="58">
        <f t="shared" si="25"/>
        <v>0</v>
      </c>
      <c r="CO15" s="58">
        <f t="shared" si="26"/>
        <v>0</v>
      </c>
      <c r="CP15" s="58">
        <f t="shared" si="27"/>
        <v>0</v>
      </c>
      <c r="CQ15" s="58">
        <f t="shared" si="28"/>
        <v>0</v>
      </c>
      <c r="CR15" s="58">
        <f t="shared" si="29"/>
        <v>0</v>
      </c>
      <c r="CS15" s="58">
        <f t="shared" si="30"/>
        <v>0</v>
      </c>
      <c r="CT15" s="58">
        <f t="shared" si="31"/>
        <v>0</v>
      </c>
      <c r="CU15" s="58">
        <f t="shared" si="32"/>
        <v>0</v>
      </c>
      <c r="CV15" s="58">
        <f t="shared" si="33"/>
        <v>0</v>
      </c>
      <c r="CW15" s="58">
        <f t="shared" si="34"/>
        <v>0</v>
      </c>
      <c r="CX15" s="58">
        <f t="shared" si="35"/>
        <v>0</v>
      </c>
      <c r="CY15" s="58">
        <f t="shared" si="36"/>
        <v>0</v>
      </c>
      <c r="CZ15" s="58">
        <f t="shared" si="37"/>
        <v>0</v>
      </c>
    </row>
    <row r="16" spans="1:104" ht="14" x14ac:dyDescent="0.35">
      <c r="A16" s="141" t="s">
        <v>416</v>
      </c>
      <c r="B16" s="270"/>
      <c r="C16" s="20" t="s">
        <v>678</v>
      </c>
      <c r="D16" s="22" t="s">
        <v>299</v>
      </c>
      <c r="E16" s="22"/>
      <c r="F16" s="22"/>
      <c r="G16" s="20">
        <f t="shared" si="0"/>
        <v>0</v>
      </c>
      <c r="H16" s="20"/>
      <c r="I16" s="20"/>
      <c r="J16" s="20"/>
      <c r="K16" s="20"/>
      <c r="L16" s="20"/>
      <c r="M16" s="20"/>
      <c r="N16" s="20"/>
      <c r="O16" s="20"/>
      <c r="P16" s="20"/>
      <c r="Q16" s="20"/>
      <c r="R16" s="20"/>
      <c r="S16" s="20"/>
      <c r="T16" s="67" t="s">
        <v>108</v>
      </c>
      <c r="U16" s="67"/>
      <c r="V16" s="68" t="e">
        <f t="shared" si="1"/>
        <v>#DIV/0!</v>
      </c>
      <c r="W16" s="68" t="e">
        <f t="shared" si="2"/>
        <v>#DIV/0!</v>
      </c>
      <c r="X16" s="67"/>
      <c r="Y16" s="67"/>
      <c r="Z16" s="67" t="s">
        <v>109</v>
      </c>
      <c r="AA16" s="67"/>
      <c r="AB16" s="68" t="e">
        <f t="shared" si="3"/>
        <v>#DIV/0!</v>
      </c>
      <c r="AC16" s="68" t="e">
        <f t="shared" si="4"/>
        <v>#DIV/0!</v>
      </c>
      <c r="AD16" s="67"/>
      <c r="AE16" s="67"/>
      <c r="AF16" s="67" t="s">
        <v>110</v>
      </c>
      <c r="AG16" s="67"/>
      <c r="AH16" s="68" t="e">
        <f t="shared" si="5"/>
        <v>#DIV/0!</v>
      </c>
      <c r="AI16" s="68" t="e">
        <f t="shared" si="6"/>
        <v>#DIV/0!</v>
      </c>
      <c r="AJ16" s="67"/>
      <c r="AK16" s="67"/>
      <c r="AL16" s="67" t="s">
        <v>111</v>
      </c>
      <c r="AM16" s="67"/>
      <c r="AN16" s="68" t="e">
        <f t="shared" si="7"/>
        <v>#DIV/0!</v>
      </c>
      <c r="AO16" s="68" t="e">
        <f t="shared" si="8"/>
        <v>#DIV/0!</v>
      </c>
      <c r="AP16" s="67"/>
      <c r="AQ16" s="67"/>
      <c r="AR16" s="67" t="s">
        <v>112</v>
      </c>
      <c r="AS16" s="67"/>
      <c r="AT16" s="68" t="e">
        <f t="shared" si="9"/>
        <v>#DIV/0!</v>
      </c>
      <c r="AU16" s="68" t="e">
        <f t="shared" si="10"/>
        <v>#DIV/0!</v>
      </c>
      <c r="AV16" s="67"/>
      <c r="AW16" s="67"/>
      <c r="AX16" s="67" t="s">
        <v>113</v>
      </c>
      <c r="AY16" s="67"/>
      <c r="AZ16" s="68" t="e">
        <f t="shared" si="11"/>
        <v>#DIV/0!</v>
      </c>
      <c r="BA16" s="68" t="e">
        <f t="shared" si="12"/>
        <v>#DIV/0!</v>
      </c>
      <c r="BB16" s="67"/>
      <c r="BC16" s="67"/>
      <c r="BD16" s="67" t="s">
        <v>114</v>
      </c>
      <c r="BE16" s="67"/>
      <c r="BF16" s="68" t="e">
        <f t="shared" si="13"/>
        <v>#DIV/0!</v>
      </c>
      <c r="BG16" s="68" t="e">
        <f t="shared" si="14"/>
        <v>#DIV/0!</v>
      </c>
      <c r="BH16" s="67"/>
      <c r="BI16" s="67"/>
      <c r="BJ16" s="67" t="s">
        <v>115</v>
      </c>
      <c r="BK16" s="67"/>
      <c r="BL16" s="68" t="e">
        <f t="shared" si="15"/>
        <v>#DIV/0!</v>
      </c>
      <c r="BM16" s="68" t="e">
        <f t="shared" si="16"/>
        <v>#DIV/0!</v>
      </c>
      <c r="BN16" s="67"/>
      <c r="BO16" s="67"/>
      <c r="BP16" s="67" t="s">
        <v>116</v>
      </c>
      <c r="BQ16" s="67"/>
      <c r="BR16" s="68" t="e">
        <f t="shared" si="17"/>
        <v>#DIV/0!</v>
      </c>
      <c r="BS16" s="68" t="e">
        <f t="shared" si="18"/>
        <v>#DIV/0!</v>
      </c>
      <c r="BT16" s="67"/>
      <c r="BU16" s="67"/>
      <c r="BV16" s="67" t="s">
        <v>117</v>
      </c>
      <c r="BW16" s="67"/>
      <c r="BX16" s="68" t="e">
        <f t="shared" si="19"/>
        <v>#DIV/0!</v>
      </c>
      <c r="BY16" s="68" t="e">
        <f t="shared" si="20"/>
        <v>#DIV/0!</v>
      </c>
      <c r="BZ16" s="67"/>
      <c r="CA16" s="67"/>
      <c r="CB16" s="67" t="s">
        <v>118</v>
      </c>
      <c r="CC16" s="67"/>
      <c r="CD16" s="68" t="e">
        <f t="shared" si="21"/>
        <v>#DIV/0!</v>
      </c>
      <c r="CE16" s="68" t="e">
        <f t="shared" si="22"/>
        <v>#DIV/0!</v>
      </c>
      <c r="CF16" s="67"/>
      <c r="CG16" s="67"/>
      <c r="CH16" s="67" t="s">
        <v>119</v>
      </c>
      <c r="CI16" s="67"/>
      <c r="CJ16" s="68" t="e">
        <f t="shared" si="23"/>
        <v>#DIV/0!</v>
      </c>
      <c r="CK16" s="68" t="e">
        <f t="shared" si="24"/>
        <v>#DIV/0!</v>
      </c>
      <c r="CL16" s="67"/>
      <c r="CM16" s="67"/>
      <c r="CN16" s="58">
        <f t="shared" si="25"/>
        <v>0</v>
      </c>
      <c r="CO16" s="58">
        <f t="shared" si="26"/>
        <v>0</v>
      </c>
      <c r="CP16" s="58">
        <f t="shared" si="27"/>
        <v>0</v>
      </c>
      <c r="CQ16" s="58">
        <f t="shared" si="28"/>
        <v>0</v>
      </c>
      <c r="CR16" s="58">
        <f t="shared" si="29"/>
        <v>0</v>
      </c>
      <c r="CS16" s="58">
        <f t="shared" si="30"/>
        <v>0</v>
      </c>
      <c r="CT16" s="58">
        <f t="shared" si="31"/>
        <v>0</v>
      </c>
      <c r="CU16" s="58">
        <f t="shared" si="32"/>
        <v>0</v>
      </c>
      <c r="CV16" s="58">
        <f t="shared" si="33"/>
        <v>0</v>
      </c>
      <c r="CW16" s="58">
        <f t="shared" si="34"/>
        <v>0</v>
      </c>
      <c r="CX16" s="58">
        <f t="shared" si="35"/>
        <v>0</v>
      </c>
      <c r="CY16" s="58">
        <f t="shared" si="36"/>
        <v>0</v>
      </c>
      <c r="CZ16" s="58">
        <f t="shared" si="37"/>
        <v>0</v>
      </c>
    </row>
    <row r="17" spans="1:104" ht="14" x14ac:dyDescent="0.35">
      <c r="A17" s="141" t="s">
        <v>416</v>
      </c>
      <c r="B17" s="270"/>
      <c r="C17" s="20" t="s">
        <v>679</v>
      </c>
      <c r="D17" s="22"/>
      <c r="E17" s="22"/>
      <c r="F17" s="22"/>
      <c r="G17" s="20">
        <f t="shared" si="0"/>
        <v>0</v>
      </c>
      <c r="H17" s="20"/>
      <c r="I17" s="20"/>
      <c r="J17" s="20"/>
      <c r="K17" s="20"/>
      <c r="L17" s="20"/>
      <c r="M17" s="20"/>
      <c r="N17" s="20"/>
      <c r="O17" s="20"/>
      <c r="P17" s="20"/>
      <c r="Q17" s="20"/>
      <c r="R17" s="20"/>
      <c r="S17" s="20"/>
      <c r="T17" s="67" t="s">
        <v>108</v>
      </c>
      <c r="U17" s="67"/>
      <c r="V17" s="68" t="e">
        <f t="shared" si="1"/>
        <v>#DIV/0!</v>
      </c>
      <c r="W17" s="68" t="e">
        <f t="shared" si="2"/>
        <v>#DIV/0!</v>
      </c>
      <c r="X17" s="67"/>
      <c r="Y17" s="67"/>
      <c r="Z17" s="67" t="s">
        <v>109</v>
      </c>
      <c r="AA17" s="67"/>
      <c r="AB17" s="68" t="e">
        <f t="shared" si="3"/>
        <v>#DIV/0!</v>
      </c>
      <c r="AC17" s="68" t="e">
        <f t="shared" si="4"/>
        <v>#DIV/0!</v>
      </c>
      <c r="AD17" s="67"/>
      <c r="AE17" s="67"/>
      <c r="AF17" s="67" t="s">
        <v>110</v>
      </c>
      <c r="AG17" s="67"/>
      <c r="AH17" s="68" t="e">
        <f t="shared" si="5"/>
        <v>#DIV/0!</v>
      </c>
      <c r="AI17" s="68" t="e">
        <f t="shared" si="6"/>
        <v>#DIV/0!</v>
      </c>
      <c r="AJ17" s="67"/>
      <c r="AK17" s="67"/>
      <c r="AL17" s="67" t="s">
        <v>111</v>
      </c>
      <c r="AM17" s="67"/>
      <c r="AN17" s="68" t="e">
        <f t="shared" si="7"/>
        <v>#DIV/0!</v>
      </c>
      <c r="AO17" s="68" t="e">
        <f t="shared" si="8"/>
        <v>#DIV/0!</v>
      </c>
      <c r="AP17" s="67"/>
      <c r="AQ17" s="67"/>
      <c r="AR17" s="67" t="s">
        <v>112</v>
      </c>
      <c r="AS17" s="67"/>
      <c r="AT17" s="68" t="e">
        <f t="shared" si="9"/>
        <v>#DIV/0!</v>
      </c>
      <c r="AU17" s="68" t="e">
        <f t="shared" si="10"/>
        <v>#DIV/0!</v>
      </c>
      <c r="AV17" s="67"/>
      <c r="AW17" s="67"/>
      <c r="AX17" s="67" t="s">
        <v>113</v>
      </c>
      <c r="AY17" s="67"/>
      <c r="AZ17" s="68" t="e">
        <f t="shared" si="11"/>
        <v>#DIV/0!</v>
      </c>
      <c r="BA17" s="68" t="e">
        <f t="shared" si="12"/>
        <v>#DIV/0!</v>
      </c>
      <c r="BB17" s="67"/>
      <c r="BC17" s="67"/>
      <c r="BD17" s="67" t="s">
        <v>114</v>
      </c>
      <c r="BE17" s="67"/>
      <c r="BF17" s="68" t="e">
        <f t="shared" si="13"/>
        <v>#DIV/0!</v>
      </c>
      <c r="BG17" s="68" t="e">
        <f t="shared" si="14"/>
        <v>#DIV/0!</v>
      </c>
      <c r="BH17" s="67"/>
      <c r="BI17" s="67"/>
      <c r="BJ17" s="67" t="s">
        <v>115</v>
      </c>
      <c r="BK17" s="67"/>
      <c r="BL17" s="68" t="e">
        <f t="shared" si="15"/>
        <v>#DIV/0!</v>
      </c>
      <c r="BM17" s="68" t="e">
        <f t="shared" si="16"/>
        <v>#DIV/0!</v>
      </c>
      <c r="BN17" s="67"/>
      <c r="BO17" s="67"/>
      <c r="BP17" s="67" t="s">
        <v>116</v>
      </c>
      <c r="BQ17" s="67"/>
      <c r="BR17" s="68" t="e">
        <f t="shared" si="17"/>
        <v>#DIV/0!</v>
      </c>
      <c r="BS17" s="68" t="e">
        <f t="shared" si="18"/>
        <v>#DIV/0!</v>
      </c>
      <c r="BT17" s="67"/>
      <c r="BU17" s="67"/>
      <c r="BV17" s="67" t="s">
        <v>117</v>
      </c>
      <c r="BW17" s="67"/>
      <c r="BX17" s="68" t="e">
        <f t="shared" si="19"/>
        <v>#DIV/0!</v>
      </c>
      <c r="BY17" s="68" t="e">
        <f t="shared" si="20"/>
        <v>#DIV/0!</v>
      </c>
      <c r="BZ17" s="67"/>
      <c r="CA17" s="67"/>
      <c r="CB17" s="67" t="s">
        <v>118</v>
      </c>
      <c r="CC17" s="67"/>
      <c r="CD17" s="68" t="e">
        <f t="shared" si="21"/>
        <v>#DIV/0!</v>
      </c>
      <c r="CE17" s="68" t="e">
        <f t="shared" si="22"/>
        <v>#DIV/0!</v>
      </c>
      <c r="CF17" s="67"/>
      <c r="CG17" s="67"/>
      <c r="CH17" s="67" t="s">
        <v>119</v>
      </c>
      <c r="CI17" s="67"/>
      <c r="CJ17" s="68" t="e">
        <f t="shared" si="23"/>
        <v>#DIV/0!</v>
      </c>
      <c r="CK17" s="68" t="e">
        <f t="shared" si="24"/>
        <v>#DIV/0!</v>
      </c>
      <c r="CL17" s="67"/>
      <c r="CM17" s="67"/>
      <c r="CN17" s="58">
        <f t="shared" si="25"/>
        <v>0</v>
      </c>
      <c r="CO17" s="58">
        <f t="shared" si="26"/>
        <v>0</v>
      </c>
      <c r="CP17" s="58">
        <f t="shared" si="27"/>
        <v>0</v>
      </c>
      <c r="CQ17" s="58">
        <f t="shared" si="28"/>
        <v>0</v>
      </c>
      <c r="CR17" s="58">
        <f t="shared" si="29"/>
        <v>0</v>
      </c>
      <c r="CS17" s="58">
        <f t="shared" si="30"/>
        <v>0</v>
      </c>
      <c r="CT17" s="58">
        <f t="shared" si="31"/>
        <v>0</v>
      </c>
      <c r="CU17" s="58">
        <f t="shared" si="32"/>
        <v>0</v>
      </c>
      <c r="CV17" s="58">
        <f t="shared" si="33"/>
        <v>0</v>
      </c>
      <c r="CW17" s="58">
        <f t="shared" si="34"/>
        <v>0</v>
      </c>
      <c r="CX17" s="58">
        <f t="shared" si="35"/>
        <v>0</v>
      </c>
      <c r="CY17" s="58">
        <f t="shared" si="36"/>
        <v>0</v>
      </c>
      <c r="CZ17" s="58">
        <f t="shared" si="37"/>
        <v>0</v>
      </c>
    </row>
    <row r="18" spans="1:104" ht="14" x14ac:dyDescent="0.35">
      <c r="A18" s="141" t="s">
        <v>416</v>
      </c>
      <c r="B18" s="271"/>
      <c r="C18" s="20" t="s">
        <v>680</v>
      </c>
      <c r="D18" s="22"/>
      <c r="E18" s="22"/>
      <c r="F18" s="22"/>
      <c r="G18" s="20">
        <f t="shared" si="0"/>
        <v>0</v>
      </c>
      <c r="H18" s="20"/>
      <c r="I18" s="20"/>
      <c r="J18" s="20"/>
      <c r="K18" s="20"/>
      <c r="L18" s="20"/>
      <c r="M18" s="20"/>
      <c r="N18" s="20"/>
      <c r="O18" s="20"/>
      <c r="P18" s="20"/>
      <c r="Q18" s="20"/>
      <c r="R18" s="20"/>
      <c r="S18" s="20"/>
      <c r="T18" s="67" t="s">
        <v>108</v>
      </c>
      <c r="U18" s="67"/>
      <c r="V18" s="68" t="e">
        <f t="shared" si="1"/>
        <v>#DIV/0!</v>
      </c>
      <c r="W18" s="68" t="e">
        <f t="shared" si="2"/>
        <v>#DIV/0!</v>
      </c>
      <c r="X18" s="67"/>
      <c r="Y18" s="67"/>
      <c r="Z18" s="67" t="s">
        <v>109</v>
      </c>
      <c r="AA18" s="67"/>
      <c r="AB18" s="68" t="e">
        <f t="shared" si="3"/>
        <v>#DIV/0!</v>
      </c>
      <c r="AC18" s="68" t="e">
        <f t="shared" si="4"/>
        <v>#DIV/0!</v>
      </c>
      <c r="AD18" s="67"/>
      <c r="AE18" s="67"/>
      <c r="AF18" s="67" t="s">
        <v>110</v>
      </c>
      <c r="AG18" s="67"/>
      <c r="AH18" s="68" t="e">
        <f t="shared" si="5"/>
        <v>#DIV/0!</v>
      </c>
      <c r="AI18" s="68" t="e">
        <f t="shared" si="6"/>
        <v>#DIV/0!</v>
      </c>
      <c r="AJ18" s="67"/>
      <c r="AK18" s="67"/>
      <c r="AL18" s="67" t="s">
        <v>111</v>
      </c>
      <c r="AM18" s="67"/>
      <c r="AN18" s="68" t="e">
        <f t="shared" si="7"/>
        <v>#DIV/0!</v>
      </c>
      <c r="AO18" s="68" t="e">
        <f t="shared" si="8"/>
        <v>#DIV/0!</v>
      </c>
      <c r="AP18" s="67"/>
      <c r="AQ18" s="67"/>
      <c r="AR18" s="67" t="s">
        <v>112</v>
      </c>
      <c r="AS18" s="67"/>
      <c r="AT18" s="68" t="e">
        <f t="shared" si="9"/>
        <v>#DIV/0!</v>
      </c>
      <c r="AU18" s="68" t="e">
        <f t="shared" si="10"/>
        <v>#DIV/0!</v>
      </c>
      <c r="AV18" s="67"/>
      <c r="AW18" s="67"/>
      <c r="AX18" s="67" t="s">
        <v>113</v>
      </c>
      <c r="AY18" s="67"/>
      <c r="AZ18" s="68" t="e">
        <f t="shared" si="11"/>
        <v>#DIV/0!</v>
      </c>
      <c r="BA18" s="68" t="e">
        <f t="shared" si="12"/>
        <v>#DIV/0!</v>
      </c>
      <c r="BB18" s="67"/>
      <c r="BC18" s="67"/>
      <c r="BD18" s="67" t="s">
        <v>114</v>
      </c>
      <c r="BE18" s="67"/>
      <c r="BF18" s="68" t="e">
        <f t="shared" si="13"/>
        <v>#DIV/0!</v>
      </c>
      <c r="BG18" s="68" t="e">
        <f t="shared" si="14"/>
        <v>#DIV/0!</v>
      </c>
      <c r="BH18" s="67"/>
      <c r="BI18" s="67"/>
      <c r="BJ18" s="67" t="s">
        <v>115</v>
      </c>
      <c r="BK18" s="67"/>
      <c r="BL18" s="68" t="e">
        <f t="shared" si="15"/>
        <v>#DIV/0!</v>
      </c>
      <c r="BM18" s="68" t="e">
        <f t="shared" si="16"/>
        <v>#DIV/0!</v>
      </c>
      <c r="BN18" s="67"/>
      <c r="BO18" s="67"/>
      <c r="BP18" s="67" t="s">
        <v>116</v>
      </c>
      <c r="BQ18" s="67"/>
      <c r="BR18" s="68" t="e">
        <f t="shared" si="17"/>
        <v>#DIV/0!</v>
      </c>
      <c r="BS18" s="68" t="e">
        <f t="shared" si="18"/>
        <v>#DIV/0!</v>
      </c>
      <c r="BT18" s="67"/>
      <c r="BU18" s="67"/>
      <c r="BV18" s="67" t="s">
        <v>117</v>
      </c>
      <c r="BW18" s="67"/>
      <c r="BX18" s="68" t="e">
        <f t="shared" si="19"/>
        <v>#DIV/0!</v>
      </c>
      <c r="BY18" s="68" t="e">
        <f t="shared" si="20"/>
        <v>#DIV/0!</v>
      </c>
      <c r="BZ18" s="67"/>
      <c r="CA18" s="67"/>
      <c r="CB18" s="67" t="s">
        <v>118</v>
      </c>
      <c r="CC18" s="67"/>
      <c r="CD18" s="68" t="e">
        <f t="shared" si="21"/>
        <v>#DIV/0!</v>
      </c>
      <c r="CE18" s="68" t="e">
        <f t="shared" si="22"/>
        <v>#DIV/0!</v>
      </c>
      <c r="CF18" s="67"/>
      <c r="CG18" s="67"/>
      <c r="CH18" s="67" t="s">
        <v>119</v>
      </c>
      <c r="CI18" s="67"/>
      <c r="CJ18" s="68" t="e">
        <f t="shared" si="23"/>
        <v>#DIV/0!</v>
      </c>
      <c r="CK18" s="68" t="e">
        <f t="shared" si="24"/>
        <v>#DIV/0!</v>
      </c>
      <c r="CL18" s="67"/>
      <c r="CM18" s="67"/>
      <c r="CN18" s="58">
        <f t="shared" si="25"/>
        <v>0</v>
      </c>
      <c r="CO18" s="58">
        <f t="shared" si="26"/>
        <v>0</v>
      </c>
      <c r="CP18" s="58">
        <f t="shared" si="27"/>
        <v>0</v>
      </c>
      <c r="CQ18" s="58">
        <f t="shared" si="28"/>
        <v>0</v>
      </c>
      <c r="CR18" s="58">
        <f t="shared" si="29"/>
        <v>0</v>
      </c>
      <c r="CS18" s="58">
        <f t="shared" si="30"/>
        <v>0</v>
      </c>
      <c r="CT18" s="58">
        <f t="shared" si="31"/>
        <v>0</v>
      </c>
      <c r="CU18" s="58">
        <f t="shared" si="32"/>
        <v>0</v>
      </c>
      <c r="CV18" s="58">
        <f t="shared" si="33"/>
        <v>0</v>
      </c>
      <c r="CW18" s="58">
        <f t="shared" si="34"/>
        <v>0</v>
      </c>
      <c r="CX18" s="58">
        <f t="shared" si="35"/>
        <v>0</v>
      </c>
      <c r="CY18" s="58">
        <f t="shared" si="36"/>
        <v>0</v>
      </c>
      <c r="CZ18" s="58">
        <f t="shared" si="37"/>
        <v>0</v>
      </c>
    </row>
    <row r="19" spans="1:104" ht="26" x14ac:dyDescent="0.35">
      <c r="A19" s="141" t="s">
        <v>416</v>
      </c>
      <c r="B19" s="269" t="s">
        <v>77</v>
      </c>
      <c r="C19" s="20" t="s">
        <v>681</v>
      </c>
      <c r="D19" s="22" t="s">
        <v>299</v>
      </c>
      <c r="E19" s="22" t="s">
        <v>431</v>
      </c>
      <c r="F19" s="22" t="s">
        <v>432</v>
      </c>
      <c r="G19" s="20">
        <f t="shared" si="0"/>
        <v>8</v>
      </c>
      <c r="H19" s="20"/>
      <c r="I19" s="20"/>
      <c r="J19" s="20"/>
      <c r="K19" s="20"/>
      <c r="L19" s="20"/>
      <c r="M19" s="20"/>
      <c r="N19" s="20"/>
      <c r="O19" s="20"/>
      <c r="P19" s="20"/>
      <c r="Q19" s="20"/>
      <c r="R19" s="20">
        <v>8</v>
      </c>
      <c r="S19" s="20"/>
      <c r="T19" s="67" t="s">
        <v>108</v>
      </c>
      <c r="U19" s="67"/>
      <c r="V19" s="68" t="e">
        <f t="shared" si="1"/>
        <v>#DIV/0!</v>
      </c>
      <c r="W19" s="68">
        <f t="shared" si="2"/>
        <v>0</v>
      </c>
      <c r="X19" s="67"/>
      <c r="Y19" s="67"/>
      <c r="Z19" s="67" t="s">
        <v>109</v>
      </c>
      <c r="AA19" s="67"/>
      <c r="AB19" s="68" t="e">
        <f t="shared" si="3"/>
        <v>#DIV/0!</v>
      </c>
      <c r="AC19" s="68">
        <f t="shared" si="4"/>
        <v>0</v>
      </c>
      <c r="AD19" s="67"/>
      <c r="AE19" s="67"/>
      <c r="AF19" s="67" t="s">
        <v>110</v>
      </c>
      <c r="AG19" s="67"/>
      <c r="AH19" s="68" t="e">
        <f t="shared" si="5"/>
        <v>#DIV/0!</v>
      </c>
      <c r="AI19" s="68">
        <f t="shared" si="6"/>
        <v>0</v>
      </c>
      <c r="AJ19" s="67"/>
      <c r="AK19" s="67"/>
      <c r="AL19" s="67" t="s">
        <v>111</v>
      </c>
      <c r="AM19" s="67"/>
      <c r="AN19" s="68" t="e">
        <f t="shared" si="7"/>
        <v>#DIV/0!</v>
      </c>
      <c r="AO19" s="68">
        <f t="shared" si="8"/>
        <v>0</v>
      </c>
      <c r="AP19" s="67"/>
      <c r="AQ19" s="67"/>
      <c r="AR19" s="67" t="s">
        <v>112</v>
      </c>
      <c r="AS19" s="67"/>
      <c r="AT19" s="68" t="e">
        <f t="shared" si="9"/>
        <v>#DIV/0!</v>
      </c>
      <c r="AU19" s="68">
        <f t="shared" si="10"/>
        <v>0</v>
      </c>
      <c r="AV19" s="67"/>
      <c r="AW19" s="67"/>
      <c r="AX19" s="67" t="s">
        <v>113</v>
      </c>
      <c r="AY19" s="67"/>
      <c r="AZ19" s="68" t="e">
        <f t="shared" si="11"/>
        <v>#DIV/0!</v>
      </c>
      <c r="BA19" s="68">
        <f t="shared" si="12"/>
        <v>0</v>
      </c>
      <c r="BB19" s="67"/>
      <c r="BC19" s="67"/>
      <c r="BD19" s="67" t="s">
        <v>114</v>
      </c>
      <c r="BE19" s="67"/>
      <c r="BF19" s="68" t="e">
        <f t="shared" si="13"/>
        <v>#DIV/0!</v>
      </c>
      <c r="BG19" s="68">
        <f t="shared" si="14"/>
        <v>0</v>
      </c>
      <c r="BH19" s="67"/>
      <c r="BI19" s="67"/>
      <c r="BJ19" s="67" t="s">
        <v>115</v>
      </c>
      <c r="BK19" s="67"/>
      <c r="BL19" s="68" t="e">
        <f t="shared" si="15"/>
        <v>#DIV/0!</v>
      </c>
      <c r="BM19" s="68">
        <f t="shared" si="16"/>
        <v>0</v>
      </c>
      <c r="BN19" s="67"/>
      <c r="BO19" s="67"/>
      <c r="BP19" s="67" t="s">
        <v>116</v>
      </c>
      <c r="BQ19" s="67"/>
      <c r="BR19" s="68" t="e">
        <f t="shared" si="17"/>
        <v>#DIV/0!</v>
      </c>
      <c r="BS19" s="68">
        <f t="shared" si="18"/>
        <v>0</v>
      </c>
      <c r="BT19" s="67"/>
      <c r="BU19" s="67"/>
      <c r="BV19" s="67" t="s">
        <v>117</v>
      </c>
      <c r="BW19" s="67"/>
      <c r="BX19" s="68" t="e">
        <f t="shared" si="19"/>
        <v>#DIV/0!</v>
      </c>
      <c r="BY19" s="68">
        <f t="shared" si="20"/>
        <v>0</v>
      </c>
      <c r="BZ19" s="67"/>
      <c r="CA19" s="67"/>
      <c r="CB19" s="67" t="s">
        <v>118</v>
      </c>
      <c r="CC19" s="67"/>
      <c r="CD19" s="68">
        <f t="shared" si="21"/>
        <v>0</v>
      </c>
      <c r="CE19" s="68">
        <f t="shared" si="22"/>
        <v>0</v>
      </c>
      <c r="CF19" s="67"/>
      <c r="CG19" s="67"/>
      <c r="CH19" s="67" t="s">
        <v>119</v>
      </c>
      <c r="CI19" s="67"/>
      <c r="CJ19" s="68" t="e">
        <f t="shared" si="23"/>
        <v>#DIV/0!</v>
      </c>
      <c r="CK19" s="68">
        <f t="shared" si="24"/>
        <v>0</v>
      </c>
      <c r="CL19" s="67"/>
      <c r="CM19" s="67"/>
      <c r="CN19" s="58">
        <f t="shared" si="25"/>
        <v>0</v>
      </c>
      <c r="CO19" s="58">
        <f t="shared" si="26"/>
        <v>0</v>
      </c>
      <c r="CP19" s="58">
        <f t="shared" si="27"/>
        <v>0</v>
      </c>
      <c r="CQ19" s="58">
        <f t="shared" si="28"/>
        <v>0</v>
      </c>
      <c r="CR19" s="58">
        <f t="shared" si="29"/>
        <v>0</v>
      </c>
      <c r="CS19" s="58">
        <f t="shared" si="30"/>
        <v>0</v>
      </c>
      <c r="CT19" s="58">
        <f t="shared" si="31"/>
        <v>0</v>
      </c>
      <c r="CU19" s="58">
        <f t="shared" si="32"/>
        <v>0</v>
      </c>
      <c r="CV19" s="58">
        <f t="shared" si="33"/>
        <v>0</v>
      </c>
      <c r="CW19" s="58">
        <f t="shared" si="34"/>
        <v>0</v>
      </c>
      <c r="CX19" s="58">
        <f t="shared" si="35"/>
        <v>0</v>
      </c>
      <c r="CY19" s="58">
        <f t="shared" si="36"/>
        <v>0</v>
      </c>
      <c r="CZ19" s="58">
        <f t="shared" si="37"/>
        <v>0</v>
      </c>
    </row>
    <row r="20" spans="1:104" ht="14" x14ac:dyDescent="0.35">
      <c r="A20" s="141" t="s">
        <v>416</v>
      </c>
      <c r="B20" s="270"/>
      <c r="C20" s="20" t="s">
        <v>682</v>
      </c>
      <c r="D20" s="22"/>
      <c r="E20" s="22"/>
      <c r="F20" s="22"/>
      <c r="G20" s="20">
        <f t="shared" si="0"/>
        <v>0</v>
      </c>
      <c r="H20" s="20"/>
      <c r="I20" s="20"/>
      <c r="J20" s="20"/>
      <c r="K20" s="20"/>
      <c r="L20" s="20"/>
      <c r="M20" s="20"/>
      <c r="N20" s="20"/>
      <c r="O20" s="20"/>
      <c r="P20" s="20"/>
      <c r="Q20" s="20"/>
      <c r="R20" s="20"/>
      <c r="S20" s="20"/>
      <c r="T20" s="67" t="s">
        <v>108</v>
      </c>
      <c r="U20" s="67"/>
      <c r="V20" s="68" t="e">
        <f t="shared" si="1"/>
        <v>#DIV/0!</v>
      </c>
      <c r="W20" s="68" t="e">
        <f t="shared" si="2"/>
        <v>#DIV/0!</v>
      </c>
      <c r="X20" s="67"/>
      <c r="Y20" s="67"/>
      <c r="Z20" s="67" t="s">
        <v>109</v>
      </c>
      <c r="AA20" s="67"/>
      <c r="AB20" s="68" t="e">
        <f t="shared" si="3"/>
        <v>#DIV/0!</v>
      </c>
      <c r="AC20" s="68" t="e">
        <f t="shared" si="4"/>
        <v>#DIV/0!</v>
      </c>
      <c r="AD20" s="67"/>
      <c r="AE20" s="67"/>
      <c r="AF20" s="67" t="s">
        <v>110</v>
      </c>
      <c r="AG20" s="67"/>
      <c r="AH20" s="68" t="e">
        <f t="shared" si="5"/>
        <v>#DIV/0!</v>
      </c>
      <c r="AI20" s="68" t="e">
        <f t="shared" si="6"/>
        <v>#DIV/0!</v>
      </c>
      <c r="AJ20" s="67"/>
      <c r="AK20" s="67"/>
      <c r="AL20" s="67" t="s">
        <v>111</v>
      </c>
      <c r="AM20" s="67"/>
      <c r="AN20" s="68" t="e">
        <f t="shared" si="7"/>
        <v>#DIV/0!</v>
      </c>
      <c r="AO20" s="68" t="e">
        <f t="shared" si="8"/>
        <v>#DIV/0!</v>
      </c>
      <c r="AP20" s="67"/>
      <c r="AQ20" s="67"/>
      <c r="AR20" s="67" t="s">
        <v>112</v>
      </c>
      <c r="AS20" s="67"/>
      <c r="AT20" s="68" t="e">
        <f t="shared" si="9"/>
        <v>#DIV/0!</v>
      </c>
      <c r="AU20" s="68" t="e">
        <f t="shared" si="10"/>
        <v>#DIV/0!</v>
      </c>
      <c r="AV20" s="67"/>
      <c r="AW20" s="67"/>
      <c r="AX20" s="67" t="s">
        <v>113</v>
      </c>
      <c r="AY20" s="67"/>
      <c r="AZ20" s="68" t="e">
        <f t="shared" si="11"/>
        <v>#DIV/0!</v>
      </c>
      <c r="BA20" s="68" t="e">
        <f t="shared" si="12"/>
        <v>#DIV/0!</v>
      </c>
      <c r="BB20" s="67"/>
      <c r="BC20" s="67"/>
      <c r="BD20" s="67" t="s">
        <v>114</v>
      </c>
      <c r="BE20" s="67"/>
      <c r="BF20" s="68" t="e">
        <f t="shared" si="13"/>
        <v>#DIV/0!</v>
      </c>
      <c r="BG20" s="68" t="e">
        <f t="shared" si="14"/>
        <v>#DIV/0!</v>
      </c>
      <c r="BH20" s="67"/>
      <c r="BI20" s="67"/>
      <c r="BJ20" s="67" t="s">
        <v>115</v>
      </c>
      <c r="BK20" s="67"/>
      <c r="BL20" s="68" t="e">
        <f t="shared" si="15"/>
        <v>#DIV/0!</v>
      </c>
      <c r="BM20" s="68" t="e">
        <f t="shared" si="16"/>
        <v>#DIV/0!</v>
      </c>
      <c r="BN20" s="67"/>
      <c r="BO20" s="67"/>
      <c r="BP20" s="67" t="s">
        <v>116</v>
      </c>
      <c r="BQ20" s="67"/>
      <c r="BR20" s="68" t="e">
        <f t="shared" si="17"/>
        <v>#DIV/0!</v>
      </c>
      <c r="BS20" s="68" t="e">
        <f t="shared" si="18"/>
        <v>#DIV/0!</v>
      </c>
      <c r="BT20" s="67"/>
      <c r="BU20" s="67"/>
      <c r="BV20" s="67" t="s">
        <v>117</v>
      </c>
      <c r="BW20" s="67"/>
      <c r="BX20" s="68" t="e">
        <f t="shared" si="19"/>
        <v>#DIV/0!</v>
      </c>
      <c r="BY20" s="68" t="e">
        <f t="shared" si="20"/>
        <v>#DIV/0!</v>
      </c>
      <c r="BZ20" s="67"/>
      <c r="CA20" s="67"/>
      <c r="CB20" s="67" t="s">
        <v>118</v>
      </c>
      <c r="CC20" s="67"/>
      <c r="CD20" s="68" t="e">
        <f t="shared" si="21"/>
        <v>#DIV/0!</v>
      </c>
      <c r="CE20" s="68" t="e">
        <f t="shared" si="22"/>
        <v>#DIV/0!</v>
      </c>
      <c r="CF20" s="67"/>
      <c r="CG20" s="67"/>
      <c r="CH20" s="67" t="s">
        <v>119</v>
      </c>
      <c r="CI20" s="67"/>
      <c r="CJ20" s="68" t="e">
        <f t="shared" si="23"/>
        <v>#DIV/0!</v>
      </c>
      <c r="CK20" s="68" t="e">
        <f t="shared" si="24"/>
        <v>#DIV/0!</v>
      </c>
      <c r="CL20" s="67"/>
      <c r="CM20" s="67"/>
      <c r="CN20" s="58">
        <f t="shared" si="25"/>
        <v>0</v>
      </c>
      <c r="CO20" s="58">
        <f t="shared" si="26"/>
        <v>0</v>
      </c>
      <c r="CP20" s="58">
        <f t="shared" si="27"/>
        <v>0</v>
      </c>
      <c r="CQ20" s="58">
        <f t="shared" si="28"/>
        <v>0</v>
      </c>
      <c r="CR20" s="58">
        <f t="shared" si="29"/>
        <v>0</v>
      </c>
      <c r="CS20" s="58">
        <f t="shared" si="30"/>
        <v>0</v>
      </c>
      <c r="CT20" s="58">
        <f t="shared" si="31"/>
        <v>0</v>
      </c>
      <c r="CU20" s="58">
        <f t="shared" si="32"/>
        <v>0</v>
      </c>
      <c r="CV20" s="58">
        <f t="shared" si="33"/>
        <v>0</v>
      </c>
      <c r="CW20" s="58">
        <f t="shared" si="34"/>
        <v>0</v>
      </c>
      <c r="CX20" s="58">
        <f t="shared" si="35"/>
        <v>0</v>
      </c>
      <c r="CY20" s="58">
        <f t="shared" si="36"/>
        <v>0</v>
      </c>
      <c r="CZ20" s="58">
        <f t="shared" si="37"/>
        <v>0</v>
      </c>
    </row>
    <row r="21" spans="1:104" ht="14" x14ac:dyDescent="0.35">
      <c r="A21" s="141" t="s">
        <v>416</v>
      </c>
      <c r="B21" s="270"/>
      <c r="C21" s="20" t="s">
        <v>683</v>
      </c>
      <c r="D21" s="22"/>
      <c r="E21" s="22"/>
      <c r="F21" s="22"/>
      <c r="G21" s="20">
        <f t="shared" si="0"/>
        <v>0</v>
      </c>
      <c r="H21" s="20"/>
      <c r="I21" s="20"/>
      <c r="J21" s="20"/>
      <c r="K21" s="20"/>
      <c r="L21" s="20"/>
      <c r="M21" s="20"/>
      <c r="N21" s="20"/>
      <c r="O21" s="20"/>
      <c r="P21" s="20"/>
      <c r="Q21" s="20"/>
      <c r="R21" s="20"/>
      <c r="S21" s="20"/>
      <c r="T21" s="67" t="s">
        <v>108</v>
      </c>
      <c r="U21" s="67"/>
      <c r="V21" s="68" t="e">
        <f t="shared" si="1"/>
        <v>#DIV/0!</v>
      </c>
      <c r="W21" s="68" t="e">
        <f t="shared" si="2"/>
        <v>#DIV/0!</v>
      </c>
      <c r="X21" s="67"/>
      <c r="Y21" s="67"/>
      <c r="Z21" s="67" t="s">
        <v>109</v>
      </c>
      <c r="AA21" s="67"/>
      <c r="AB21" s="68" t="e">
        <f t="shared" si="3"/>
        <v>#DIV/0!</v>
      </c>
      <c r="AC21" s="68" t="e">
        <f t="shared" si="4"/>
        <v>#DIV/0!</v>
      </c>
      <c r="AD21" s="67"/>
      <c r="AE21" s="67"/>
      <c r="AF21" s="67" t="s">
        <v>110</v>
      </c>
      <c r="AG21" s="67"/>
      <c r="AH21" s="68" t="e">
        <f t="shared" si="5"/>
        <v>#DIV/0!</v>
      </c>
      <c r="AI21" s="68" t="e">
        <f t="shared" si="6"/>
        <v>#DIV/0!</v>
      </c>
      <c r="AJ21" s="67"/>
      <c r="AK21" s="67"/>
      <c r="AL21" s="67" t="s">
        <v>111</v>
      </c>
      <c r="AM21" s="67"/>
      <c r="AN21" s="68" t="e">
        <f t="shared" si="7"/>
        <v>#DIV/0!</v>
      </c>
      <c r="AO21" s="68" t="e">
        <f t="shared" si="8"/>
        <v>#DIV/0!</v>
      </c>
      <c r="AP21" s="67"/>
      <c r="AQ21" s="67"/>
      <c r="AR21" s="67" t="s">
        <v>112</v>
      </c>
      <c r="AS21" s="67"/>
      <c r="AT21" s="68" t="e">
        <f t="shared" si="9"/>
        <v>#DIV/0!</v>
      </c>
      <c r="AU21" s="68" t="e">
        <f t="shared" si="10"/>
        <v>#DIV/0!</v>
      </c>
      <c r="AV21" s="67"/>
      <c r="AW21" s="67"/>
      <c r="AX21" s="67" t="s">
        <v>113</v>
      </c>
      <c r="AY21" s="67"/>
      <c r="AZ21" s="68" t="e">
        <f t="shared" si="11"/>
        <v>#DIV/0!</v>
      </c>
      <c r="BA21" s="68" t="e">
        <f t="shared" si="12"/>
        <v>#DIV/0!</v>
      </c>
      <c r="BB21" s="67"/>
      <c r="BC21" s="67"/>
      <c r="BD21" s="67" t="s">
        <v>114</v>
      </c>
      <c r="BE21" s="67"/>
      <c r="BF21" s="68" t="e">
        <f t="shared" si="13"/>
        <v>#DIV/0!</v>
      </c>
      <c r="BG21" s="68" t="e">
        <f t="shared" si="14"/>
        <v>#DIV/0!</v>
      </c>
      <c r="BH21" s="67"/>
      <c r="BI21" s="67"/>
      <c r="BJ21" s="67" t="s">
        <v>115</v>
      </c>
      <c r="BK21" s="67"/>
      <c r="BL21" s="68" t="e">
        <f t="shared" si="15"/>
        <v>#DIV/0!</v>
      </c>
      <c r="BM21" s="68" t="e">
        <f t="shared" si="16"/>
        <v>#DIV/0!</v>
      </c>
      <c r="BN21" s="67"/>
      <c r="BO21" s="67"/>
      <c r="BP21" s="67" t="s">
        <v>116</v>
      </c>
      <c r="BQ21" s="67"/>
      <c r="BR21" s="68" t="e">
        <f t="shared" si="17"/>
        <v>#DIV/0!</v>
      </c>
      <c r="BS21" s="68" t="e">
        <f t="shared" si="18"/>
        <v>#DIV/0!</v>
      </c>
      <c r="BT21" s="67"/>
      <c r="BU21" s="67"/>
      <c r="BV21" s="67" t="s">
        <v>117</v>
      </c>
      <c r="BW21" s="67"/>
      <c r="BX21" s="68" t="e">
        <f t="shared" si="19"/>
        <v>#DIV/0!</v>
      </c>
      <c r="BY21" s="68" t="e">
        <f t="shared" si="20"/>
        <v>#DIV/0!</v>
      </c>
      <c r="BZ21" s="67"/>
      <c r="CA21" s="67"/>
      <c r="CB21" s="67" t="s">
        <v>118</v>
      </c>
      <c r="CC21" s="67"/>
      <c r="CD21" s="68" t="e">
        <f t="shared" si="21"/>
        <v>#DIV/0!</v>
      </c>
      <c r="CE21" s="68" t="e">
        <f t="shared" si="22"/>
        <v>#DIV/0!</v>
      </c>
      <c r="CF21" s="67"/>
      <c r="CG21" s="67"/>
      <c r="CH21" s="67" t="s">
        <v>119</v>
      </c>
      <c r="CI21" s="67"/>
      <c r="CJ21" s="68" t="e">
        <f t="shared" si="23"/>
        <v>#DIV/0!</v>
      </c>
      <c r="CK21" s="68" t="e">
        <f t="shared" si="24"/>
        <v>#DIV/0!</v>
      </c>
      <c r="CL21" s="67"/>
      <c r="CM21" s="67"/>
      <c r="CN21" s="58">
        <f t="shared" si="25"/>
        <v>0</v>
      </c>
      <c r="CO21" s="58">
        <f t="shared" si="26"/>
        <v>0</v>
      </c>
      <c r="CP21" s="58">
        <f t="shared" si="27"/>
        <v>0</v>
      </c>
      <c r="CQ21" s="58">
        <f t="shared" si="28"/>
        <v>0</v>
      </c>
      <c r="CR21" s="58">
        <f t="shared" si="29"/>
        <v>0</v>
      </c>
      <c r="CS21" s="58">
        <f t="shared" si="30"/>
        <v>0</v>
      </c>
      <c r="CT21" s="58">
        <f t="shared" si="31"/>
        <v>0</v>
      </c>
      <c r="CU21" s="58">
        <f t="shared" si="32"/>
        <v>0</v>
      </c>
      <c r="CV21" s="58">
        <f t="shared" si="33"/>
        <v>0</v>
      </c>
      <c r="CW21" s="58">
        <f t="shared" si="34"/>
        <v>0</v>
      </c>
      <c r="CX21" s="58">
        <f t="shared" si="35"/>
        <v>0</v>
      </c>
      <c r="CY21" s="58">
        <f t="shared" si="36"/>
        <v>0</v>
      </c>
      <c r="CZ21" s="58">
        <f t="shared" si="37"/>
        <v>0</v>
      </c>
    </row>
    <row r="22" spans="1:104" ht="14" x14ac:dyDescent="0.35">
      <c r="A22" s="141" t="s">
        <v>416</v>
      </c>
      <c r="B22" s="271"/>
      <c r="C22" s="20" t="s">
        <v>684</v>
      </c>
      <c r="D22" s="22"/>
      <c r="E22" s="22"/>
      <c r="F22" s="22"/>
      <c r="G22" s="20">
        <f t="shared" si="0"/>
        <v>0</v>
      </c>
      <c r="H22" s="20"/>
      <c r="I22" s="20"/>
      <c r="J22" s="20"/>
      <c r="K22" s="20"/>
      <c r="L22" s="20"/>
      <c r="M22" s="20"/>
      <c r="N22" s="20"/>
      <c r="O22" s="20"/>
      <c r="P22" s="20"/>
      <c r="Q22" s="20"/>
      <c r="R22" s="20"/>
      <c r="S22" s="20"/>
      <c r="T22" s="67" t="s">
        <v>108</v>
      </c>
      <c r="U22" s="67"/>
      <c r="V22" s="68" t="e">
        <f t="shared" si="1"/>
        <v>#DIV/0!</v>
      </c>
      <c r="W22" s="68" t="e">
        <f t="shared" si="2"/>
        <v>#DIV/0!</v>
      </c>
      <c r="X22" s="67"/>
      <c r="Y22" s="67"/>
      <c r="Z22" s="67" t="s">
        <v>109</v>
      </c>
      <c r="AA22" s="67"/>
      <c r="AB22" s="68" t="e">
        <f t="shared" si="3"/>
        <v>#DIV/0!</v>
      </c>
      <c r="AC22" s="68" t="e">
        <f t="shared" si="4"/>
        <v>#DIV/0!</v>
      </c>
      <c r="AD22" s="67"/>
      <c r="AE22" s="67"/>
      <c r="AF22" s="67" t="s">
        <v>110</v>
      </c>
      <c r="AG22" s="67"/>
      <c r="AH22" s="68" t="e">
        <f t="shared" si="5"/>
        <v>#DIV/0!</v>
      </c>
      <c r="AI22" s="68" t="e">
        <f t="shared" si="6"/>
        <v>#DIV/0!</v>
      </c>
      <c r="AJ22" s="67"/>
      <c r="AK22" s="67"/>
      <c r="AL22" s="67" t="s">
        <v>111</v>
      </c>
      <c r="AM22" s="67"/>
      <c r="AN22" s="68" t="e">
        <f t="shared" si="7"/>
        <v>#DIV/0!</v>
      </c>
      <c r="AO22" s="68" t="e">
        <f t="shared" si="8"/>
        <v>#DIV/0!</v>
      </c>
      <c r="AP22" s="67"/>
      <c r="AQ22" s="67"/>
      <c r="AR22" s="67" t="s">
        <v>112</v>
      </c>
      <c r="AS22" s="67"/>
      <c r="AT22" s="68" t="e">
        <f t="shared" si="9"/>
        <v>#DIV/0!</v>
      </c>
      <c r="AU22" s="68" t="e">
        <f t="shared" si="10"/>
        <v>#DIV/0!</v>
      </c>
      <c r="AV22" s="67"/>
      <c r="AW22" s="67"/>
      <c r="AX22" s="67" t="s">
        <v>113</v>
      </c>
      <c r="AY22" s="67"/>
      <c r="AZ22" s="68" t="e">
        <f t="shared" si="11"/>
        <v>#DIV/0!</v>
      </c>
      <c r="BA22" s="68" t="e">
        <f t="shared" si="12"/>
        <v>#DIV/0!</v>
      </c>
      <c r="BB22" s="67"/>
      <c r="BC22" s="67"/>
      <c r="BD22" s="67" t="s">
        <v>114</v>
      </c>
      <c r="BE22" s="67"/>
      <c r="BF22" s="68" t="e">
        <f t="shared" si="13"/>
        <v>#DIV/0!</v>
      </c>
      <c r="BG22" s="68" t="e">
        <f t="shared" si="14"/>
        <v>#DIV/0!</v>
      </c>
      <c r="BH22" s="67"/>
      <c r="BI22" s="67"/>
      <c r="BJ22" s="67" t="s">
        <v>115</v>
      </c>
      <c r="BK22" s="67"/>
      <c r="BL22" s="68" t="e">
        <f t="shared" si="15"/>
        <v>#DIV/0!</v>
      </c>
      <c r="BM22" s="68" t="e">
        <f t="shared" si="16"/>
        <v>#DIV/0!</v>
      </c>
      <c r="BN22" s="67"/>
      <c r="BO22" s="67"/>
      <c r="BP22" s="67" t="s">
        <v>116</v>
      </c>
      <c r="BQ22" s="67"/>
      <c r="BR22" s="68" t="e">
        <f t="shared" si="17"/>
        <v>#DIV/0!</v>
      </c>
      <c r="BS22" s="68" t="e">
        <f t="shared" si="18"/>
        <v>#DIV/0!</v>
      </c>
      <c r="BT22" s="67"/>
      <c r="BU22" s="67"/>
      <c r="BV22" s="67" t="s">
        <v>117</v>
      </c>
      <c r="BW22" s="67"/>
      <c r="BX22" s="68" t="e">
        <f t="shared" si="19"/>
        <v>#DIV/0!</v>
      </c>
      <c r="BY22" s="68" t="e">
        <f t="shared" si="20"/>
        <v>#DIV/0!</v>
      </c>
      <c r="BZ22" s="67"/>
      <c r="CA22" s="67"/>
      <c r="CB22" s="67" t="s">
        <v>118</v>
      </c>
      <c r="CC22" s="67"/>
      <c r="CD22" s="68" t="e">
        <f t="shared" si="21"/>
        <v>#DIV/0!</v>
      </c>
      <c r="CE22" s="68" t="e">
        <f t="shared" si="22"/>
        <v>#DIV/0!</v>
      </c>
      <c r="CF22" s="67"/>
      <c r="CG22" s="67"/>
      <c r="CH22" s="67" t="s">
        <v>119</v>
      </c>
      <c r="CI22" s="67"/>
      <c r="CJ22" s="68" t="e">
        <f t="shared" si="23"/>
        <v>#DIV/0!</v>
      </c>
      <c r="CK22" s="68" t="e">
        <f t="shared" si="24"/>
        <v>#DIV/0!</v>
      </c>
      <c r="CL22" s="67"/>
      <c r="CM22" s="67"/>
      <c r="CN22" s="58">
        <f t="shared" si="25"/>
        <v>0</v>
      </c>
      <c r="CO22" s="58">
        <f t="shared" si="26"/>
        <v>0</v>
      </c>
      <c r="CP22" s="58">
        <f t="shared" si="27"/>
        <v>0</v>
      </c>
      <c r="CQ22" s="58">
        <f t="shared" si="28"/>
        <v>0</v>
      </c>
      <c r="CR22" s="58">
        <f t="shared" si="29"/>
        <v>0</v>
      </c>
      <c r="CS22" s="58">
        <f t="shared" si="30"/>
        <v>0</v>
      </c>
      <c r="CT22" s="58">
        <f t="shared" si="31"/>
        <v>0</v>
      </c>
      <c r="CU22" s="58">
        <f t="shared" si="32"/>
        <v>0</v>
      </c>
      <c r="CV22" s="58">
        <f t="shared" si="33"/>
        <v>0</v>
      </c>
      <c r="CW22" s="58">
        <f t="shared" si="34"/>
        <v>0</v>
      </c>
      <c r="CX22" s="58">
        <f t="shared" si="35"/>
        <v>0</v>
      </c>
      <c r="CY22" s="58">
        <f t="shared" si="36"/>
        <v>0</v>
      </c>
      <c r="CZ22" s="58">
        <f t="shared" si="37"/>
        <v>0</v>
      </c>
    </row>
    <row r="23" spans="1:104" ht="78" x14ac:dyDescent="0.35">
      <c r="A23" s="141" t="s">
        <v>320</v>
      </c>
      <c r="B23" s="269" t="s">
        <v>192</v>
      </c>
      <c r="C23" s="20" t="s">
        <v>685</v>
      </c>
      <c r="D23" s="22" t="s">
        <v>321</v>
      </c>
      <c r="E23" s="22" t="s">
        <v>322</v>
      </c>
      <c r="F23" s="22" t="s">
        <v>323</v>
      </c>
      <c r="G23" s="20">
        <f t="shared" si="0"/>
        <v>3</v>
      </c>
      <c r="H23" s="20"/>
      <c r="I23" s="20"/>
      <c r="J23" s="20"/>
      <c r="K23" s="20"/>
      <c r="L23" s="20"/>
      <c r="M23" s="20">
        <v>1</v>
      </c>
      <c r="N23" s="20"/>
      <c r="O23" s="20">
        <v>1</v>
      </c>
      <c r="P23" s="20"/>
      <c r="Q23" s="20">
        <v>1</v>
      </c>
      <c r="R23" s="20"/>
      <c r="S23" s="20"/>
      <c r="T23" s="67" t="s">
        <v>108</v>
      </c>
      <c r="U23" s="67"/>
      <c r="V23" s="68" t="e">
        <f t="shared" si="1"/>
        <v>#DIV/0!</v>
      </c>
      <c r="W23" s="68">
        <f t="shared" si="2"/>
        <v>0</v>
      </c>
      <c r="X23" s="67"/>
      <c r="Y23" s="67"/>
      <c r="Z23" s="67" t="s">
        <v>109</v>
      </c>
      <c r="AA23" s="67"/>
      <c r="AB23" s="68" t="e">
        <f t="shared" si="3"/>
        <v>#DIV/0!</v>
      </c>
      <c r="AC23" s="68">
        <f t="shared" si="4"/>
        <v>0</v>
      </c>
      <c r="AD23" s="67"/>
      <c r="AE23" s="67"/>
      <c r="AF23" s="67" t="s">
        <v>110</v>
      </c>
      <c r="AG23" s="67"/>
      <c r="AH23" s="68" t="e">
        <f t="shared" si="5"/>
        <v>#DIV/0!</v>
      </c>
      <c r="AI23" s="68">
        <f t="shared" si="6"/>
        <v>0</v>
      </c>
      <c r="AJ23" s="67"/>
      <c r="AK23" s="67"/>
      <c r="AL23" s="67" t="s">
        <v>111</v>
      </c>
      <c r="AM23" s="67"/>
      <c r="AN23" s="68" t="e">
        <f t="shared" si="7"/>
        <v>#DIV/0!</v>
      </c>
      <c r="AO23" s="68">
        <f t="shared" si="8"/>
        <v>0</v>
      </c>
      <c r="AP23" s="67"/>
      <c r="AQ23" s="67"/>
      <c r="AR23" s="67" t="s">
        <v>112</v>
      </c>
      <c r="AS23" s="67"/>
      <c r="AT23" s="68" t="e">
        <f t="shared" si="9"/>
        <v>#DIV/0!</v>
      </c>
      <c r="AU23" s="68">
        <f t="shared" si="10"/>
        <v>0</v>
      </c>
      <c r="AV23" s="67"/>
      <c r="AW23" s="67"/>
      <c r="AX23" s="67" t="s">
        <v>113</v>
      </c>
      <c r="AY23" s="67"/>
      <c r="AZ23" s="68">
        <f t="shared" si="11"/>
        <v>0</v>
      </c>
      <c r="BA23" s="68">
        <f t="shared" si="12"/>
        <v>0</v>
      </c>
      <c r="BB23" s="67"/>
      <c r="BC23" s="67"/>
      <c r="BD23" s="67" t="s">
        <v>114</v>
      </c>
      <c r="BE23" s="67"/>
      <c r="BF23" s="68" t="e">
        <f t="shared" si="13"/>
        <v>#DIV/0!</v>
      </c>
      <c r="BG23" s="68">
        <f t="shared" si="14"/>
        <v>0</v>
      </c>
      <c r="BH23" s="67"/>
      <c r="BI23" s="67"/>
      <c r="BJ23" s="67" t="s">
        <v>115</v>
      </c>
      <c r="BK23" s="67"/>
      <c r="BL23" s="68">
        <f t="shared" si="15"/>
        <v>0</v>
      </c>
      <c r="BM23" s="68">
        <f t="shared" si="16"/>
        <v>0</v>
      </c>
      <c r="BN23" s="67"/>
      <c r="BO23" s="67"/>
      <c r="BP23" s="67" t="s">
        <v>116</v>
      </c>
      <c r="BQ23" s="67"/>
      <c r="BR23" s="68" t="e">
        <f t="shared" si="17"/>
        <v>#DIV/0!</v>
      </c>
      <c r="BS23" s="68">
        <f t="shared" si="18"/>
        <v>0</v>
      </c>
      <c r="BT23" s="67"/>
      <c r="BU23" s="67"/>
      <c r="BV23" s="67" t="s">
        <v>117</v>
      </c>
      <c r="BW23" s="67"/>
      <c r="BX23" s="68">
        <f t="shared" si="19"/>
        <v>0</v>
      </c>
      <c r="BY23" s="68">
        <f t="shared" si="20"/>
        <v>0</v>
      </c>
      <c r="BZ23" s="67"/>
      <c r="CA23" s="67"/>
      <c r="CB23" s="67" t="s">
        <v>118</v>
      </c>
      <c r="CC23" s="67"/>
      <c r="CD23" s="68" t="e">
        <f t="shared" si="21"/>
        <v>#DIV/0!</v>
      </c>
      <c r="CE23" s="68">
        <f t="shared" si="22"/>
        <v>0</v>
      </c>
      <c r="CF23" s="67"/>
      <c r="CG23" s="67"/>
      <c r="CH23" s="67" t="s">
        <v>119</v>
      </c>
      <c r="CI23" s="67"/>
      <c r="CJ23" s="68" t="e">
        <f t="shared" si="23"/>
        <v>#DIV/0!</v>
      </c>
      <c r="CK23" s="68">
        <f t="shared" si="24"/>
        <v>0</v>
      </c>
      <c r="CL23" s="67"/>
      <c r="CM23" s="67"/>
      <c r="CN23" s="58">
        <f t="shared" si="25"/>
        <v>0</v>
      </c>
      <c r="CO23" s="58">
        <f t="shared" si="26"/>
        <v>0</v>
      </c>
      <c r="CP23" s="58">
        <f t="shared" si="27"/>
        <v>0</v>
      </c>
      <c r="CQ23" s="58">
        <f t="shared" si="28"/>
        <v>0</v>
      </c>
      <c r="CR23" s="58">
        <f t="shared" si="29"/>
        <v>0</v>
      </c>
      <c r="CS23" s="58">
        <f t="shared" si="30"/>
        <v>0</v>
      </c>
      <c r="CT23" s="58">
        <f t="shared" si="31"/>
        <v>0</v>
      </c>
      <c r="CU23" s="58">
        <f t="shared" si="32"/>
        <v>0</v>
      </c>
      <c r="CV23" s="58">
        <f t="shared" si="33"/>
        <v>0</v>
      </c>
      <c r="CW23" s="58">
        <f t="shared" si="34"/>
        <v>0</v>
      </c>
      <c r="CX23" s="58">
        <f t="shared" si="35"/>
        <v>0</v>
      </c>
      <c r="CY23" s="58">
        <f t="shared" si="36"/>
        <v>0</v>
      </c>
      <c r="CZ23" s="58">
        <f t="shared" si="37"/>
        <v>0</v>
      </c>
    </row>
    <row r="24" spans="1:104" ht="26" x14ac:dyDescent="0.35">
      <c r="A24" s="141" t="s">
        <v>320</v>
      </c>
      <c r="B24" s="270"/>
      <c r="C24" s="20" t="s">
        <v>686</v>
      </c>
      <c r="D24" s="22" t="s">
        <v>321</v>
      </c>
      <c r="E24" s="22" t="s">
        <v>324</v>
      </c>
      <c r="F24" s="22" t="s">
        <v>380</v>
      </c>
      <c r="G24" s="20">
        <f t="shared" si="0"/>
        <v>1</v>
      </c>
      <c r="H24" s="20"/>
      <c r="I24" s="20"/>
      <c r="J24" s="20"/>
      <c r="K24" s="20"/>
      <c r="L24" s="20"/>
      <c r="M24" s="20"/>
      <c r="N24" s="20"/>
      <c r="O24" s="20"/>
      <c r="P24" s="20"/>
      <c r="Q24" s="20"/>
      <c r="R24" s="20">
        <v>1</v>
      </c>
      <c r="S24" s="20"/>
      <c r="T24" s="67" t="s">
        <v>108</v>
      </c>
      <c r="U24" s="67"/>
      <c r="V24" s="68" t="e">
        <f t="shared" si="1"/>
        <v>#DIV/0!</v>
      </c>
      <c r="W24" s="68">
        <f t="shared" si="2"/>
        <v>0</v>
      </c>
      <c r="X24" s="67"/>
      <c r="Y24" s="67"/>
      <c r="Z24" s="67" t="s">
        <v>109</v>
      </c>
      <c r="AA24" s="67"/>
      <c r="AB24" s="68" t="e">
        <f t="shared" si="3"/>
        <v>#DIV/0!</v>
      </c>
      <c r="AC24" s="68">
        <f t="shared" si="4"/>
        <v>0</v>
      </c>
      <c r="AD24" s="67"/>
      <c r="AE24" s="67"/>
      <c r="AF24" s="67" t="s">
        <v>110</v>
      </c>
      <c r="AG24" s="67"/>
      <c r="AH24" s="68" t="e">
        <f t="shared" si="5"/>
        <v>#DIV/0!</v>
      </c>
      <c r="AI24" s="68">
        <f t="shared" si="6"/>
        <v>0</v>
      </c>
      <c r="AJ24" s="67"/>
      <c r="AK24" s="67"/>
      <c r="AL24" s="67" t="s">
        <v>111</v>
      </c>
      <c r="AM24" s="67"/>
      <c r="AN24" s="68" t="e">
        <f t="shared" si="7"/>
        <v>#DIV/0!</v>
      </c>
      <c r="AO24" s="68">
        <f t="shared" si="8"/>
        <v>0</v>
      </c>
      <c r="AP24" s="67"/>
      <c r="AQ24" s="67"/>
      <c r="AR24" s="67" t="s">
        <v>112</v>
      </c>
      <c r="AS24" s="67"/>
      <c r="AT24" s="68" t="e">
        <f t="shared" si="9"/>
        <v>#DIV/0!</v>
      </c>
      <c r="AU24" s="68">
        <f t="shared" si="10"/>
        <v>0</v>
      </c>
      <c r="AV24" s="67"/>
      <c r="AW24" s="67"/>
      <c r="AX24" s="67" t="s">
        <v>113</v>
      </c>
      <c r="AY24" s="67"/>
      <c r="AZ24" s="68" t="e">
        <f t="shared" si="11"/>
        <v>#DIV/0!</v>
      </c>
      <c r="BA24" s="68">
        <f t="shared" si="12"/>
        <v>0</v>
      </c>
      <c r="BB24" s="67"/>
      <c r="BC24" s="67"/>
      <c r="BD24" s="67" t="s">
        <v>114</v>
      </c>
      <c r="BE24" s="67"/>
      <c r="BF24" s="68" t="e">
        <f t="shared" si="13"/>
        <v>#DIV/0!</v>
      </c>
      <c r="BG24" s="68">
        <f t="shared" si="14"/>
        <v>0</v>
      </c>
      <c r="BH24" s="67"/>
      <c r="BI24" s="67"/>
      <c r="BJ24" s="67" t="s">
        <v>115</v>
      </c>
      <c r="BK24" s="67"/>
      <c r="BL24" s="68" t="e">
        <f t="shared" si="15"/>
        <v>#DIV/0!</v>
      </c>
      <c r="BM24" s="68">
        <f t="shared" si="16"/>
        <v>0</v>
      </c>
      <c r="BN24" s="67"/>
      <c r="BO24" s="67"/>
      <c r="BP24" s="67" t="s">
        <v>116</v>
      </c>
      <c r="BQ24" s="67"/>
      <c r="BR24" s="68" t="e">
        <f t="shared" si="17"/>
        <v>#DIV/0!</v>
      </c>
      <c r="BS24" s="68">
        <f t="shared" si="18"/>
        <v>0</v>
      </c>
      <c r="BT24" s="67"/>
      <c r="BU24" s="67"/>
      <c r="BV24" s="67" t="s">
        <v>117</v>
      </c>
      <c r="BW24" s="67"/>
      <c r="BX24" s="68" t="e">
        <f t="shared" si="19"/>
        <v>#DIV/0!</v>
      </c>
      <c r="BY24" s="68">
        <f t="shared" si="20"/>
        <v>0</v>
      </c>
      <c r="BZ24" s="67"/>
      <c r="CA24" s="67"/>
      <c r="CB24" s="67" t="s">
        <v>118</v>
      </c>
      <c r="CC24" s="67"/>
      <c r="CD24" s="68">
        <f t="shared" si="21"/>
        <v>0</v>
      </c>
      <c r="CE24" s="68">
        <f t="shared" si="22"/>
        <v>0</v>
      </c>
      <c r="CF24" s="67"/>
      <c r="CG24" s="67"/>
      <c r="CH24" s="67" t="s">
        <v>119</v>
      </c>
      <c r="CI24" s="67"/>
      <c r="CJ24" s="68" t="e">
        <f t="shared" si="23"/>
        <v>#DIV/0!</v>
      </c>
      <c r="CK24" s="68">
        <f t="shared" si="24"/>
        <v>0</v>
      </c>
      <c r="CL24" s="67"/>
      <c r="CM24" s="67"/>
      <c r="CN24" s="58">
        <f t="shared" si="25"/>
        <v>0</v>
      </c>
      <c r="CO24" s="58">
        <f t="shared" si="26"/>
        <v>0</v>
      </c>
      <c r="CP24" s="58">
        <f t="shared" si="27"/>
        <v>0</v>
      </c>
      <c r="CQ24" s="58">
        <f t="shared" si="28"/>
        <v>0</v>
      </c>
      <c r="CR24" s="58">
        <f t="shared" si="29"/>
        <v>0</v>
      </c>
      <c r="CS24" s="58">
        <f t="shared" si="30"/>
        <v>0</v>
      </c>
      <c r="CT24" s="58">
        <f t="shared" si="31"/>
        <v>0</v>
      </c>
      <c r="CU24" s="58">
        <f t="shared" si="32"/>
        <v>0</v>
      </c>
      <c r="CV24" s="58">
        <f t="shared" si="33"/>
        <v>0</v>
      </c>
      <c r="CW24" s="58">
        <f t="shared" si="34"/>
        <v>0</v>
      </c>
      <c r="CX24" s="58">
        <f t="shared" si="35"/>
        <v>0</v>
      </c>
      <c r="CY24" s="58">
        <f t="shared" si="36"/>
        <v>0</v>
      </c>
      <c r="CZ24" s="58">
        <f t="shared" si="37"/>
        <v>0</v>
      </c>
    </row>
    <row r="25" spans="1:104" ht="26" x14ac:dyDescent="0.35">
      <c r="A25" s="141" t="s">
        <v>320</v>
      </c>
      <c r="B25" s="270"/>
      <c r="C25" s="20" t="s">
        <v>687</v>
      </c>
      <c r="D25" s="22" t="s">
        <v>321</v>
      </c>
      <c r="E25" s="22" t="s">
        <v>393</v>
      </c>
      <c r="F25" s="22" t="s">
        <v>349</v>
      </c>
      <c r="G25" s="20">
        <f t="shared" si="0"/>
        <v>1</v>
      </c>
      <c r="H25" s="20"/>
      <c r="I25" s="20"/>
      <c r="J25" s="20"/>
      <c r="K25" s="20"/>
      <c r="L25" s="20"/>
      <c r="M25" s="20"/>
      <c r="N25" s="20"/>
      <c r="O25" s="20"/>
      <c r="P25" s="20"/>
      <c r="Q25" s="20"/>
      <c r="R25" s="20">
        <v>1</v>
      </c>
      <c r="S25" s="20"/>
      <c r="T25" s="67" t="s">
        <v>108</v>
      </c>
      <c r="U25" s="67"/>
      <c r="V25" s="68" t="e">
        <f t="shared" si="1"/>
        <v>#DIV/0!</v>
      </c>
      <c r="W25" s="68">
        <f t="shared" si="2"/>
        <v>0</v>
      </c>
      <c r="X25" s="67"/>
      <c r="Y25" s="67"/>
      <c r="Z25" s="67" t="s">
        <v>109</v>
      </c>
      <c r="AA25" s="67"/>
      <c r="AB25" s="68" t="e">
        <f t="shared" si="3"/>
        <v>#DIV/0!</v>
      </c>
      <c r="AC25" s="68">
        <f t="shared" si="4"/>
        <v>0</v>
      </c>
      <c r="AD25" s="67"/>
      <c r="AE25" s="67"/>
      <c r="AF25" s="67" t="s">
        <v>110</v>
      </c>
      <c r="AG25" s="67"/>
      <c r="AH25" s="68" t="e">
        <f t="shared" si="5"/>
        <v>#DIV/0!</v>
      </c>
      <c r="AI25" s="68">
        <f t="shared" si="6"/>
        <v>0</v>
      </c>
      <c r="AJ25" s="67"/>
      <c r="AK25" s="67"/>
      <c r="AL25" s="67" t="s">
        <v>111</v>
      </c>
      <c r="AM25" s="67"/>
      <c r="AN25" s="68" t="e">
        <f t="shared" si="7"/>
        <v>#DIV/0!</v>
      </c>
      <c r="AO25" s="68">
        <f t="shared" si="8"/>
        <v>0</v>
      </c>
      <c r="AP25" s="67"/>
      <c r="AQ25" s="67"/>
      <c r="AR25" s="67" t="s">
        <v>112</v>
      </c>
      <c r="AS25" s="67"/>
      <c r="AT25" s="68" t="e">
        <f t="shared" si="9"/>
        <v>#DIV/0!</v>
      </c>
      <c r="AU25" s="68">
        <f t="shared" si="10"/>
        <v>0</v>
      </c>
      <c r="AV25" s="67"/>
      <c r="AW25" s="67"/>
      <c r="AX25" s="67" t="s">
        <v>113</v>
      </c>
      <c r="AY25" s="67"/>
      <c r="AZ25" s="68" t="e">
        <f t="shared" si="11"/>
        <v>#DIV/0!</v>
      </c>
      <c r="BA25" s="68">
        <f t="shared" si="12"/>
        <v>0</v>
      </c>
      <c r="BB25" s="67"/>
      <c r="BC25" s="67"/>
      <c r="BD25" s="67" t="s">
        <v>114</v>
      </c>
      <c r="BE25" s="67"/>
      <c r="BF25" s="68" t="e">
        <f t="shared" si="13"/>
        <v>#DIV/0!</v>
      </c>
      <c r="BG25" s="68">
        <f t="shared" si="14"/>
        <v>0</v>
      </c>
      <c r="BH25" s="67"/>
      <c r="BI25" s="67"/>
      <c r="BJ25" s="67" t="s">
        <v>115</v>
      </c>
      <c r="BK25" s="67"/>
      <c r="BL25" s="68" t="e">
        <f t="shared" si="15"/>
        <v>#DIV/0!</v>
      </c>
      <c r="BM25" s="68">
        <f t="shared" si="16"/>
        <v>0</v>
      </c>
      <c r="BN25" s="67"/>
      <c r="BO25" s="67"/>
      <c r="BP25" s="67" t="s">
        <v>116</v>
      </c>
      <c r="BQ25" s="67"/>
      <c r="BR25" s="68" t="e">
        <f t="shared" si="17"/>
        <v>#DIV/0!</v>
      </c>
      <c r="BS25" s="68">
        <f t="shared" si="18"/>
        <v>0</v>
      </c>
      <c r="BT25" s="67"/>
      <c r="BU25" s="67"/>
      <c r="BV25" s="67" t="s">
        <v>117</v>
      </c>
      <c r="BW25" s="67"/>
      <c r="BX25" s="68" t="e">
        <f t="shared" si="19"/>
        <v>#DIV/0!</v>
      </c>
      <c r="BY25" s="68">
        <f t="shared" si="20"/>
        <v>0</v>
      </c>
      <c r="BZ25" s="67"/>
      <c r="CA25" s="67"/>
      <c r="CB25" s="67" t="s">
        <v>118</v>
      </c>
      <c r="CC25" s="67"/>
      <c r="CD25" s="68">
        <f t="shared" si="21"/>
        <v>0</v>
      </c>
      <c r="CE25" s="68">
        <f t="shared" si="22"/>
        <v>0</v>
      </c>
      <c r="CF25" s="67"/>
      <c r="CG25" s="67"/>
      <c r="CH25" s="67" t="s">
        <v>119</v>
      </c>
      <c r="CI25" s="67"/>
      <c r="CJ25" s="68" t="e">
        <f t="shared" si="23"/>
        <v>#DIV/0!</v>
      </c>
      <c r="CK25" s="68">
        <f t="shared" si="24"/>
        <v>0</v>
      </c>
      <c r="CL25" s="67"/>
      <c r="CM25" s="67"/>
      <c r="CN25" s="58">
        <f t="shared" si="25"/>
        <v>0</v>
      </c>
      <c r="CO25" s="58">
        <f t="shared" si="26"/>
        <v>0</v>
      </c>
      <c r="CP25" s="58">
        <f t="shared" si="27"/>
        <v>0</v>
      </c>
      <c r="CQ25" s="58">
        <f t="shared" si="28"/>
        <v>0</v>
      </c>
      <c r="CR25" s="58">
        <f t="shared" si="29"/>
        <v>0</v>
      </c>
      <c r="CS25" s="58">
        <f t="shared" si="30"/>
        <v>0</v>
      </c>
      <c r="CT25" s="58">
        <f t="shared" si="31"/>
        <v>0</v>
      </c>
      <c r="CU25" s="58">
        <f t="shared" si="32"/>
        <v>0</v>
      </c>
      <c r="CV25" s="58">
        <f t="shared" si="33"/>
        <v>0</v>
      </c>
      <c r="CW25" s="58">
        <f t="shared" si="34"/>
        <v>0</v>
      </c>
      <c r="CX25" s="58">
        <f t="shared" si="35"/>
        <v>0</v>
      </c>
      <c r="CY25" s="58">
        <f t="shared" si="36"/>
        <v>0</v>
      </c>
      <c r="CZ25" s="58">
        <f t="shared" si="37"/>
        <v>0</v>
      </c>
    </row>
    <row r="26" spans="1:104" ht="14" x14ac:dyDescent="0.35">
      <c r="A26" s="141" t="s">
        <v>320</v>
      </c>
      <c r="B26" s="271"/>
      <c r="C26" s="20" t="s">
        <v>688</v>
      </c>
      <c r="D26" s="22"/>
      <c r="E26" s="22"/>
      <c r="F26" s="22"/>
      <c r="G26" s="20">
        <f t="shared" si="0"/>
        <v>0</v>
      </c>
      <c r="H26" s="20"/>
      <c r="I26" s="20"/>
      <c r="J26" s="20"/>
      <c r="K26" s="20"/>
      <c r="L26" s="20"/>
      <c r="M26" s="20"/>
      <c r="N26" s="20"/>
      <c r="O26" s="20"/>
      <c r="P26" s="20"/>
      <c r="Q26" s="20"/>
      <c r="R26" s="20"/>
      <c r="S26" s="20"/>
      <c r="T26" s="67" t="s">
        <v>108</v>
      </c>
      <c r="U26" s="67"/>
      <c r="V26" s="68" t="e">
        <f t="shared" si="1"/>
        <v>#DIV/0!</v>
      </c>
      <c r="W26" s="68" t="e">
        <f t="shared" si="2"/>
        <v>#DIV/0!</v>
      </c>
      <c r="X26" s="67"/>
      <c r="Y26" s="67"/>
      <c r="Z26" s="67" t="s">
        <v>109</v>
      </c>
      <c r="AA26" s="67"/>
      <c r="AB26" s="68" t="e">
        <f t="shared" si="3"/>
        <v>#DIV/0!</v>
      </c>
      <c r="AC26" s="68" t="e">
        <f t="shared" si="4"/>
        <v>#DIV/0!</v>
      </c>
      <c r="AD26" s="67"/>
      <c r="AE26" s="67"/>
      <c r="AF26" s="67" t="s">
        <v>110</v>
      </c>
      <c r="AG26" s="67"/>
      <c r="AH26" s="68" t="e">
        <f t="shared" si="5"/>
        <v>#DIV/0!</v>
      </c>
      <c r="AI26" s="68" t="e">
        <f t="shared" si="6"/>
        <v>#DIV/0!</v>
      </c>
      <c r="AJ26" s="67"/>
      <c r="AK26" s="67"/>
      <c r="AL26" s="67" t="s">
        <v>111</v>
      </c>
      <c r="AM26" s="67"/>
      <c r="AN26" s="68" t="e">
        <f t="shared" si="7"/>
        <v>#DIV/0!</v>
      </c>
      <c r="AO26" s="68" t="e">
        <f t="shared" si="8"/>
        <v>#DIV/0!</v>
      </c>
      <c r="AP26" s="67"/>
      <c r="AQ26" s="67"/>
      <c r="AR26" s="67" t="s">
        <v>112</v>
      </c>
      <c r="AS26" s="67"/>
      <c r="AT26" s="68" t="e">
        <f t="shared" si="9"/>
        <v>#DIV/0!</v>
      </c>
      <c r="AU26" s="68" t="e">
        <f t="shared" si="10"/>
        <v>#DIV/0!</v>
      </c>
      <c r="AV26" s="67"/>
      <c r="AW26" s="67"/>
      <c r="AX26" s="67" t="s">
        <v>113</v>
      </c>
      <c r="AY26" s="67"/>
      <c r="AZ26" s="68" t="e">
        <f t="shared" si="11"/>
        <v>#DIV/0!</v>
      </c>
      <c r="BA26" s="68" t="e">
        <f t="shared" si="12"/>
        <v>#DIV/0!</v>
      </c>
      <c r="BB26" s="67"/>
      <c r="BC26" s="67"/>
      <c r="BD26" s="67" t="s">
        <v>114</v>
      </c>
      <c r="BE26" s="67"/>
      <c r="BF26" s="68" t="e">
        <f t="shared" si="13"/>
        <v>#DIV/0!</v>
      </c>
      <c r="BG26" s="68" t="e">
        <f t="shared" si="14"/>
        <v>#DIV/0!</v>
      </c>
      <c r="BH26" s="67"/>
      <c r="BI26" s="67"/>
      <c r="BJ26" s="67" t="s">
        <v>115</v>
      </c>
      <c r="BK26" s="67"/>
      <c r="BL26" s="68" t="e">
        <f t="shared" si="15"/>
        <v>#DIV/0!</v>
      </c>
      <c r="BM26" s="68" t="e">
        <f t="shared" si="16"/>
        <v>#DIV/0!</v>
      </c>
      <c r="BN26" s="67"/>
      <c r="BO26" s="67"/>
      <c r="BP26" s="67" t="s">
        <v>116</v>
      </c>
      <c r="BQ26" s="67"/>
      <c r="BR26" s="68" t="e">
        <f t="shared" si="17"/>
        <v>#DIV/0!</v>
      </c>
      <c r="BS26" s="68" t="e">
        <f t="shared" si="18"/>
        <v>#DIV/0!</v>
      </c>
      <c r="BT26" s="67"/>
      <c r="BU26" s="67"/>
      <c r="BV26" s="67" t="s">
        <v>117</v>
      </c>
      <c r="BW26" s="67"/>
      <c r="BX26" s="68" t="e">
        <f t="shared" si="19"/>
        <v>#DIV/0!</v>
      </c>
      <c r="BY26" s="68" t="e">
        <f t="shared" si="20"/>
        <v>#DIV/0!</v>
      </c>
      <c r="BZ26" s="67"/>
      <c r="CA26" s="67"/>
      <c r="CB26" s="67" t="s">
        <v>118</v>
      </c>
      <c r="CC26" s="67"/>
      <c r="CD26" s="68" t="e">
        <f t="shared" si="21"/>
        <v>#DIV/0!</v>
      </c>
      <c r="CE26" s="68" t="e">
        <f t="shared" si="22"/>
        <v>#DIV/0!</v>
      </c>
      <c r="CF26" s="67"/>
      <c r="CG26" s="67"/>
      <c r="CH26" s="67" t="s">
        <v>119</v>
      </c>
      <c r="CI26" s="67"/>
      <c r="CJ26" s="68" t="e">
        <f t="shared" si="23"/>
        <v>#DIV/0!</v>
      </c>
      <c r="CK26" s="68" t="e">
        <f t="shared" si="24"/>
        <v>#DIV/0!</v>
      </c>
      <c r="CL26" s="67"/>
      <c r="CM26" s="67"/>
      <c r="CN26" s="58">
        <f t="shared" si="25"/>
        <v>0</v>
      </c>
      <c r="CO26" s="58">
        <f t="shared" si="26"/>
        <v>0</v>
      </c>
      <c r="CP26" s="58">
        <f t="shared" si="27"/>
        <v>0</v>
      </c>
      <c r="CQ26" s="58">
        <f t="shared" si="28"/>
        <v>0</v>
      </c>
      <c r="CR26" s="58">
        <f t="shared" si="29"/>
        <v>0</v>
      </c>
      <c r="CS26" s="58">
        <f t="shared" si="30"/>
        <v>0</v>
      </c>
      <c r="CT26" s="58">
        <f t="shared" si="31"/>
        <v>0</v>
      </c>
      <c r="CU26" s="58">
        <f t="shared" si="32"/>
        <v>0</v>
      </c>
      <c r="CV26" s="58">
        <f t="shared" si="33"/>
        <v>0</v>
      </c>
      <c r="CW26" s="58">
        <f t="shared" si="34"/>
        <v>0</v>
      </c>
      <c r="CX26" s="58">
        <f t="shared" si="35"/>
        <v>0</v>
      </c>
      <c r="CY26" s="58">
        <f t="shared" si="36"/>
        <v>0</v>
      </c>
      <c r="CZ26" s="58">
        <f t="shared" si="37"/>
        <v>0</v>
      </c>
    </row>
    <row r="27" spans="1:104" ht="39" x14ac:dyDescent="0.35">
      <c r="A27" s="141" t="s">
        <v>400</v>
      </c>
      <c r="B27" s="269" t="s">
        <v>192</v>
      </c>
      <c r="C27" s="20" t="s">
        <v>689</v>
      </c>
      <c r="D27" s="22" t="s">
        <v>402</v>
      </c>
      <c r="E27" s="22" t="s">
        <v>403</v>
      </c>
      <c r="F27" s="22" t="s">
        <v>404</v>
      </c>
      <c r="G27" s="20">
        <f t="shared" si="0"/>
        <v>1</v>
      </c>
      <c r="H27" s="20"/>
      <c r="I27" s="20"/>
      <c r="J27" s="20"/>
      <c r="K27" s="20"/>
      <c r="L27" s="20"/>
      <c r="M27" s="20"/>
      <c r="N27" s="20"/>
      <c r="O27" s="20"/>
      <c r="P27" s="20"/>
      <c r="Q27" s="20"/>
      <c r="R27" s="20"/>
      <c r="S27" s="20">
        <v>1</v>
      </c>
      <c r="T27" s="67" t="s">
        <v>108</v>
      </c>
      <c r="U27" s="67"/>
      <c r="V27" s="68" t="e">
        <f t="shared" si="1"/>
        <v>#DIV/0!</v>
      </c>
      <c r="W27" s="68">
        <f t="shared" si="2"/>
        <v>0</v>
      </c>
      <c r="X27" s="67"/>
      <c r="Y27" s="67"/>
      <c r="Z27" s="67" t="s">
        <v>109</v>
      </c>
      <c r="AA27" s="67"/>
      <c r="AB27" s="68" t="e">
        <f t="shared" si="3"/>
        <v>#DIV/0!</v>
      </c>
      <c r="AC27" s="68">
        <f t="shared" si="4"/>
        <v>0</v>
      </c>
      <c r="AD27" s="67"/>
      <c r="AE27" s="67"/>
      <c r="AF27" s="67" t="s">
        <v>110</v>
      </c>
      <c r="AG27" s="67"/>
      <c r="AH27" s="68" t="e">
        <f t="shared" si="5"/>
        <v>#DIV/0!</v>
      </c>
      <c r="AI27" s="68">
        <f t="shared" si="6"/>
        <v>0</v>
      </c>
      <c r="AJ27" s="67"/>
      <c r="AK27" s="67"/>
      <c r="AL27" s="67" t="s">
        <v>111</v>
      </c>
      <c r="AM27" s="67"/>
      <c r="AN27" s="68" t="e">
        <f t="shared" si="7"/>
        <v>#DIV/0!</v>
      </c>
      <c r="AO27" s="68">
        <f t="shared" si="8"/>
        <v>0</v>
      </c>
      <c r="AP27" s="67"/>
      <c r="AQ27" s="67"/>
      <c r="AR27" s="67" t="s">
        <v>112</v>
      </c>
      <c r="AS27" s="67"/>
      <c r="AT27" s="68" t="e">
        <f t="shared" si="9"/>
        <v>#DIV/0!</v>
      </c>
      <c r="AU27" s="68">
        <f t="shared" si="10"/>
        <v>0</v>
      </c>
      <c r="AV27" s="67"/>
      <c r="AW27" s="67"/>
      <c r="AX27" s="67" t="s">
        <v>113</v>
      </c>
      <c r="AY27" s="67"/>
      <c r="AZ27" s="68" t="e">
        <f t="shared" si="11"/>
        <v>#DIV/0!</v>
      </c>
      <c r="BA27" s="68">
        <f t="shared" si="12"/>
        <v>0</v>
      </c>
      <c r="BB27" s="67"/>
      <c r="BC27" s="67"/>
      <c r="BD27" s="67" t="s">
        <v>114</v>
      </c>
      <c r="BE27" s="67"/>
      <c r="BF27" s="68" t="e">
        <f t="shared" si="13"/>
        <v>#DIV/0!</v>
      </c>
      <c r="BG27" s="68">
        <f t="shared" si="14"/>
        <v>0</v>
      </c>
      <c r="BH27" s="67"/>
      <c r="BI27" s="67"/>
      <c r="BJ27" s="67" t="s">
        <v>115</v>
      </c>
      <c r="BK27" s="67"/>
      <c r="BL27" s="68" t="e">
        <f t="shared" si="15"/>
        <v>#DIV/0!</v>
      </c>
      <c r="BM27" s="68">
        <f t="shared" si="16"/>
        <v>0</v>
      </c>
      <c r="BN27" s="67"/>
      <c r="BO27" s="67"/>
      <c r="BP27" s="67" t="s">
        <v>116</v>
      </c>
      <c r="BQ27" s="67"/>
      <c r="BR27" s="68" t="e">
        <f t="shared" si="17"/>
        <v>#DIV/0!</v>
      </c>
      <c r="BS27" s="68">
        <f t="shared" si="18"/>
        <v>0</v>
      </c>
      <c r="BT27" s="67"/>
      <c r="BU27" s="67"/>
      <c r="BV27" s="67" t="s">
        <v>117</v>
      </c>
      <c r="BW27" s="67"/>
      <c r="BX27" s="68" t="e">
        <f t="shared" si="19"/>
        <v>#DIV/0!</v>
      </c>
      <c r="BY27" s="68">
        <f t="shared" si="20"/>
        <v>0</v>
      </c>
      <c r="BZ27" s="67"/>
      <c r="CA27" s="67"/>
      <c r="CB27" s="67" t="s">
        <v>118</v>
      </c>
      <c r="CC27" s="67"/>
      <c r="CD27" s="68" t="e">
        <f t="shared" si="21"/>
        <v>#DIV/0!</v>
      </c>
      <c r="CE27" s="68">
        <f t="shared" si="22"/>
        <v>0</v>
      </c>
      <c r="CF27" s="67"/>
      <c r="CG27" s="67"/>
      <c r="CH27" s="67" t="s">
        <v>119</v>
      </c>
      <c r="CI27" s="67"/>
      <c r="CJ27" s="68">
        <f t="shared" si="23"/>
        <v>0</v>
      </c>
      <c r="CK27" s="68">
        <f t="shared" si="24"/>
        <v>0</v>
      </c>
      <c r="CL27" s="67"/>
      <c r="CM27" s="67"/>
      <c r="CN27" s="58">
        <f t="shared" si="25"/>
        <v>0</v>
      </c>
      <c r="CO27" s="58">
        <f t="shared" si="26"/>
        <v>0</v>
      </c>
      <c r="CP27" s="58">
        <f t="shared" si="27"/>
        <v>0</v>
      </c>
      <c r="CQ27" s="58">
        <f t="shared" si="28"/>
        <v>0</v>
      </c>
      <c r="CR27" s="58">
        <f t="shared" si="29"/>
        <v>0</v>
      </c>
      <c r="CS27" s="58">
        <f t="shared" si="30"/>
        <v>0</v>
      </c>
      <c r="CT27" s="58">
        <f t="shared" si="31"/>
        <v>0</v>
      </c>
      <c r="CU27" s="58">
        <f t="shared" si="32"/>
        <v>0</v>
      </c>
      <c r="CV27" s="58">
        <f t="shared" si="33"/>
        <v>0</v>
      </c>
      <c r="CW27" s="58">
        <f t="shared" si="34"/>
        <v>0</v>
      </c>
      <c r="CX27" s="58">
        <f t="shared" si="35"/>
        <v>0</v>
      </c>
      <c r="CY27" s="58">
        <f t="shared" si="36"/>
        <v>0</v>
      </c>
      <c r="CZ27" s="58">
        <f t="shared" si="37"/>
        <v>0</v>
      </c>
    </row>
    <row r="28" spans="1:104" ht="14" x14ac:dyDescent="0.35">
      <c r="A28" s="141" t="s">
        <v>400</v>
      </c>
      <c r="B28" s="270"/>
      <c r="C28" s="20" t="s">
        <v>690</v>
      </c>
      <c r="D28" s="22"/>
      <c r="E28" s="22"/>
      <c r="F28" s="22"/>
      <c r="G28" s="20">
        <f t="shared" si="0"/>
        <v>0</v>
      </c>
      <c r="H28" s="20"/>
      <c r="I28" s="20"/>
      <c r="J28" s="20"/>
      <c r="K28" s="20"/>
      <c r="L28" s="20"/>
      <c r="M28" s="20"/>
      <c r="N28" s="20"/>
      <c r="O28" s="20"/>
      <c r="P28" s="20"/>
      <c r="Q28" s="20"/>
      <c r="R28" s="20"/>
      <c r="S28" s="20"/>
      <c r="T28" s="67" t="s">
        <v>108</v>
      </c>
      <c r="U28" s="67"/>
      <c r="V28" s="68" t="e">
        <f t="shared" si="1"/>
        <v>#DIV/0!</v>
      </c>
      <c r="W28" s="68" t="e">
        <f t="shared" si="2"/>
        <v>#DIV/0!</v>
      </c>
      <c r="X28" s="67"/>
      <c r="Y28" s="67"/>
      <c r="Z28" s="67" t="s">
        <v>109</v>
      </c>
      <c r="AA28" s="67"/>
      <c r="AB28" s="68" t="e">
        <f t="shared" si="3"/>
        <v>#DIV/0!</v>
      </c>
      <c r="AC28" s="68" t="e">
        <f t="shared" si="4"/>
        <v>#DIV/0!</v>
      </c>
      <c r="AD28" s="67"/>
      <c r="AE28" s="67"/>
      <c r="AF28" s="67" t="s">
        <v>110</v>
      </c>
      <c r="AG28" s="67"/>
      <c r="AH28" s="68" t="e">
        <f t="shared" si="5"/>
        <v>#DIV/0!</v>
      </c>
      <c r="AI28" s="68" t="e">
        <f t="shared" si="6"/>
        <v>#DIV/0!</v>
      </c>
      <c r="AJ28" s="67"/>
      <c r="AK28" s="67"/>
      <c r="AL28" s="67" t="s">
        <v>111</v>
      </c>
      <c r="AM28" s="67"/>
      <c r="AN28" s="68" t="e">
        <f t="shared" si="7"/>
        <v>#DIV/0!</v>
      </c>
      <c r="AO28" s="68" t="e">
        <f t="shared" si="8"/>
        <v>#DIV/0!</v>
      </c>
      <c r="AP28" s="67"/>
      <c r="AQ28" s="67"/>
      <c r="AR28" s="67" t="s">
        <v>112</v>
      </c>
      <c r="AS28" s="67"/>
      <c r="AT28" s="68" t="e">
        <f t="shared" si="9"/>
        <v>#DIV/0!</v>
      </c>
      <c r="AU28" s="68" t="e">
        <f t="shared" si="10"/>
        <v>#DIV/0!</v>
      </c>
      <c r="AV28" s="67"/>
      <c r="AW28" s="67"/>
      <c r="AX28" s="67" t="s">
        <v>113</v>
      </c>
      <c r="AY28" s="67"/>
      <c r="AZ28" s="68" t="e">
        <f t="shared" si="11"/>
        <v>#DIV/0!</v>
      </c>
      <c r="BA28" s="68" t="e">
        <f t="shared" si="12"/>
        <v>#DIV/0!</v>
      </c>
      <c r="BB28" s="67"/>
      <c r="BC28" s="67"/>
      <c r="BD28" s="67" t="s">
        <v>114</v>
      </c>
      <c r="BE28" s="67"/>
      <c r="BF28" s="68" t="e">
        <f t="shared" si="13"/>
        <v>#DIV/0!</v>
      </c>
      <c r="BG28" s="68" t="e">
        <f t="shared" si="14"/>
        <v>#DIV/0!</v>
      </c>
      <c r="BH28" s="67"/>
      <c r="BI28" s="67"/>
      <c r="BJ28" s="67" t="s">
        <v>115</v>
      </c>
      <c r="BK28" s="67"/>
      <c r="BL28" s="68" t="e">
        <f t="shared" si="15"/>
        <v>#DIV/0!</v>
      </c>
      <c r="BM28" s="68" t="e">
        <f t="shared" si="16"/>
        <v>#DIV/0!</v>
      </c>
      <c r="BN28" s="67"/>
      <c r="BO28" s="67"/>
      <c r="BP28" s="67" t="s">
        <v>116</v>
      </c>
      <c r="BQ28" s="67"/>
      <c r="BR28" s="68" t="e">
        <f t="shared" si="17"/>
        <v>#DIV/0!</v>
      </c>
      <c r="BS28" s="68" t="e">
        <f t="shared" si="18"/>
        <v>#DIV/0!</v>
      </c>
      <c r="BT28" s="67"/>
      <c r="BU28" s="67"/>
      <c r="BV28" s="67" t="s">
        <v>117</v>
      </c>
      <c r="BW28" s="67"/>
      <c r="BX28" s="68" t="e">
        <f t="shared" si="19"/>
        <v>#DIV/0!</v>
      </c>
      <c r="BY28" s="68" t="e">
        <f t="shared" si="20"/>
        <v>#DIV/0!</v>
      </c>
      <c r="BZ28" s="67"/>
      <c r="CA28" s="67"/>
      <c r="CB28" s="67" t="s">
        <v>118</v>
      </c>
      <c r="CC28" s="67"/>
      <c r="CD28" s="68" t="e">
        <f t="shared" si="21"/>
        <v>#DIV/0!</v>
      </c>
      <c r="CE28" s="68" t="e">
        <f t="shared" si="22"/>
        <v>#DIV/0!</v>
      </c>
      <c r="CF28" s="67"/>
      <c r="CG28" s="67"/>
      <c r="CH28" s="67" t="s">
        <v>119</v>
      </c>
      <c r="CI28" s="67"/>
      <c r="CJ28" s="68" t="e">
        <f t="shared" si="23"/>
        <v>#DIV/0!</v>
      </c>
      <c r="CK28" s="68" t="e">
        <f t="shared" si="24"/>
        <v>#DIV/0!</v>
      </c>
      <c r="CL28" s="67"/>
      <c r="CM28" s="67"/>
      <c r="CN28" s="58">
        <f t="shared" si="25"/>
        <v>0</v>
      </c>
      <c r="CO28" s="58">
        <f t="shared" si="26"/>
        <v>0</v>
      </c>
      <c r="CP28" s="58">
        <f t="shared" si="27"/>
        <v>0</v>
      </c>
      <c r="CQ28" s="58">
        <f t="shared" si="28"/>
        <v>0</v>
      </c>
      <c r="CR28" s="58">
        <f t="shared" si="29"/>
        <v>0</v>
      </c>
      <c r="CS28" s="58">
        <f t="shared" si="30"/>
        <v>0</v>
      </c>
      <c r="CT28" s="58">
        <f t="shared" si="31"/>
        <v>0</v>
      </c>
      <c r="CU28" s="58">
        <f t="shared" si="32"/>
        <v>0</v>
      </c>
      <c r="CV28" s="58">
        <f t="shared" si="33"/>
        <v>0</v>
      </c>
      <c r="CW28" s="58">
        <f t="shared" si="34"/>
        <v>0</v>
      </c>
      <c r="CX28" s="58">
        <f t="shared" si="35"/>
        <v>0</v>
      </c>
      <c r="CY28" s="58">
        <f t="shared" si="36"/>
        <v>0</v>
      </c>
      <c r="CZ28" s="58">
        <f t="shared" si="37"/>
        <v>0</v>
      </c>
    </row>
    <row r="29" spans="1:104" ht="14" x14ac:dyDescent="0.35">
      <c r="A29" s="141" t="s">
        <v>400</v>
      </c>
      <c r="B29" s="270"/>
      <c r="C29" s="20" t="s">
        <v>691</v>
      </c>
      <c r="D29" s="22"/>
      <c r="E29" s="22"/>
      <c r="F29" s="22"/>
      <c r="G29" s="20">
        <f t="shared" si="0"/>
        <v>0</v>
      </c>
      <c r="H29" s="20"/>
      <c r="I29" s="20"/>
      <c r="J29" s="20"/>
      <c r="K29" s="20"/>
      <c r="L29" s="20"/>
      <c r="M29" s="20"/>
      <c r="N29" s="20"/>
      <c r="O29" s="20"/>
      <c r="P29" s="20"/>
      <c r="Q29" s="20"/>
      <c r="R29" s="20"/>
      <c r="S29" s="20"/>
      <c r="T29" s="67" t="s">
        <v>108</v>
      </c>
      <c r="U29" s="67"/>
      <c r="V29" s="68" t="e">
        <f t="shared" si="1"/>
        <v>#DIV/0!</v>
      </c>
      <c r="W29" s="68" t="e">
        <f t="shared" si="2"/>
        <v>#DIV/0!</v>
      </c>
      <c r="X29" s="67"/>
      <c r="Y29" s="67"/>
      <c r="Z29" s="67" t="s">
        <v>109</v>
      </c>
      <c r="AA29" s="67"/>
      <c r="AB29" s="68" t="e">
        <f t="shared" si="3"/>
        <v>#DIV/0!</v>
      </c>
      <c r="AC29" s="68" t="e">
        <f t="shared" si="4"/>
        <v>#DIV/0!</v>
      </c>
      <c r="AD29" s="67"/>
      <c r="AE29" s="67"/>
      <c r="AF29" s="67" t="s">
        <v>110</v>
      </c>
      <c r="AG29" s="67"/>
      <c r="AH29" s="68" t="e">
        <f t="shared" si="5"/>
        <v>#DIV/0!</v>
      </c>
      <c r="AI29" s="68" t="e">
        <f t="shared" si="6"/>
        <v>#DIV/0!</v>
      </c>
      <c r="AJ29" s="67"/>
      <c r="AK29" s="67"/>
      <c r="AL29" s="67" t="s">
        <v>111</v>
      </c>
      <c r="AM29" s="67"/>
      <c r="AN29" s="68" t="e">
        <f t="shared" si="7"/>
        <v>#DIV/0!</v>
      </c>
      <c r="AO29" s="68" t="e">
        <f t="shared" si="8"/>
        <v>#DIV/0!</v>
      </c>
      <c r="AP29" s="67"/>
      <c r="AQ29" s="67"/>
      <c r="AR29" s="67" t="s">
        <v>112</v>
      </c>
      <c r="AS29" s="67"/>
      <c r="AT29" s="68" t="e">
        <f t="shared" si="9"/>
        <v>#DIV/0!</v>
      </c>
      <c r="AU29" s="68" t="e">
        <f t="shared" si="10"/>
        <v>#DIV/0!</v>
      </c>
      <c r="AV29" s="67"/>
      <c r="AW29" s="67"/>
      <c r="AX29" s="67" t="s">
        <v>113</v>
      </c>
      <c r="AY29" s="67"/>
      <c r="AZ29" s="68" t="e">
        <f t="shared" si="11"/>
        <v>#DIV/0!</v>
      </c>
      <c r="BA29" s="68" t="e">
        <f t="shared" si="12"/>
        <v>#DIV/0!</v>
      </c>
      <c r="BB29" s="67"/>
      <c r="BC29" s="67"/>
      <c r="BD29" s="67" t="s">
        <v>114</v>
      </c>
      <c r="BE29" s="67"/>
      <c r="BF29" s="68" t="e">
        <f t="shared" si="13"/>
        <v>#DIV/0!</v>
      </c>
      <c r="BG29" s="68" t="e">
        <f t="shared" si="14"/>
        <v>#DIV/0!</v>
      </c>
      <c r="BH29" s="67"/>
      <c r="BI29" s="67"/>
      <c r="BJ29" s="67" t="s">
        <v>115</v>
      </c>
      <c r="BK29" s="67"/>
      <c r="BL29" s="68" t="e">
        <f t="shared" si="15"/>
        <v>#DIV/0!</v>
      </c>
      <c r="BM29" s="68" t="e">
        <f t="shared" si="16"/>
        <v>#DIV/0!</v>
      </c>
      <c r="BN29" s="67"/>
      <c r="BO29" s="67"/>
      <c r="BP29" s="67" t="s">
        <v>116</v>
      </c>
      <c r="BQ29" s="67"/>
      <c r="BR29" s="68" t="e">
        <f t="shared" si="17"/>
        <v>#DIV/0!</v>
      </c>
      <c r="BS29" s="68" t="e">
        <f t="shared" si="18"/>
        <v>#DIV/0!</v>
      </c>
      <c r="BT29" s="67"/>
      <c r="BU29" s="67"/>
      <c r="BV29" s="67" t="s">
        <v>117</v>
      </c>
      <c r="BW29" s="67"/>
      <c r="BX29" s="68" t="e">
        <f t="shared" si="19"/>
        <v>#DIV/0!</v>
      </c>
      <c r="BY29" s="68" t="e">
        <f t="shared" si="20"/>
        <v>#DIV/0!</v>
      </c>
      <c r="BZ29" s="67"/>
      <c r="CA29" s="67"/>
      <c r="CB29" s="67" t="s">
        <v>118</v>
      </c>
      <c r="CC29" s="67"/>
      <c r="CD29" s="68" t="e">
        <f t="shared" si="21"/>
        <v>#DIV/0!</v>
      </c>
      <c r="CE29" s="68" t="e">
        <f t="shared" si="22"/>
        <v>#DIV/0!</v>
      </c>
      <c r="CF29" s="67"/>
      <c r="CG29" s="67"/>
      <c r="CH29" s="67" t="s">
        <v>119</v>
      </c>
      <c r="CI29" s="67"/>
      <c r="CJ29" s="68" t="e">
        <f t="shared" si="23"/>
        <v>#DIV/0!</v>
      </c>
      <c r="CK29" s="68" t="e">
        <f t="shared" si="24"/>
        <v>#DIV/0!</v>
      </c>
      <c r="CL29" s="67"/>
      <c r="CM29" s="67"/>
      <c r="CN29" s="58">
        <f t="shared" si="25"/>
        <v>0</v>
      </c>
      <c r="CO29" s="58">
        <f t="shared" si="26"/>
        <v>0</v>
      </c>
      <c r="CP29" s="58">
        <f t="shared" si="27"/>
        <v>0</v>
      </c>
      <c r="CQ29" s="58">
        <f t="shared" si="28"/>
        <v>0</v>
      </c>
      <c r="CR29" s="58">
        <f t="shared" si="29"/>
        <v>0</v>
      </c>
      <c r="CS29" s="58">
        <f t="shared" si="30"/>
        <v>0</v>
      </c>
      <c r="CT29" s="58">
        <f t="shared" si="31"/>
        <v>0</v>
      </c>
      <c r="CU29" s="58">
        <f t="shared" si="32"/>
        <v>0</v>
      </c>
      <c r="CV29" s="58">
        <f t="shared" si="33"/>
        <v>0</v>
      </c>
      <c r="CW29" s="58">
        <f t="shared" si="34"/>
        <v>0</v>
      </c>
      <c r="CX29" s="58">
        <f t="shared" si="35"/>
        <v>0</v>
      </c>
      <c r="CY29" s="58">
        <f t="shared" si="36"/>
        <v>0</v>
      </c>
      <c r="CZ29" s="58">
        <f t="shared" si="37"/>
        <v>0</v>
      </c>
    </row>
    <row r="30" spans="1:104" ht="14" x14ac:dyDescent="0.35">
      <c r="A30" s="141" t="s">
        <v>400</v>
      </c>
      <c r="B30" s="270"/>
      <c r="C30" s="20" t="s">
        <v>692</v>
      </c>
      <c r="D30" s="22"/>
      <c r="E30" s="22"/>
      <c r="F30" s="22"/>
      <c r="G30" s="20">
        <f t="shared" si="0"/>
        <v>0</v>
      </c>
      <c r="H30" s="20"/>
      <c r="I30" s="20"/>
      <c r="J30" s="20"/>
      <c r="K30" s="20"/>
      <c r="L30" s="20"/>
      <c r="M30" s="20"/>
      <c r="N30" s="20"/>
      <c r="O30" s="20"/>
      <c r="P30" s="20"/>
      <c r="Q30" s="20"/>
      <c r="R30" s="20"/>
      <c r="S30" s="20"/>
      <c r="T30" s="67" t="s">
        <v>108</v>
      </c>
      <c r="U30" s="67"/>
      <c r="V30" s="68" t="e">
        <f t="shared" si="1"/>
        <v>#DIV/0!</v>
      </c>
      <c r="W30" s="68" t="e">
        <f t="shared" si="2"/>
        <v>#DIV/0!</v>
      </c>
      <c r="X30" s="67"/>
      <c r="Y30" s="67"/>
      <c r="Z30" s="67" t="s">
        <v>109</v>
      </c>
      <c r="AA30" s="67"/>
      <c r="AB30" s="68" t="e">
        <f t="shared" si="3"/>
        <v>#DIV/0!</v>
      </c>
      <c r="AC30" s="68" t="e">
        <f t="shared" si="4"/>
        <v>#DIV/0!</v>
      </c>
      <c r="AD30" s="67"/>
      <c r="AE30" s="67"/>
      <c r="AF30" s="67" t="s">
        <v>110</v>
      </c>
      <c r="AG30" s="67"/>
      <c r="AH30" s="68" t="e">
        <f t="shared" si="5"/>
        <v>#DIV/0!</v>
      </c>
      <c r="AI30" s="68" t="e">
        <f t="shared" si="6"/>
        <v>#DIV/0!</v>
      </c>
      <c r="AJ30" s="67"/>
      <c r="AK30" s="67"/>
      <c r="AL30" s="67" t="s">
        <v>111</v>
      </c>
      <c r="AM30" s="67"/>
      <c r="AN30" s="68" t="e">
        <f t="shared" si="7"/>
        <v>#DIV/0!</v>
      </c>
      <c r="AO30" s="68" t="e">
        <f t="shared" si="8"/>
        <v>#DIV/0!</v>
      </c>
      <c r="AP30" s="67"/>
      <c r="AQ30" s="67"/>
      <c r="AR30" s="67" t="s">
        <v>112</v>
      </c>
      <c r="AS30" s="67"/>
      <c r="AT30" s="68" t="e">
        <f t="shared" si="9"/>
        <v>#DIV/0!</v>
      </c>
      <c r="AU30" s="68" t="e">
        <f t="shared" si="10"/>
        <v>#DIV/0!</v>
      </c>
      <c r="AV30" s="67"/>
      <c r="AW30" s="67"/>
      <c r="AX30" s="67" t="s">
        <v>113</v>
      </c>
      <c r="AY30" s="67"/>
      <c r="AZ30" s="68" t="e">
        <f t="shared" si="11"/>
        <v>#DIV/0!</v>
      </c>
      <c r="BA30" s="68" t="e">
        <f t="shared" si="12"/>
        <v>#DIV/0!</v>
      </c>
      <c r="BB30" s="67"/>
      <c r="BC30" s="67"/>
      <c r="BD30" s="67" t="s">
        <v>114</v>
      </c>
      <c r="BE30" s="67"/>
      <c r="BF30" s="68" t="e">
        <f t="shared" si="13"/>
        <v>#DIV/0!</v>
      </c>
      <c r="BG30" s="68" t="e">
        <f t="shared" si="14"/>
        <v>#DIV/0!</v>
      </c>
      <c r="BH30" s="67"/>
      <c r="BI30" s="67"/>
      <c r="BJ30" s="67" t="s">
        <v>115</v>
      </c>
      <c r="BK30" s="67"/>
      <c r="BL30" s="68" t="e">
        <f t="shared" si="15"/>
        <v>#DIV/0!</v>
      </c>
      <c r="BM30" s="68" t="e">
        <f t="shared" si="16"/>
        <v>#DIV/0!</v>
      </c>
      <c r="BN30" s="67"/>
      <c r="BO30" s="67"/>
      <c r="BP30" s="67" t="s">
        <v>116</v>
      </c>
      <c r="BQ30" s="67"/>
      <c r="BR30" s="68" t="e">
        <f t="shared" si="17"/>
        <v>#DIV/0!</v>
      </c>
      <c r="BS30" s="68" t="e">
        <f t="shared" si="18"/>
        <v>#DIV/0!</v>
      </c>
      <c r="BT30" s="67"/>
      <c r="BU30" s="67"/>
      <c r="BV30" s="67" t="s">
        <v>117</v>
      </c>
      <c r="BW30" s="67"/>
      <c r="BX30" s="68" t="e">
        <f t="shared" si="19"/>
        <v>#DIV/0!</v>
      </c>
      <c r="BY30" s="68" t="e">
        <f t="shared" si="20"/>
        <v>#DIV/0!</v>
      </c>
      <c r="BZ30" s="67"/>
      <c r="CA30" s="67"/>
      <c r="CB30" s="67" t="s">
        <v>118</v>
      </c>
      <c r="CC30" s="67"/>
      <c r="CD30" s="68" t="e">
        <f t="shared" si="21"/>
        <v>#DIV/0!</v>
      </c>
      <c r="CE30" s="68" t="e">
        <f t="shared" si="22"/>
        <v>#DIV/0!</v>
      </c>
      <c r="CF30" s="67"/>
      <c r="CG30" s="67"/>
      <c r="CH30" s="67" t="s">
        <v>119</v>
      </c>
      <c r="CI30" s="67"/>
      <c r="CJ30" s="68" t="e">
        <f t="shared" si="23"/>
        <v>#DIV/0!</v>
      </c>
      <c r="CK30" s="68" t="e">
        <f t="shared" si="24"/>
        <v>#DIV/0!</v>
      </c>
      <c r="CL30" s="67"/>
      <c r="CM30" s="67"/>
      <c r="CN30" s="58">
        <f t="shared" si="25"/>
        <v>0</v>
      </c>
      <c r="CO30" s="58">
        <f t="shared" si="26"/>
        <v>0</v>
      </c>
      <c r="CP30" s="58">
        <f t="shared" si="27"/>
        <v>0</v>
      </c>
      <c r="CQ30" s="58">
        <f t="shared" si="28"/>
        <v>0</v>
      </c>
      <c r="CR30" s="58">
        <f t="shared" si="29"/>
        <v>0</v>
      </c>
      <c r="CS30" s="58">
        <f t="shared" si="30"/>
        <v>0</v>
      </c>
      <c r="CT30" s="58">
        <f t="shared" si="31"/>
        <v>0</v>
      </c>
      <c r="CU30" s="58">
        <f t="shared" si="32"/>
        <v>0</v>
      </c>
      <c r="CV30" s="58">
        <f t="shared" si="33"/>
        <v>0</v>
      </c>
      <c r="CW30" s="58">
        <f t="shared" si="34"/>
        <v>0</v>
      </c>
      <c r="CX30" s="58">
        <f t="shared" si="35"/>
        <v>0</v>
      </c>
      <c r="CY30" s="58">
        <f t="shared" si="36"/>
        <v>0</v>
      </c>
      <c r="CZ30" s="58">
        <f t="shared" si="37"/>
        <v>0</v>
      </c>
    </row>
    <row r="31" spans="1:104" ht="14" x14ac:dyDescent="0.35">
      <c r="A31" s="141" t="s">
        <v>400</v>
      </c>
      <c r="B31" s="271"/>
      <c r="C31" s="20" t="s">
        <v>693</v>
      </c>
      <c r="D31" s="22"/>
      <c r="E31" s="22"/>
      <c r="F31" s="22"/>
      <c r="G31" s="20">
        <f t="shared" si="0"/>
        <v>0</v>
      </c>
      <c r="H31" s="20"/>
      <c r="I31" s="20"/>
      <c r="J31" s="20"/>
      <c r="K31" s="20"/>
      <c r="L31" s="20"/>
      <c r="M31" s="20"/>
      <c r="N31" s="20"/>
      <c r="O31" s="20"/>
      <c r="P31" s="20"/>
      <c r="Q31" s="20"/>
      <c r="R31" s="20"/>
      <c r="S31" s="20"/>
      <c r="T31" s="67" t="s">
        <v>108</v>
      </c>
      <c r="U31" s="67"/>
      <c r="V31" s="68" t="e">
        <f t="shared" si="1"/>
        <v>#DIV/0!</v>
      </c>
      <c r="W31" s="68" t="e">
        <f t="shared" si="2"/>
        <v>#DIV/0!</v>
      </c>
      <c r="X31" s="67"/>
      <c r="Y31" s="67"/>
      <c r="Z31" s="67" t="s">
        <v>109</v>
      </c>
      <c r="AA31" s="67"/>
      <c r="AB31" s="68" t="e">
        <f t="shared" si="3"/>
        <v>#DIV/0!</v>
      </c>
      <c r="AC31" s="68" t="e">
        <f t="shared" si="4"/>
        <v>#DIV/0!</v>
      </c>
      <c r="AD31" s="67"/>
      <c r="AE31" s="67"/>
      <c r="AF31" s="67" t="s">
        <v>110</v>
      </c>
      <c r="AG31" s="67"/>
      <c r="AH31" s="68" t="e">
        <f t="shared" si="5"/>
        <v>#DIV/0!</v>
      </c>
      <c r="AI31" s="68" t="e">
        <f t="shared" si="6"/>
        <v>#DIV/0!</v>
      </c>
      <c r="AJ31" s="67"/>
      <c r="AK31" s="67"/>
      <c r="AL31" s="67" t="s">
        <v>111</v>
      </c>
      <c r="AM31" s="67"/>
      <c r="AN31" s="68" t="e">
        <f t="shared" si="7"/>
        <v>#DIV/0!</v>
      </c>
      <c r="AO31" s="68" t="e">
        <f t="shared" si="8"/>
        <v>#DIV/0!</v>
      </c>
      <c r="AP31" s="67"/>
      <c r="AQ31" s="67"/>
      <c r="AR31" s="67" t="s">
        <v>112</v>
      </c>
      <c r="AS31" s="67"/>
      <c r="AT31" s="68" t="e">
        <f t="shared" si="9"/>
        <v>#DIV/0!</v>
      </c>
      <c r="AU31" s="68" t="e">
        <f t="shared" si="10"/>
        <v>#DIV/0!</v>
      </c>
      <c r="AV31" s="67"/>
      <c r="AW31" s="67"/>
      <c r="AX31" s="67" t="s">
        <v>113</v>
      </c>
      <c r="AY31" s="67"/>
      <c r="AZ31" s="68" t="e">
        <f t="shared" si="11"/>
        <v>#DIV/0!</v>
      </c>
      <c r="BA31" s="68" t="e">
        <f t="shared" si="12"/>
        <v>#DIV/0!</v>
      </c>
      <c r="BB31" s="67"/>
      <c r="BC31" s="67"/>
      <c r="BD31" s="67" t="s">
        <v>114</v>
      </c>
      <c r="BE31" s="67"/>
      <c r="BF31" s="68" t="e">
        <f t="shared" si="13"/>
        <v>#DIV/0!</v>
      </c>
      <c r="BG31" s="68" t="e">
        <f t="shared" si="14"/>
        <v>#DIV/0!</v>
      </c>
      <c r="BH31" s="67"/>
      <c r="BI31" s="67"/>
      <c r="BJ31" s="67" t="s">
        <v>115</v>
      </c>
      <c r="BK31" s="67"/>
      <c r="BL31" s="68" t="e">
        <f t="shared" si="15"/>
        <v>#DIV/0!</v>
      </c>
      <c r="BM31" s="68" t="e">
        <f t="shared" si="16"/>
        <v>#DIV/0!</v>
      </c>
      <c r="BN31" s="67"/>
      <c r="BO31" s="67"/>
      <c r="BP31" s="67" t="s">
        <v>116</v>
      </c>
      <c r="BQ31" s="67"/>
      <c r="BR31" s="68" t="e">
        <f t="shared" si="17"/>
        <v>#DIV/0!</v>
      </c>
      <c r="BS31" s="68" t="e">
        <f t="shared" si="18"/>
        <v>#DIV/0!</v>
      </c>
      <c r="BT31" s="67"/>
      <c r="BU31" s="67"/>
      <c r="BV31" s="67" t="s">
        <v>117</v>
      </c>
      <c r="BW31" s="67"/>
      <c r="BX31" s="68" t="e">
        <f t="shared" si="19"/>
        <v>#DIV/0!</v>
      </c>
      <c r="BY31" s="68" t="e">
        <f t="shared" si="20"/>
        <v>#DIV/0!</v>
      </c>
      <c r="BZ31" s="67"/>
      <c r="CA31" s="67"/>
      <c r="CB31" s="67" t="s">
        <v>118</v>
      </c>
      <c r="CC31" s="67"/>
      <c r="CD31" s="68" t="e">
        <f t="shared" si="21"/>
        <v>#DIV/0!</v>
      </c>
      <c r="CE31" s="68" t="e">
        <f t="shared" si="22"/>
        <v>#DIV/0!</v>
      </c>
      <c r="CF31" s="67"/>
      <c r="CG31" s="67"/>
      <c r="CH31" s="67" t="s">
        <v>119</v>
      </c>
      <c r="CI31" s="67"/>
      <c r="CJ31" s="68" t="e">
        <f t="shared" si="23"/>
        <v>#DIV/0!</v>
      </c>
      <c r="CK31" s="68" t="e">
        <f t="shared" si="24"/>
        <v>#DIV/0!</v>
      </c>
      <c r="CL31" s="67"/>
      <c r="CM31" s="67"/>
      <c r="CN31" s="58">
        <f t="shared" si="25"/>
        <v>0</v>
      </c>
      <c r="CO31" s="58">
        <f t="shared" si="26"/>
        <v>0</v>
      </c>
      <c r="CP31" s="58">
        <f t="shared" si="27"/>
        <v>0</v>
      </c>
      <c r="CQ31" s="58">
        <f t="shared" si="28"/>
        <v>0</v>
      </c>
      <c r="CR31" s="58">
        <f t="shared" si="29"/>
        <v>0</v>
      </c>
      <c r="CS31" s="58">
        <f t="shared" si="30"/>
        <v>0</v>
      </c>
      <c r="CT31" s="58">
        <f t="shared" si="31"/>
        <v>0</v>
      </c>
      <c r="CU31" s="58">
        <f t="shared" si="32"/>
        <v>0</v>
      </c>
      <c r="CV31" s="58">
        <f t="shared" si="33"/>
        <v>0</v>
      </c>
      <c r="CW31" s="58">
        <f t="shared" si="34"/>
        <v>0</v>
      </c>
      <c r="CX31" s="58">
        <f t="shared" si="35"/>
        <v>0</v>
      </c>
      <c r="CY31" s="58">
        <f t="shared" si="36"/>
        <v>0</v>
      </c>
      <c r="CZ31" s="58">
        <f t="shared" si="37"/>
        <v>0</v>
      </c>
    </row>
    <row r="32" spans="1:104" ht="117" x14ac:dyDescent="0.35">
      <c r="A32" s="141" t="s">
        <v>482</v>
      </c>
      <c r="B32" s="269" t="s">
        <v>192</v>
      </c>
      <c r="C32" s="20" t="s">
        <v>694</v>
      </c>
      <c r="D32" s="22" t="s">
        <v>484</v>
      </c>
      <c r="E32" s="22" t="s">
        <v>485</v>
      </c>
      <c r="F32" s="22" t="s">
        <v>486</v>
      </c>
      <c r="G32" s="20">
        <f t="shared" si="0"/>
        <v>3</v>
      </c>
      <c r="H32" s="20">
        <v>1</v>
      </c>
      <c r="I32" s="20"/>
      <c r="J32" s="20"/>
      <c r="K32" s="20"/>
      <c r="L32" s="20">
        <v>1</v>
      </c>
      <c r="M32" s="20"/>
      <c r="N32" s="20"/>
      <c r="O32" s="20"/>
      <c r="P32" s="20">
        <v>1</v>
      </c>
      <c r="Q32" s="20"/>
      <c r="R32" s="20"/>
      <c r="S32" s="20"/>
      <c r="T32" s="67" t="s">
        <v>108</v>
      </c>
      <c r="U32" s="67"/>
      <c r="V32" s="68">
        <f t="shared" si="1"/>
        <v>0</v>
      </c>
      <c r="W32" s="68">
        <f t="shared" si="2"/>
        <v>0</v>
      </c>
      <c r="X32" s="67"/>
      <c r="Y32" s="67"/>
      <c r="Z32" s="67" t="s">
        <v>109</v>
      </c>
      <c r="AA32" s="67"/>
      <c r="AB32" s="68" t="e">
        <f t="shared" si="3"/>
        <v>#DIV/0!</v>
      </c>
      <c r="AC32" s="68">
        <f t="shared" si="4"/>
        <v>0</v>
      </c>
      <c r="AD32" s="67"/>
      <c r="AE32" s="67"/>
      <c r="AF32" s="67" t="s">
        <v>110</v>
      </c>
      <c r="AG32" s="67"/>
      <c r="AH32" s="68" t="e">
        <f t="shared" si="5"/>
        <v>#DIV/0!</v>
      </c>
      <c r="AI32" s="68">
        <f t="shared" si="6"/>
        <v>0</v>
      </c>
      <c r="AJ32" s="67"/>
      <c r="AK32" s="67"/>
      <c r="AL32" s="67" t="s">
        <v>111</v>
      </c>
      <c r="AM32" s="67"/>
      <c r="AN32" s="68" t="e">
        <f t="shared" si="7"/>
        <v>#DIV/0!</v>
      </c>
      <c r="AO32" s="68">
        <f t="shared" si="8"/>
        <v>0</v>
      </c>
      <c r="AP32" s="67"/>
      <c r="AQ32" s="67"/>
      <c r="AR32" s="67" t="s">
        <v>112</v>
      </c>
      <c r="AS32" s="67"/>
      <c r="AT32" s="68">
        <f t="shared" si="9"/>
        <v>0</v>
      </c>
      <c r="AU32" s="68">
        <f t="shared" si="10"/>
        <v>0</v>
      </c>
      <c r="AV32" s="67"/>
      <c r="AW32" s="67"/>
      <c r="AX32" s="67" t="s">
        <v>113</v>
      </c>
      <c r="AY32" s="67"/>
      <c r="AZ32" s="68" t="e">
        <f t="shared" si="11"/>
        <v>#DIV/0!</v>
      </c>
      <c r="BA32" s="68">
        <f t="shared" si="12"/>
        <v>0</v>
      </c>
      <c r="BB32" s="67"/>
      <c r="BC32" s="67"/>
      <c r="BD32" s="67" t="s">
        <v>114</v>
      </c>
      <c r="BE32" s="67"/>
      <c r="BF32" s="68" t="e">
        <f t="shared" si="13"/>
        <v>#DIV/0!</v>
      </c>
      <c r="BG32" s="68">
        <f t="shared" si="14"/>
        <v>0</v>
      </c>
      <c r="BH32" s="67"/>
      <c r="BI32" s="67"/>
      <c r="BJ32" s="67" t="s">
        <v>115</v>
      </c>
      <c r="BK32" s="67"/>
      <c r="BL32" s="68" t="e">
        <f t="shared" si="15"/>
        <v>#DIV/0!</v>
      </c>
      <c r="BM32" s="68">
        <f t="shared" si="16"/>
        <v>0</v>
      </c>
      <c r="BN32" s="67"/>
      <c r="BO32" s="67"/>
      <c r="BP32" s="67" t="s">
        <v>116</v>
      </c>
      <c r="BQ32" s="67"/>
      <c r="BR32" s="68">
        <f t="shared" si="17"/>
        <v>0</v>
      </c>
      <c r="BS32" s="68">
        <f t="shared" si="18"/>
        <v>0</v>
      </c>
      <c r="BT32" s="67"/>
      <c r="BU32" s="67"/>
      <c r="BV32" s="67" t="s">
        <v>117</v>
      </c>
      <c r="BW32" s="67"/>
      <c r="BX32" s="68" t="e">
        <f t="shared" si="19"/>
        <v>#DIV/0!</v>
      </c>
      <c r="BY32" s="68">
        <f t="shared" si="20"/>
        <v>0</v>
      </c>
      <c r="BZ32" s="67"/>
      <c r="CA32" s="67"/>
      <c r="CB32" s="67" t="s">
        <v>118</v>
      </c>
      <c r="CC32" s="67"/>
      <c r="CD32" s="68" t="e">
        <f t="shared" si="21"/>
        <v>#DIV/0!</v>
      </c>
      <c r="CE32" s="68">
        <f t="shared" si="22"/>
        <v>0</v>
      </c>
      <c r="CF32" s="67"/>
      <c r="CG32" s="67"/>
      <c r="CH32" s="67" t="s">
        <v>119</v>
      </c>
      <c r="CI32" s="67"/>
      <c r="CJ32" s="68" t="e">
        <f t="shared" si="23"/>
        <v>#DIV/0!</v>
      </c>
      <c r="CK32" s="68">
        <f t="shared" si="24"/>
        <v>0</v>
      </c>
      <c r="CL32" s="67"/>
      <c r="CM32" s="67"/>
      <c r="CN32" s="58">
        <f t="shared" si="25"/>
        <v>0</v>
      </c>
      <c r="CO32" s="58">
        <f t="shared" si="26"/>
        <v>0</v>
      </c>
      <c r="CP32" s="58">
        <f t="shared" si="27"/>
        <v>0</v>
      </c>
      <c r="CQ32" s="58">
        <f t="shared" si="28"/>
        <v>0</v>
      </c>
      <c r="CR32" s="58">
        <f t="shared" si="29"/>
        <v>0</v>
      </c>
      <c r="CS32" s="58">
        <f t="shared" si="30"/>
        <v>0</v>
      </c>
      <c r="CT32" s="58">
        <f t="shared" si="31"/>
        <v>0</v>
      </c>
      <c r="CU32" s="58">
        <f t="shared" si="32"/>
        <v>0</v>
      </c>
      <c r="CV32" s="58">
        <f t="shared" si="33"/>
        <v>0</v>
      </c>
      <c r="CW32" s="58">
        <f t="shared" si="34"/>
        <v>0</v>
      </c>
      <c r="CX32" s="58">
        <f t="shared" si="35"/>
        <v>0</v>
      </c>
      <c r="CY32" s="58">
        <f t="shared" si="36"/>
        <v>0</v>
      </c>
      <c r="CZ32" s="58">
        <f t="shared" si="37"/>
        <v>0</v>
      </c>
    </row>
    <row r="33" spans="1:104" ht="117" x14ac:dyDescent="0.35">
      <c r="A33" s="141" t="s">
        <v>482</v>
      </c>
      <c r="B33" s="270"/>
      <c r="C33" s="20" t="s">
        <v>695</v>
      </c>
      <c r="D33" s="22" t="s">
        <v>484</v>
      </c>
      <c r="E33" s="22" t="s">
        <v>487</v>
      </c>
      <c r="F33" s="22" t="s">
        <v>488</v>
      </c>
      <c r="G33" s="20">
        <f t="shared" si="0"/>
        <v>1</v>
      </c>
      <c r="H33" s="20"/>
      <c r="I33" s="20"/>
      <c r="J33" s="20"/>
      <c r="K33" s="20"/>
      <c r="L33" s="20"/>
      <c r="M33" s="20"/>
      <c r="N33" s="20"/>
      <c r="O33" s="20"/>
      <c r="P33" s="20"/>
      <c r="Q33" s="20"/>
      <c r="R33" s="20"/>
      <c r="S33" s="20">
        <v>1</v>
      </c>
      <c r="T33" s="67" t="s">
        <v>108</v>
      </c>
      <c r="U33" s="67"/>
      <c r="V33" s="68" t="e">
        <f t="shared" si="1"/>
        <v>#DIV/0!</v>
      </c>
      <c r="W33" s="68">
        <f t="shared" si="2"/>
        <v>0</v>
      </c>
      <c r="X33" s="67"/>
      <c r="Y33" s="67"/>
      <c r="Z33" s="67" t="s">
        <v>109</v>
      </c>
      <c r="AA33" s="67"/>
      <c r="AB33" s="68" t="e">
        <f t="shared" si="3"/>
        <v>#DIV/0!</v>
      </c>
      <c r="AC33" s="68">
        <f t="shared" si="4"/>
        <v>0</v>
      </c>
      <c r="AD33" s="67"/>
      <c r="AE33" s="67"/>
      <c r="AF33" s="67" t="s">
        <v>110</v>
      </c>
      <c r="AG33" s="67"/>
      <c r="AH33" s="68" t="e">
        <f t="shared" si="5"/>
        <v>#DIV/0!</v>
      </c>
      <c r="AI33" s="68">
        <f t="shared" si="6"/>
        <v>0</v>
      </c>
      <c r="AJ33" s="67"/>
      <c r="AK33" s="67"/>
      <c r="AL33" s="67" t="s">
        <v>111</v>
      </c>
      <c r="AM33" s="67"/>
      <c r="AN33" s="68" t="e">
        <f t="shared" si="7"/>
        <v>#DIV/0!</v>
      </c>
      <c r="AO33" s="68">
        <f t="shared" si="8"/>
        <v>0</v>
      </c>
      <c r="AP33" s="67"/>
      <c r="AQ33" s="67"/>
      <c r="AR33" s="67" t="s">
        <v>112</v>
      </c>
      <c r="AS33" s="67"/>
      <c r="AT33" s="68" t="e">
        <f t="shared" si="9"/>
        <v>#DIV/0!</v>
      </c>
      <c r="AU33" s="68">
        <f t="shared" si="10"/>
        <v>0</v>
      </c>
      <c r="AV33" s="67"/>
      <c r="AW33" s="67"/>
      <c r="AX33" s="67" t="s">
        <v>113</v>
      </c>
      <c r="AY33" s="67"/>
      <c r="AZ33" s="68" t="e">
        <f t="shared" si="11"/>
        <v>#DIV/0!</v>
      </c>
      <c r="BA33" s="68">
        <f t="shared" si="12"/>
        <v>0</v>
      </c>
      <c r="BB33" s="67"/>
      <c r="BC33" s="67"/>
      <c r="BD33" s="67" t="s">
        <v>114</v>
      </c>
      <c r="BE33" s="67"/>
      <c r="BF33" s="68" t="e">
        <f t="shared" si="13"/>
        <v>#DIV/0!</v>
      </c>
      <c r="BG33" s="68">
        <f t="shared" si="14"/>
        <v>0</v>
      </c>
      <c r="BH33" s="67"/>
      <c r="BI33" s="67"/>
      <c r="BJ33" s="67" t="s">
        <v>115</v>
      </c>
      <c r="BK33" s="67"/>
      <c r="BL33" s="68" t="e">
        <f t="shared" si="15"/>
        <v>#DIV/0!</v>
      </c>
      <c r="BM33" s="68">
        <f t="shared" si="16"/>
        <v>0</v>
      </c>
      <c r="BN33" s="67"/>
      <c r="BO33" s="67"/>
      <c r="BP33" s="67" t="s">
        <v>116</v>
      </c>
      <c r="BQ33" s="67"/>
      <c r="BR33" s="68" t="e">
        <f t="shared" si="17"/>
        <v>#DIV/0!</v>
      </c>
      <c r="BS33" s="68">
        <f t="shared" si="18"/>
        <v>0</v>
      </c>
      <c r="BT33" s="67"/>
      <c r="BU33" s="67"/>
      <c r="BV33" s="67" t="s">
        <v>117</v>
      </c>
      <c r="BW33" s="67"/>
      <c r="BX33" s="68" t="e">
        <f t="shared" si="19"/>
        <v>#DIV/0!</v>
      </c>
      <c r="BY33" s="68">
        <f t="shared" si="20"/>
        <v>0</v>
      </c>
      <c r="BZ33" s="67"/>
      <c r="CA33" s="67"/>
      <c r="CB33" s="67" t="s">
        <v>118</v>
      </c>
      <c r="CC33" s="67"/>
      <c r="CD33" s="68" t="e">
        <f t="shared" si="21"/>
        <v>#DIV/0!</v>
      </c>
      <c r="CE33" s="68">
        <f t="shared" si="22"/>
        <v>0</v>
      </c>
      <c r="CF33" s="67"/>
      <c r="CG33" s="67"/>
      <c r="CH33" s="67" t="s">
        <v>119</v>
      </c>
      <c r="CI33" s="67"/>
      <c r="CJ33" s="68">
        <f t="shared" si="23"/>
        <v>0</v>
      </c>
      <c r="CK33" s="68">
        <f t="shared" si="24"/>
        <v>0</v>
      </c>
      <c r="CL33" s="67"/>
      <c r="CM33" s="67"/>
      <c r="CN33" s="58">
        <f t="shared" si="25"/>
        <v>0</v>
      </c>
      <c r="CO33" s="58">
        <f t="shared" si="26"/>
        <v>0</v>
      </c>
      <c r="CP33" s="58">
        <f t="shared" si="27"/>
        <v>0</v>
      </c>
      <c r="CQ33" s="58">
        <f t="shared" si="28"/>
        <v>0</v>
      </c>
      <c r="CR33" s="58">
        <f t="shared" si="29"/>
        <v>0</v>
      </c>
      <c r="CS33" s="58">
        <f t="shared" si="30"/>
        <v>0</v>
      </c>
      <c r="CT33" s="58">
        <f t="shared" si="31"/>
        <v>0</v>
      </c>
      <c r="CU33" s="58">
        <f t="shared" si="32"/>
        <v>0</v>
      </c>
      <c r="CV33" s="58">
        <f t="shared" si="33"/>
        <v>0</v>
      </c>
      <c r="CW33" s="58">
        <f t="shared" si="34"/>
        <v>0</v>
      </c>
      <c r="CX33" s="58">
        <f t="shared" si="35"/>
        <v>0</v>
      </c>
      <c r="CY33" s="58">
        <f t="shared" si="36"/>
        <v>0</v>
      </c>
      <c r="CZ33" s="58">
        <f t="shared" si="37"/>
        <v>0</v>
      </c>
    </row>
    <row r="34" spans="1:104" ht="14" x14ac:dyDescent="0.35">
      <c r="A34" s="141" t="s">
        <v>482</v>
      </c>
      <c r="B34" s="270"/>
      <c r="C34" s="20" t="s">
        <v>696</v>
      </c>
      <c r="D34" s="22"/>
      <c r="E34" s="22"/>
      <c r="F34" s="22"/>
      <c r="G34" s="20">
        <f t="shared" si="0"/>
        <v>0</v>
      </c>
      <c r="H34" s="20"/>
      <c r="I34" s="20"/>
      <c r="J34" s="20"/>
      <c r="K34" s="20"/>
      <c r="L34" s="20"/>
      <c r="M34" s="20"/>
      <c r="N34" s="20"/>
      <c r="O34" s="20"/>
      <c r="P34" s="20"/>
      <c r="Q34" s="20"/>
      <c r="R34" s="20"/>
      <c r="S34" s="20"/>
      <c r="T34" s="67" t="s">
        <v>108</v>
      </c>
      <c r="U34" s="67"/>
      <c r="V34" s="68" t="e">
        <f t="shared" si="1"/>
        <v>#DIV/0!</v>
      </c>
      <c r="W34" s="68" t="e">
        <f t="shared" si="2"/>
        <v>#DIV/0!</v>
      </c>
      <c r="X34" s="67"/>
      <c r="Y34" s="67"/>
      <c r="Z34" s="67" t="s">
        <v>109</v>
      </c>
      <c r="AA34" s="67"/>
      <c r="AB34" s="68" t="e">
        <f t="shared" si="3"/>
        <v>#DIV/0!</v>
      </c>
      <c r="AC34" s="68" t="e">
        <f t="shared" si="4"/>
        <v>#DIV/0!</v>
      </c>
      <c r="AD34" s="67"/>
      <c r="AE34" s="67"/>
      <c r="AF34" s="67" t="s">
        <v>110</v>
      </c>
      <c r="AG34" s="67"/>
      <c r="AH34" s="68" t="e">
        <f t="shared" si="5"/>
        <v>#DIV/0!</v>
      </c>
      <c r="AI34" s="68" t="e">
        <f t="shared" si="6"/>
        <v>#DIV/0!</v>
      </c>
      <c r="AJ34" s="67"/>
      <c r="AK34" s="67"/>
      <c r="AL34" s="67" t="s">
        <v>111</v>
      </c>
      <c r="AM34" s="67"/>
      <c r="AN34" s="68" t="e">
        <f t="shared" si="7"/>
        <v>#DIV/0!</v>
      </c>
      <c r="AO34" s="68" t="e">
        <f t="shared" si="8"/>
        <v>#DIV/0!</v>
      </c>
      <c r="AP34" s="67"/>
      <c r="AQ34" s="67"/>
      <c r="AR34" s="67" t="s">
        <v>112</v>
      </c>
      <c r="AS34" s="67"/>
      <c r="AT34" s="68" t="e">
        <f t="shared" si="9"/>
        <v>#DIV/0!</v>
      </c>
      <c r="AU34" s="68" t="e">
        <f t="shared" si="10"/>
        <v>#DIV/0!</v>
      </c>
      <c r="AV34" s="67"/>
      <c r="AW34" s="67"/>
      <c r="AX34" s="67" t="s">
        <v>113</v>
      </c>
      <c r="AY34" s="67"/>
      <c r="AZ34" s="68" t="e">
        <f t="shared" si="11"/>
        <v>#DIV/0!</v>
      </c>
      <c r="BA34" s="68" t="e">
        <f t="shared" si="12"/>
        <v>#DIV/0!</v>
      </c>
      <c r="BB34" s="67"/>
      <c r="BC34" s="67"/>
      <c r="BD34" s="67" t="s">
        <v>114</v>
      </c>
      <c r="BE34" s="67"/>
      <c r="BF34" s="68" t="e">
        <f t="shared" si="13"/>
        <v>#DIV/0!</v>
      </c>
      <c r="BG34" s="68" t="e">
        <f t="shared" si="14"/>
        <v>#DIV/0!</v>
      </c>
      <c r="BH34" s="67"/>
      <c r="BI34" s="67"/>
      <c r="BJ34" s="67" t="s">
        <v>115</v>
      </c>
      <c r="BK34" s="67"/>
      <c r="BL34" s="68" t="e">
        <f t="shared" si="15"/>
        <v>#DIV/0!</v>
      </c>
      <c r="BM34" s="68" t="e">
        <f t="shared" si="16"/>
        <v>#DIV/0!</v>
      </c>
      <c r="BN34" s="67"/>
      <c r="BO34" s="67"/>
      <c r="BP34" s="67" t="s">
        <v>116</v>
      </c>
      <c r="BQ34" s="67"/>
      <c r="BR34" s="68" t="e">
        <f t="shared" si="17"/>
        <v>#DIV/0!</v>
      </c>
      <c r="BS34" s="68" t="e">
        <f t="shared" si="18"/>
        <v>#DIV/0!</v>
      </c>
      <c r="BT34" s="67"/>
      <c r="BU34" s="67"/>
      <c r="BV34" s="67" t="s">
        <v>117</v>
      </c>
      <c r="BW34" s="67"/>
      <c r="BX34" s="68" t="e">
        <f t="shared" si="19"/>
        <v>#DIV/0!</v>
      </c>
      <c r="BY34" s="68" t="e">
        <f t="shared" si="20"/>
        <v>#DIV/0!</v>
      </c>
      <c r="BZ34" s="67"/>
      <c r="CA34" s="67"/>
      <c r="CB34" s="67" t="s">
        <v>118</v>
      </c>
      <c r="CC34" s="67"/>
      <c r="CD34" s="68" t="e">
        <f t="shared" si="21"/>
        <v>#DIV/0!</v>
      </c>
      <c r="CE34" s="68" t="e">
        <f t="shared" si="22"/>
        <v>#DIV/0!</v>
      </c>
      <c r="CF34" s="67"/>
      <c r="CG34" s="67"/>
      <c r="CH34" s="67" t="s">
        <v>119</v>
      </c>
      <c r="CI34" s="67"/>
      <c r="CJ34" s="68" t="e">
        <f t="shared" si="23"/>
        <v>#DIV/0!</v>
      </c>
      <c r="CK34" s="68" t="e">
        <f t="shared" si="24"/>
        <v>#DIV/0!</v>
      </c>
      <c r="CL34" s="67"/>
      <c r="CM34" s="67"/>
      <c r="CN34" s="58">
        <f t="shared" si="25"/>
        <v>0</v>
      </c>
      <c r="CO34" s="58">
        <f t="shared" si="26"/>
        <v>0</v>
      </c>
      <c r="CP34" s="58">
        <f t="shared" si="27"/>
        <v>0</v>
      </c>
      <c r="CQ34" s="58">
        <f t="shared" si="28"/>
        <v>0</v>
      </c>
      <c r="CR34" s="58">
        <f t="shared" si="29"/>
        <v>0</v>
      </c>
      <c r="CS34" s="58">
        <f t="shared" si="30"/>
        <v>0</v>
      </c>
      <c r="CT34" s="58">
        <f t="shared" si="31"/>
        <v>0</v>
      </c>
      <c r="CU34" s="58">
        <f t="shared" si="32"/>
        <v>0</v>
      </c>
      <c r="CV34" s="58">
        <f t="shared" si="33"/>
        <v>0</v>
      </c>
      <c r="CW34" s="58">
        <f t="shared" si="34"/>
        <v>0</v>
      </c>
      <c r="CX34" s="58">
        <f t="shared" si="35"/>
        <v>0</v>
      </c>
      <c r="CY34" s="58">
        <f t="shared" si="36"/>
        <v>0</v>
      </c>
      <c r="CZ34" s="58">
        <f t="shared" si="37"/>
        <v>0</v>
      </c>
    </row>
    <row r="35" spans="1:104" ht="14" x14ac:dyDescent="0.35">
      <c r="A35" s="141" t="s">
        <v>482</v>
      </c>
      <c r="B35" s="271"/>
      <c r="C35" s="20" t="s">
        <v>697</v>
      </c>
      <c r="D35" s="22"/>
      <c r="E35" s="22"/>
      <c r="F35" s="22"/>
      <c r="G35" s="20">
        <f t="shared" si="0"/>
        <v>0</v>
      </c>
      <c r="H35" s="20"/>
      <c r="I35" s="20"/>
      <c r="J35" s="20"/>
      <c r="K35" s="20"/>
      <c r="L35" s="20"/>
      <c r="M35" s="20"/>
      <c r="N35" s="20"/>
      <c r="O35" s="20"/>
      <c r="P35" s="20"/>
      <c r="Q35" s="20"/>
      <c r="R35" s="20"/>
      <c r="S35" s="20"/>
      <c r="T35" s="67" t="s">
        <v>108</v>
      </c>
      <c r="U35" s="67"/>
      <c r="V35" s="68" t="e">
        <f t="shared" si="1"/>
        <v>#DIV/0!</v>
      </c>
      <c r="W35" s="68" t="e">
        <f t="shared" si="2"/>
        <v>#DIV/0!</v>
      </c>
      <c r="X35" s="67"/>
      <c r="Y35" s="67"/>
      <c r="Z35" s="67" t="s">
        <v>109</v>
      </c>
      <c r="AA35" s="67"/>
      <c r="AB35" s="68" t="e">
        <f t="shared" si="3"/>
        <v>#DIV/0!</v>
      </c>
      <c r="AC35" s="68" t="e">
        <f t="shared" si="4"/>
        <v>#DIV/0!</v>
      </c>
      <c r="AD35" s="67"/>
      <c r="AE35" s="67"/>
      <c r="AF35" s="67" t="s">
        <v>110</v>
      </c>
      <c r="AG35" s="67"/>
      <c r="AH35" s="68" t="e">
        <f t="shared" si="5"/>
        <v>#DIV/0!</v>
      </c>
      <c r="AI35" s="68" t="e">
        <f t="shared" si="6"/>
        <v>#DIV/0!</v>
      </c>
      <c r="AJ35" s="67"/>
      <c r="AK35" s="67"/>
      <c r="AL35" s="67" t="s">
        <v>111</v>
      </c>
      <c r="AM35" s="67"/>
      <c r="AN35" s="68" t="e">
        <f t="shared" si="7"/>
        <v>#DIV/0!</v>
      </c>
      <c r="AO35" s="68" t="e">
        <f t="shared" si="8"/>
        <v>#DIV/0!</v>
      </c>
      <c r="AP35" s="67"/>
      <c r="AQ35" s="67"/>
      <c r="AR35" s="67" t="s">
        <v>112</v>
      </c>
      <c r="AS35" s="67"/>
      <c r="AT35" s="68" t="e">
        <f t="shared" si="9"/>
        <v>#DIV/0!</v>
      </c>
      <c r="AU35" s="68" t="e">
        <f t="shared" si="10"/>
        <v>#DIV/0!</v>
      </c>
      <c r="AV35" s="67"/>
      <c r="AW35" s="67"/>
      <c r="AX35" s="67" t="s">
        <v>113</v>
      </c>
      <c r="AY35" s="67"/>
      <c r="AZ35" s="68" t="e">
        <f t="shared" si="11"/>
        <v>#DIV/0!</v>
      </c>
      <c r="BA35" s="68" t="e">
        <f t="shared" si="12"/>
        <v>#DIV/0!</v>
      </c>
      <c r="BB35" s="67"/>
      <c r="BC35" s="67"/>
      <c r="BD35" s="67" t="s">
        <v>114</v>
      </c>
      <c r="BE35" s="67"/>
      <c r="BF35" s="68" t="e">
        <f t="shared" si="13"/>
        <v>#DIV/0!</v>
      </c>
      <c r="BG35" s="68" t="e">
        <f t="shared" si="14"/>
        <v>#DIV/0!</v>
      </c>
      <c r="BH35" s="67"/>
      <c r="BI35" s="67"/>
      <c r="BJ35" s="67" t="s">
        <v>115</v>
      </c>
      <c r="BK35" s="67"/>
      <c r="BL35" s="68" t="e">
        <f t="shared" si="15"/>
        <v>#DIV/0!</v>
      </c>
      <c r="BM35" s="68" t="e">
        <f t="shared" si="16"/>
        <v>#DIV/0!</v>
      </c>
      <c r="BN35" s="67"/>
      <c r="BO35" s="67"/>
      <c r="BP35" s="67" t="s">
        <v>116</v>
      </c>
      <c r="BQ35" s="67"/>
      <c r="BR35" s="68" t="e">
        <f t="shared" si="17"/>
        <v>#DIV/0!</v>
      </c>
      <c r="BS35" s="68" t="e">
        <f t="shared" si="18"/>
        <v>#DIV/0!</v>
      </c>
      <c r="BT35" s="67"/>
      <c r="BU35" s="67"/>
      <c r="BV35" s="67" t="s">
        <v>117</v>
      </c>
      <c r="BW35" s="67"/>
      <c r="BX35" s="68" t="e">
        <f t="shared" si="19"/>
        <v>#DIV/0!</v>
      </c>
      <c r="BY35" s="68" t="e">
        <f t="shared" si="20"/>
        <v>#DIV/0!</v>
      </c>
      <c r="BZ35" s="67"/>
      <c r="CA35" s="67"/>
      <c r="CB35" s="67" t="s">
        <v>118</v>
      </c>
      <c r="CC35" s="67"/>
      <c r="CD35" s="68" t="e">
        <f t="shared" si="21"/>
        <v>#DIV/0!</v>
      </c>
      <c r="CE35" s="68" t="e">
        <f t="shared" si="22"/>
        <v>#DIV/0!</v>
      </c>
      <c r="CF35" s="67"/>
      <c r="CG35" s="67"/>
      <c r="CH35" s="67" t="s">
        <v>119</v>
      </c>
      <c r="CI35" s="67"/>
      <c r="CJ35" s="68" t="e">
        <f t="shared" si="23"/>
        <v>#DIV/0!</v>
      </c>
      <c r="CK35" s="68" t="e">
        <f t="shared" si="24"/>
        <v>#DIV/0!</v>
      </c>
      <c r="CL35" s="67"/>
      <c r="CM35" s="67"/>
      <c r="CN35" s="58">
        <f t="shared" si="25"/>
        <v>0</v>
      </c>
      <c r="CO35" s="58">
        <f t="shared" si="26"/>
        <v>0</v>
      </c>
      <c r="CP35" s="58">
        <f t="shared" si="27"/>
        <v>0</v>
      </c>
      <c r="CQ35" s="58">
        <f t="shared" si="28"/>
        <v>0</v>
      </c>
      <c r="CR35" s="58">
        <f t="shared" si="29"/>
        <v>0</v>
      </c>
      <c r="CS35" s="58">
        <f t="shared" si="30"/>
        <v>0</v>
      </c>
      <c r="CT35" s="58">
        <f t="shared" si="31"/>
        <v>0</v>
      </c>
      <c r="CU35" s="58">
        <f t="shared" si="32"/>
        <v>0</v>
      </c>
      <c r="CV35" s="58">
        <f t="shared" si="33"/>
        <v>0</v>
      </c>
      <c r="CW35" s="58">
        <f t="shared" si="34"/>
        <v>0</v>
      </c>
      <c r="CX35" s="58">
        <f t="shared" si="35"/>
        <v>0</v>
      </c>
      <c r="CY35" s="58">
        <f t="shared" si="36"/>
        <v>0</v>
      </c>
      <c r="CZ35" s="58">
        <f t="shared" si="37"/>
        <v>0</v>
      </c>
    </row>
    <row r="36" spans="1:104" ht="52" x14ac:dyDescent="0.35">
      <c r="A36" s="141" t="s">
        <v>625</v>
      </c>
      <c r="B36" s="269" t="s">
        <v>192</v>
      </c>
      <c r="C36" s="20" t="s">
        <v>993</v>
      </c>
      <c r="D36" s="22" t="s">
        <v>618</v>
      </c>
      <c r="E36" s="22" t="s">
        <v>619</v>
      </c>
      <c r="F36" s="22" t="s">
        <v>620</v>
      </c>
      <c r="G36" s="20">
        <f t="shared" si="0"/>
        <v>1</v>
      </c>
      <c r="H36" s="20"/>
      <c r="I36" s="20"/>
      <c r="J36" s="20"/>
      <c r="K36" s="20"/>
      <c r="L36" s="20">
        <v>1</v>
      </c>
      <c r="M36" s="20"/>
      <c r="N36" s="20"/>
      <c r="O36" s="20"/>
      <c r="P36" s="20"/>
      <c r="Q36" s="20"/>
      <c r="R36" s="20"/>
      <c r="S36" s="20"/>
      <c r="T36" s="67" t="s">
        <v>108</v>
      </c>
      <c r="U36" s="67"/>
      <c r="V36" s="68" t="e">
        <f t="shared" si="1"/>
        <v>#DIV/0!</v>
      </c>
      <c r="W36" s="68">
        <f t="shared" si="2"/>
        <v>0</v>
      </c>
      <c r="X36" s="67"/>
      <c r="Y36" s="67"/>
      <c r="Z36" s="67" t="s">
        <v>109</v>
      </c>
      <c r="AA36" s="67"/>
      <c r="AB36" s="68" t="e">
        <f t="shared" si="3"/>
        <v>#DIV/0!</v>
      </c>
      <c r="AC36" s="68">
        <f t="shared" si="4"/>
        <v>0</v>
      </c>
      <c r="AD36" s="67"/>
      <c r="AE36" s="67"/>
      <c r="AF36" s="67" t="s">
        <v>110</v>
      </c>
      <c r="AG36" s="67"/>
      <c r="AH36" s="68" t="e">
        <f t="shared" si="5"/>
        <v>#DIV/0!</v>
      </c>
      <c r="AI36" s="68">
        <f t="shared" si="6"/>
        <v>0</v>
      </c>
      <c r="AJ36" s="67"/>
      <c r="AK36" s="67"/>
      <c r="AL36" s="67" t="s">
        <v>111</v>
      </c>
      <c r="AM36" s="67"/>
      <c r="AN36" s="68" t="e">
        <f t="shared" si="7"/>
        <v>#DIV/0!</v>
      </c>
      <c r="AO36" s="68">
        <f t="shared" si="8"/>
        <v>0</v>
      </c>
      <c r="AP36" s="67"/>
      <c r="AQ36" s="67"/>
      <c r="AR36" s="67" t="s">
        <v>112</v>
      </c>
      <c r="AS36" s="67"/>
      <c r="AT36" s="68">
        <f t="shared" si="9"/>
        <v>0</v>
      </c>
      <c r="AU36" s="68">
        <f t="shared" si="10"/>
        <v>0</v>
      </c>
      <c r="AV36" s="67"/>
      <c r="AW36" s="67"/>
      <c r="AX36" s="67" t="s">
        <v>113</v>
      </c>
      <c r="AY36" s="67"/>
      <c r="AZ36" s="68" t="e">
        <f t="shared" si="11"/>
        <v>#DIV/0!</v>
      </c>
      <c r="BA36" s="68">
        <f t="shared" si="12"/>
        <v>0</v>
      </c>
      <c r="BB36" s="67"/>
      <c r="BC36" s="67"/>
      <c r="BD36" s="67" t="s">
        <v>114</v>
      </c>
      <c r="BE36" s="67"/>
      <c r="BF36" s="68" t="e">
        <f t="shared" si="13"/>
        <v>#DIV/0!</v>
      </c>
      <c r="BG36" s="68">
        <f t="shared" si="14"/>
        <v>0</v>
      </c>
      <c r="BH36" s="67"/>
      <c r="BI36" s="67"/>
      <c r="BJ36" s="67" t="s">
        <v>115</v>
      </c>
      <c r="BK36" s="67"/>
      <c r="BL36" s="68" t="e">
        <f t="shared" si="15"/>
        <v>#DIV/0!</v>
      </c>
      <c r="BM36" s="68">
        <f t="shared" si="16"/>
        <v>0</v>
      </c>
      <c r="BN36" s="67"/>
      <c r="BO36" s="67"/>
      <c r="BP36" s="67" t="s">
        <v>116</v>
      </c>
      <c r="BQ36" s="67"/>
      <c r="BR36" s="68" t="e">
        <f t="shared" si="17"/>
        <v>#DIV/0!</v>
      </c>
      <c r="BS36" s="68">
        <f t="shared" si="18"/>
        <v>0</v>
      </c>
      <c r="BT36" s="67"/>
      <c r="BU36" s="67"/>
      <c r="BV36" s="67" t="s">
        <v>117</v>
      </c>
      <c r="BW36" s="67"/>
      <c r="BX36" s="68" t="e">
        <f t="shared" si="19"/>
        <v>#DIV/0!</v>
      </c>
      <c r="BY36" s="68">
        <f t="shared" si="20"/>
        <v>0</v>
      </c>
      <c r="BZ36" s="67"/>
      <c r="CA36" s="67"/>
      <c r="CB36" s="67" t="s">
        <v>118</v>
      </c>
      <c r="CC36" s="67"/>
      <c r="CD36" s="68" t="e">
        <f t="shared" si="21"/>
        <v>#DIV/0!</v>
      </c>
      <c r="CE36" s="68">
        <f t="shared" si="22"/>
        <v>0</v>
      </c>
      <c r="CF36" s="67"/>
      <c r="CG36" s="67"/>
      <c r="CH36" s="67" t="s">
        <v>119</v>
      </c>
      <c r="CI36" s="67"/>
      <c r="CJ36" s="68" t="e">
        <f t="shared" si="23"/>
        <v>#DIV/0!</v>
      </c>
      <c r="CK36" s="68">
        <f t="shared" si="24"/>
        <v>0</v>
      </c>
      <c r="CL36" s="67"/>
      <c r="CM36" s="67"/>
      <c r="CN36" s="58">
        <f t="shared" si="25"/>
        <v>0</v>
      </c>
      <c r="CO36" s="58">
        <f t="shared" si="26"/>
        <v>0</v>
      </c>
      <c r="CP36" s="58">
        <f t="shared" si="27"/>
        <v>0</v>
      </c>
      <c r="CQ36" s="58">
        <f t="shared" si="28"/>
        <v>0</v>
      </c>
      <c r="CR36" s="58">
        <f t="shared" si="29"/>
        <v>0</v>
      </c>
      <c r="CS36" s="58">
        <f t="shared" si="30"/>
        <v>0</v>
      </c>
      <c r="CT36" s="58">
        <f t="shared" si="31"/>
        <v>0</v>
      </c>
      <c r="CU36" s="58">
        <f t="shared" si="32"/>
        <v>0</v>
      </c>
      <c r="CV36" s="58">
        <f t="shared" si="33"/>
        <v>0</v>
      </c>
      <c r="CW36" s="58">
        <f t="shared" si="34"/>
        <v>0</v>
      </c>
      <c r="CX36" s="58">
        <f t="shared" si="35"/>
        <v>0</v>
      </c>
      <c r="CY36" s="58">
        <f t="shared" si="36"/>
        <v>0</v>
      </c>
      <c r="CZ36" s="58">
        <f t="shared" si="37"/>
        <v>0</v>
      </c>
    </row>
    <row r="37" spans="1:104" ht="14" x14ac:dyDescent="0.35">
      <c r="A37" s="141" t="s">
        <v>625</v>
      </c>
      <c r="B37" s="270"/>
      <c r="C37" s="20" t="s">
        <v>698</v>
      </c>
      <c r="D37" s="22"/>
      <c r="E37" s="22"/>
      <c r="F37" s="22"/>
      <c r="G37" s="20">
        <f t="shared" si="0"/>
        <v>0</v>
      </c>
      <c r="H37" s="20"/>
      <c r="I37" s="20"/>
      <c r="J37" s="20"/>
      <c r="K37" s="20"/>
      <c r="L37" s="20"/>
      <c r="M37" s="20"/>
      <c r="N37" s="20"/>
      <c r="O37" s="20"/>
      <c r="P37" s="20"/>
      <c r="Q37" s="20"/>
      <c r="R37" s="20"/>
      <c r="S37" s="20"/>
      <c r="T37" s="67" t="s">
        <v>108</v>
      </c>
      <c r="U37" s="67"/>
      <c r="V37" s="68" t="e">
        <f t="shared" si="1"/>
        <v>#DIV/0!</v>
      </c>
      <c r="W37" s="68" t="e">
        <f t="shared" si="2"/>
        <v>#DIV/0!</v>
      </c>
      <c r="X37" s="67"/>
      <c r="Y37" s="67"/>
      <c r="Z37" s="67" t="s">
        <v>109</v>
      </c>
      <c r="AA37" s="67"/>
      <c r="AB37" s="68" t="e">
        <f t="shared" si="3"/>
        <v>#DIV/0!</v>
      </c>
      <c r="AC37" s="68" t="e">
        <f t="shared" si="4"/>
        <v>#DIV/0!</v>
      </c>
      <c r="AD37" s="67"/>
      <c r="AE37" s="67"/>
      <c r="AF37" s="67" t="s">
        <v>110</v>
      </c>
      <c r="AG37" s="67"/>
      <c r="AH37" s="68" t="e">
        <f t="shared" si="5"/>
        <v>#DIV/0!</v>
      </c>
      <c r="AI37" s="68" t="e">
        <f t="shared" si="6"/>
        <v>#DIV/0!</v>
      </c>
      <c r="AJ37" s="67"/>
      <c r="AK37" s="67"/>
      <c r="AL37" s="67" t="s">
        <v>111</v>
      </c>
      <c r="AM37" s="67"/>
      <c r="AN37" s="68" t="e">
        <f t="shared" si="7"/>
        <v>#DIV/0!</v>
      </c>
      <c r="AO37" s="68" t="e">
        <f t="shared" si="8"/>
        <v>#DIV/0!</v>
      </c>
      <c r="AP37" s="67"/>
      <c r="AQ37" s="67"/>
      <c r="AR37" s="67" t="s">
        <v>112</v>
      </c>
      <c r="AS37" s="67"/>
      <c r="AT37" s="68" t="e">
        <f t="shared" si="9"/>
        <v>#DIV/0!</v>
      </c>
      <c r="AU37" s="68" t="e">
        <f t="shared" si="10"/>
        <v>#DIV/0!</v>
      </c>
      <c r="AV37" s="67"/>
      <c r="AW37" s="67"/>
      <c r="AX37" s="67" t="s">
        <v>113</v>
      </c>
      <c r="AY37" s="67"/>
      <c r="AZ37" s="68" t="e">
        <f t="shared" si="11"/>
        <v>#DIV/0!</v>
      </c>
      <c r="BA37" s="68" t="e">
        <f t="shared" si="12"/>
        <v>#DIV/0!</v>
      </c>
      <c r="BB37" s="67"/>
      <c r="BC37" s="67"/>
      <c r="BD37" s="67" t="s">
        <v>114</v>
      </c>
      <c r="BE37" s="67"/>
      <c r="BF37" s="68" t="e">
        <f t="shared" si="13"/>
        <v>#DIV/0!</v>
      </c>
      <c r="BG37" s="68" t="e">
        <f t="shared" si="14"/>
        <v>#DIV/0!</v>
      </c>
      <c r="BH37" s="67"/>
      <c r="BI37" s="67"/>
      <c r="BJ37" s="67" t="s">
        <v>115</v>
      </c>
      <c r="BK37" s="67"/>
      <c r="BL37" s="68" t="e">
        <f t="shared" si="15"/>
        <v>#DIV/0!</v>
      </c>
      <c r="BM37" s="68" t="e">
        <f t="shared" si="16"/>
        <v>#DIV/0!</v>
      </c>
      <c r="BN37" s="67"/>
      <c r="BO37" s="67"/>
      <c r="BP37" s="67" t="s">
        <v>116</v>
      </c>
      <c r="BQ37" s="67"/>
      <c r="BR37" s="68" t="e">
        <f t="shared" si="17"/>
        <v>#DIV/0!</v>
      </c>
      <c r="BS37" s="68" t="e">
        <f t="shared" si="18"/>
        <v>#DIV/0!</v>
      </c>
      <c r="BT37" s="67"/>
      <c r="BU37" s="67"/>
      <c r="BV37" s="67" t="s">
        <v>117</v>
      </c>
      <c r="BW37" s="67"/>
      <c r="BX37" s="68" t="e">
        <f t="shared" si="19"/>
        <v>#DIV/0!</v>
      </c>
      <c r="BY37" s="68" t="e">
        <f t="shared" si="20"/>
        <v>#DIV/0!</v>
      </c>
      <c r="BZ37" s="67"/>
      <c r="CA37" s="67"/>
      <c r="CB37" s="67" t="s">
        <v>118</v>
      </c>
      <c r="CC37" s="67"/>
      <c r="CD37" s="68" t="e">
        <f t="shared" si="21"/>
        <v>#DIV/0!</v>
      </c>
      <c r="CE37" s="68" t="e">
        <f t="shared" si="22"/>
        <v>#DIV/0!</v>
      </c>
      <c r="CF37" s="67"/>
      <c r="CG37" s="67"/>
      <c r="CH37" s="67" t="s">
        <v>119</v>
      </c>
      <c r="CI37" s="67"/>
      <c r="CJ37" s="68" t="e">
        <f t="shared" si="23"/>
        <v>#DIV/0!</v>
      </c>
      <c r="CK37" s="68" t="e">
        <f t="shared" si="24"/>
        <v>#DIV/0!</v>
      </c>
      <c r="CL37" s="67"/>
      <c r="CM37" s="67"/>
      <c r="CN37" s="58">
        <f t="shared" si="25"/>
        <v>0</v>
      </c>
      <c r="CO37" s="58">
        <f t="shared" si="26"/>
        <v>0</v>
      </c>
      <c r="CP37" s="58">
        <f t="shared" si="27"/>
        <v>0</v>
      </c>
      <c r="CQ37" s="58">
        <f t="shared" si="28"/>
        <v>0</v>
      </c>
      <c r="CR37" s="58">
        <f t="shared" si="29"/>
        <v>0</v>
      </c>
      <c r="CS37" s="58">
        <f t="shared" si="30"/>
        <v>0</v>
      </c>
      <c r="CT37" s="58">
        <f t="shared" si="31"/>
        <v>0</v>
      </c>
      <c r="CU37" s="58">
        <f t="shared" si="32"/>
        <v>0</v>
      </c>
      <c r="CV37" s="58">
        <f t="shared" si="33"/>
        <v>0</v>
      </c>
      <c r="CW37" s="58">
        <f t="shared" si="34"/>
        <v>0</v>
      </c>
      <c r="CX37" s="58">
        <f t="shared" si="35"/>
        <v>0</v>
      </c>
      <c r="CY37" s="58">
        <f t="shared" si="36"/>
        <v>0</v>
      </c>
      <c r="CZ37" s="58">
        <f t="shared" si="37"/>
        <v>0</v>
      </c>
    </row>
    <row r="38" spans="1:104" ht="14" x14ac:dyDescent="0.35">
      <c r="A38" s="141" t="s">
        <v>625</v>
      </c>
      <c r="B38" s="270"/>
      <c r="C38" s="20" t="s">
        <v>699</v>
      </c>
      <c r="D38" s="22"/>
      <c r="E38" s="22"/>
      <c r="F38" s="22"/>
      <c r="G38" s="20">
        <f t="shared" si="0"/>
        <v>0</v>
      </c>
      <c r="H38" s="20"/>
      <c r="I38" s="20"/>
      <c r="J38" s="20"/>
      <c r="K38" s="20"/>
      <c r="L38" s="20"/>
      <c r="M38" s="20"/>
      <c r="N38" s="20"/>
      <c r="O38" s="20"/>
      <c r="P38" s="20"/>
      <c r="Q38" s="20"/>
      <c r="R38" s="20"/>
      <c r="S38" s="20"/>
      <c r="T38" s="67" t="s">
        <v>108</v>
      </c>
      <c r="U38" s="67"/>
      <c r="V38" s="68" t="e">
        <f t="shared" si="1"/>
        <v>#DIV/0!</v>
      </c>
      <c r="W38" s="68" t="e">
        <f t="shared" si="2"/>
        <v>#DIV/0!</v>
      </c>
      <c r="X38" s="67"/>
      <c r="Y38" s="67"/>
      <c r="Z38" s="67" t="s">
        <v>109</v>
      </c>
      <c r="AA38" s="67"/>
      <c r="AB38" s="68" t="e">
        <f t="shared" si="3"/>
        <v>#DIV/0!</v>
      </c>
      <c r="AC38" s="68" t="e">
        <f t="shared" si="4"/>
        <v>#DIV/0!</v>
      </c>
      <c r="AD38" s="67"/>
      <c r="AE38" s="67"/>
      <c r="AF38" s="67" t="s">
        <v>110</v>
      </c>
      <c r="AG38" s="67"/>
      <c r="AH38" s="68" t="e">
        <f t="shared" si="5"/>
        <v>#DIV/0!</v>
      </c>
      <c r="AI38" s="68" t="e">
        <f t="shared" si="6"/>
        <v>#DIV/0!</v>
      </c>
      <c r="AJ38" s="67"/>
      <c r="AK38" s="67"/>
      <c r="AL38" s="67" t="s">
        <v>111</v>
      </c>
      <c r="AM38" s="67"/>
      <c r="AN38" s="68" t="e">
        <f t="shared" si="7"/>
        <v>#DIV/0!</v>
      </c>
      <c r="AO38" s="68" t="e">
        <f t="shared" si="8"/>
        <v>#DIV/0!</v>
      </c>
      <c r="AP38" s="67"/>
      <c r="AQ38" s="67"/>
      <c r="AR38" s="67" t="s">
        <v>112</v>
      </c>
      <c r="AS38" s="67"/>
      <c r="AT38" s="68" t="e">
        <f t="shared" si="9"/>
        <v>#DIV/0!</v>
      </c>
      <c r="AU38" s="68" t="e">
        <f t="shared" si="10"/>
        <v>#DIV/0!</v>
      </c>
      <c r="AV38" s="67"/>
      <c r="AW38" s="67"/>
      <c r="AX38" s="67" t="s">
        <v>113</v>
      </c>
      <c r="AY38" s="67"/>
      <c r="AZ38" s="68" t="e">
        <f t="shared" si="11"/>
        <v>#DIV/0!</v>
      </c>
      <c r="BA38" s="68" t="e">
        <f t="shared" si="12"/>
        <v>#DIV/0!</v>
      </c>
      <c r="BB38" s="67"/>
      <c r="BC38" s="67"/>
      <c r="BD38" s="67" t="s">
        <v>114</v>
      </c>
      <c r="BE38" s="67"/>
      <c r="BF38" s="68" t="e">
        <f t="shared" si="13"/>
        <v>#DIV/0!</v>
      </c>
      <c r="BG38" s="68" t="e">
        <f t="shared" si="14"/>
        <v>#DIV/0!</v>
      </c>
      <c r="BH38" s="67"/>
      <c r="BI38" s="67"/>
      <c r="BJ38" s="67" t="s">
        <v>115</v>
      </c>
      <c r="BK38" s="67"/>
      <c r="BL38" s="68" t="e">
        <f t="shared" si="15"/>
        <v>#DIV/0!</v>
      </c>
      <c r="BM38" s="68" t="e">
        <f t="shared" si="16"/>
        <v>#DIV/0!</v>
      </c>
      <c r="BN38" s="67"/>
      <c r="BO38" s="67"/>
      <c r="BP38" s="67" t="s">
        <v>116</v>
      </c>
      <c r="BQ38" s="67"/>
      <c r="BR38" s="68" t="e">
        <f t="shared" si="17"/>
        <v>#DIV/0!</v>
      </c>
      <c r="BS38" s="68" t="e">
        <f t="shared" si="18"/>
        <v>#DIV/0!</v>
      </c>
      <c r="BT38" s="67"/>
      <c r="BU38" s="67"/>
      <c r="BV38" s="67" t="s">
        <v>117</v>
      </c>
      <c r="BW38" s="67"/>
      <c r="BX38" s="68" t="e">
        <f t="shared" si="19"/>
        <v>#DIV/0!</v>
      </c>
      <c r="BY38" s="68" t="e">
        <f t="shared" si="20"/>
        <v>#DIV/0!</v>
      </c>
      <c r="BZ38" s="67"/>
      <c r="CA38" s="67"/>
      <c r="CB38" s="67" t="s">
        <v>118</v>
      </c>
      <c r="CC38" s="67"/>
      <c r="CD38" s="68" t="e">
        <f t="shared" si="21"/>
        <v>#DIV/0!</v>
      </c>
      <c r="CE38" s="68" t="e">
        <f t="shared" si="22"/>
        <v>#DIV/0!</v>
      </c>
      <c r="CF38" s="67"/>
      <c r="CG38" s="67"/>
      <c r="CH38" s="67" t="s">
        <v>119</v>
      </c>
      <c r="CI38" s="67"/>
      <c r="CJ38" s="68" t="e">
        <f t="shared" si="23"/>
        <v>#DIV/0!</v>
      </c>
      <c r="CK38" s="68" t="e">
        <f t="shared" si="24"/>
        <v>#DIV/0!</v>
      </c>
      <c r="CL38" s="67"/>
      <c r="CM38" s="67"/>
      <c r="CN38" s="58">
        <f t="shared" si="25"/>
        <v>0</v>
      </c>
      <c r="CO38" s="58">
        <f t="shared" si="26"/>
        <v>0</v>
      </c>
      <c r="CP38" s="58">
        <f t="shared" si="27"/>
        <v>0</v>
      </c>
      <c r="CQ38" s="58">
        <f t="shared" si="28"/>
        <v>0</v>
      </c>
      <c r="CR38" s="58">
        <f t="shared" si="29"/>
        <v>0</v>
      </c>
      <c r="CS38" s="58">
        <f t="shared" si="30"/>
        <v>0</v>
      </c>
      <c r="CT38" s="58">
        <f t="shared" si="31"/>
        <v>0</v>
      </c>
      <c r="CU38" s="58">
        <f t="shared" si="32"/>
        <v>0</v>
      </c>
      <c r="CV38" s="58">
        <f t="shared" si="33"/>
        <v>0</v>
      </c>
      <c r="CW38" s="58">
        <f t="shared" si="34"/>
        <v>0</v>
      </c>
      <c r="CX38" s="58">
        <f t="shared" si="35"/>
        <v>0</v>
      </c>
      <c r="CY38" s="58">
        <f t="shared" si="36"/>
        <v>0</v>
      </c>
      <c r="CZ38" s="58">
        <f t="shared" si="37"/>
        <v>0</v>
      </c>
    </row>
    <row r="39" spans="1:104" ht="14" x14ac:dyDescent="0.35">
      <c r="A39" s="141" t="s">
        <v>625</v>
      </c>
      <c r="B39" s="271"/>
      <c r="C39" s="20" t="s">
        <v>700</v>
      </c>
      <c r="D39" s="22"/>
      <c r="E39" s="22"/>
      <c r="F39" s="22"/>
      <c r="G39" s="20">
        <f t="shared" si="0"/>
        <v>0</v>
      </c>
      <c r="H39" s="20"/>
      <c r="I39" s="20"/>
      <c r="J39" s="20"/>
      <c r="K39" s="20"/>
      <c r="L39" s="20"/>
      <c r="M39" s="20"/>
      <c r="N39" s="20"/>
      <c r="O39" s="20"/>
      <c r="P39" s="20"/>
      <c r="Q39" s="20"/>
      <c r="R39" s="20"/>
      <c r="S39" s="20"/>
      <c r="T39" s="67" t="s">
        <v>108</v>
      </c>
      <c r="U39" s="67"/>
      <c r="V39" s="68" t="e">
        <f t="shared" si="1"/>
        <v>#DIV/0!</v>
      </c>
      <c r="W39" s="68" t="e">
        <f t="shared" si="2"/>
        <v>#DIV/0!</v>
      </c>
      <c r="X39" s="67"/>
      <c r="Y39" s="67"/>
      <c r="Z39" s="67" t="s">
        <v>109</v>
      </c>
      <c r="AA39" s="67"/>
      <c r="AB39" s="68" t="e">
        <f t="shared" si="3"/>
        <v>#DIV/0!</v>
      </c>
      <c r="AC39" s="68" t="e">
        <f t="shared" si="4"/>
        <v>#DIV/0!</v>
      </c>
      <c r="AD39" s="67"/>
      <c r="AE39" s="67"/>
      <c r="AF39" s="67" t="s">
        <v>110</v>
      </c>
      <c r="AG39" s="67"/>
      <c r="AH39" s="68" t="e">
        <f t="shared" si="5"/>
        <v>#DIV/0!</v>
      </c>
      <c r="AI39" s="68" t="e">
        <f t="shared" si="6"/>
        <v>#DIV/0!</v>
      </c>
      <c r="AJ39" s="67"/>
      <c r="AK39" s="67"/>
      <c r="AL39" s="67" t="s">
        <v>111</v>
      </c>
      <c r="AM39" s="67"/>
      <c r="AN39" s="68" t="e">
        <f t="shared" si="7"/>
        <v>#DIV/0!</v>
      </c>
      <c r="AO39" s="68" t="e">
        <f t="shared" si="8"/>
        <v>#DIV/0!</v>
      </c>
      <c r="AP39" s="67"/>
      <c r="AQ39" s="67"/>
      <c r="AR39" s="67" t="s">
        <v>112</v>
      </c>
      <c r="AS39" s="67"/>
      <c r="AT39" s="68" t="e">
        <f t="shared" si="9"/>
        <v>#DIV/0!</v>
      </c>
      <c r="AU39" s="68" t="e">
        <f t="shared" si="10"/>
        <v>#DIV/0!</v>
      </c>
      <c r="AV39" s="67"/>
      <c r="AW39" s="67"/>
      <c r="AX39" s="67" t="s">
        <v>113</v>
      </c>
      <c r="AY39" s="67"/>
      <c r="AZ39" s="68" t="e">
        <f t="shared" si="11"/>
        <v>#DIV/0!</v>
      </c>
      <c r="BA39" s="68" t="e">
        <f t="shared" si="12"/>
        <v>#DIV/0!</v>
      </c>
      <c r="BB39" s="67"/>
      <c r="BC39" s="67"/>
      <c r="BD39" s="67" t="s">
        <v>114</v>
      </c>
      <c r="BE39" s="67"/>
      <c r="BF39" s="68" t="e">
        <f t="shared" si="13"/>
        <v>#DIV/0!</v>
      </c>
      <c r="BG39" s="68" t="e">
        <f t="shared" si="14"/>
        <v>#DIV/0!</v>
      </c>
      <c r="BH39" s="67"/>
      <c r="BI39" s="67"/>
      <c r="BJ39" s="67" t="s">
        <v>115</v>
      </c>
      <c r="BK39" s="67"/>
      <c r="BL39" s="68" t="e">
        <f t="shared" si="15"/>
        <v>#DIV/0!</v>
      </c>
      <c r="BM39" s="68" t="e">
        <f t="shared" si="16"/>
        <v>#DIV/0!</v>
      </c>
      <c r="BN39" s="67"/>
      <c r="BO39" s="67"/>
      <c r="BP39" s="67" t="s">
        <v>116</v>
      </c>
      <c r="BQ39" s="67"/>
      <c r="BR39" s="68" t="e">
        <f t="shared" si="17"/>
        <v>#DIV/0!</v>
      </c>
      <c r="BS39" s="68" t="e">
        <f t="shared" si="18"/>
        <v>#DIV/0!</v>
      </c>
      <c r="BT39" s="67"/>
      <c r="BU39" s="67"/>
      <c r="BV39" s="67" t="s">
        <v>117</v>
      </c>
      <c r="BW39" s="67"/>
      <c r="BX39" s="68" t="e">
        <f t="shared" si="19"/>
        <v>#DIV/0!</v>
      </c>
      <c r="BY39" s="68" t="e">
        <f t="shared" si="20"/>
        <v>#DIV/0!</v>
      </c>
      <c r="BZ39" s="67"/>
      <c r="CA39" s="67"/>
      <c r="CB39" s="67" t="s">
        <v>118</v>
      </c>
      <c r="CC39" s="67"/>
      <c r="CD39" s="68" t="e">
        <f t="shared" si="21"/>
        <v>#DIV/0!</v>
      </c>
      <c r="CE39" s="68" t="e">
        <f t="shared" si="22"/>
        <v>#DIV/0!</v>
      </c>
      <c r="CF39" s="67"/>
      <c r="CG39" s="67"/>
      <c r="CH39" s="67" t="s">
        <v>119</v>
      </c>
      <c r="CI39" s="67"/>
      <c r="CJ39" s="68" t="e">
        <f t="shared" si="23"/>
        <v>#DIV/0!</v>
      </c>
      <c r="CK39" s="68" t="e">
        <f t="shared" si="24"/>
        <v>#DIV/0!</v>
      </c>
      <c r="CL39" s="67"/>
      <c r="CM39" s="67"/>
      <c r="CN39" s="58">
        <f t="shared" si="25"/>
        <v>0</v>
      </c>
      <c r="CO39" s="58">
        <f t="shared" si="26"/>
        <v>0</v>
      </c>
      <c r="CP39" s="58">
        <f t="shared" si="27"/>
        <v>0</v>
      </c>
      <c r="CQ39" s="58">
        <f t="shared" si="28"/>
        <v>0</v>
      </c>
      <c r="CR39" s="58">
        <f t="shared" si="29"/>
        <v>0</v>
      </c>
      <c r="CS39" s="58">
        <f t="shared" si="30"/>
        <v>0</v>
      </c>
      <c r="CT39" s="58">
        <f t="shared" si="31"/>
        <v>0</v>
      </c>
      <c r="CU39" s="58">
        <f t="shared" si="32"/>
        <v>0</v>
      </c>
      <c r="CV39" s="58">
        <f t="shared" si="33"/>
        <v>0</v>
      </c>
      <c r="CW39" s="58">
        <f t="shared" si="34"/>
        <v>0</v>
      </c>
      <c r="CX39" s="58">
        <f t="shared" si="35"/>
        <v>0</v>
      </c>
      <c r="CY39" s="58">
        <f t="shared" si="36"/>
        <v>0</v>
      </c>
      <c r="CZ39" s="58">
        <f t="shared" si="37"/>
        <v>0</v>
      </c>
    </row>
    <row r="40" spans="1:104" ht="26" x14ac:dyDescent="0.35">
      <c r="A40" s="141" t="s">
        <v>625</v>
      </c>
      <c r="B40" s="269" t="s">
        <v>192</v>
      </c>
      <c r="C40" s="20" t="s">
        <v>994</v>
      </c>
      <c r="D40" s="22" t="s">
        <v>618</v>
      </c>
      <c r="E40" s="22" t="s">
        <v>621</v>
      </c>
      <c r="F40" s="22" t="s">
        <v>622</v>
      </c>
      <c r="G40" s="20">
        <f t="shared" si="0"/>
        <v>1</v>
      </c>
      <c r="H40" s="20"/>
      <c r="I40" s="20"/>
      <c r="J40" s="20"/>
      <c r="K40" s="20">
        <v>1</v>
      </c>
      <c r="L40" s="20"/>
      <c r="M40" s="20"/>
      <c r="N40" s="20"/>
      <c r="O40" s="20"/>
      <c r="P40" s="20"/>
      <c r="Q40" s="20"/>
      <c r="R40" s="20"/>
      <c r="S40" s="20"/>
      <c r="T40" s="67" t="s">
        <v>108</v>
      </c>
      <c r="U40" s="67"/>
      <c r="V40" s="68" t="e">
        <f t="shared" si="1"/>
        <v>#DIV/0!</v>
      </c>
      <c r="W40" s="68">
        <f t="shared" si="2"/>
        <v>0</v>
      </c>
      <c r="X40" s="67"/>
      <c r="Y40" s="67"/>
      <c r="Z40" s="67" t="s">
        <v>109</v>
      </c>
      <c r="AA40" s="67"/>
      <c r="AB40" s="68" t="e">
        <f t="shared" si="3"/>
        <v>#DIV/0!</v>
      </c>
      <c r="AC40" s="68">
        <f t="shared" si="4"/>
        <v>0</v>
      </c>
      <c r="AD40" s="67"/>
      <c r="AE40" s="67"/>
      <c r="AF40" s="67" t="s">
        <v>110</v>
      </c>
      <c r="AG40" s="67"/>
      <c r="AH40" s="68" t="e">
        <f t="shared" si="5"/>
        <v>#DIV/0!</v>
      </c>
      <c r="AI40" s="68">
        <f t="shared" si="6"/>
        <v>0</v>
      </c>
      <c r="AJ40" s="67"/>
      <c r="AK40" s="67"/>
      <c r="AL40" s="67" t="s">
        <v>111</v>
      </c>
      <c r="AM40" s="67"/>
      <c r="AN40" s="68">
        <f t="shared" si="7"/>
        <v>0</v>
      </c>
      <c r="AO40" s="68">
        <f t="shared" si="8"/>
        <v>0</v>
      </c>
      <c r="AP40" s="67"/>
      <c r="AQ40" s="67"/>
      <c r="AR40" s="67" t="s">
        <v>112</v>
      </c>
      <c r="AS40" s="67"/>
      <c r="AT40" s="68" t="e">
        <f t="shared" si="9"/>
        <v>#DIV/0!</v>
      </c>
      <c r="AU40" s="68">
        <f t="shared" si="10"/>
        <v>0</v>
      </c>
      <c r="AV40" s="67"/>
      <c r="AW40" s="67"/>
      <c r="AX40" s="67" t="s">
        <v>113</v>
      </c>
      <c r="AY40" s="67"/>
      <c r="AZ40" s="68" t="e">
        <f t="shared" si="11"/>
        <v>#DIV/0!</v>
      </c>
      <c r="BA40" s="68">
        <f t="shared" si="12"/>
        <v>0</v>
      </c>
      <c r="BB40" s="67"/>
      <c r="BC40" s="67"/>
      <c r="BD40" s="67" t="s">
        <v>114</v>
      </c>
      <c r="BE40" s="67"/>
      <c r="BF40" s="68" t="e">
        <f t="shared" si="13"/>
        <v>#DIV/0!</v>
      </c>
      <c r="BG40" s="68">
        <f t="shared" si="14"/>
        <v>0</v>
      </c>
      <c r="BH40" s="67"/>
      <c r="BI40" s="67"/>
      <c r="BJ40" s="67" t="s">
        <v>115</v>
      </c>
      <c r="BK40" s="67"/>
      <c r="BL40" s="68" t="e">
        <f t="shared" si="15"/>
        <v>#DIV/0!</v>
      </c>
      <c r="BM40" s="68">
        <f t="shared" si="16"/>
        <v>0</v>
      </c>
      <c r="BN40" s="67"/>
      <c r="BO40" s="67"/>
      <c r="BP40" s="67" t="s">
        <v>116</v>
      </c>
      <c r="BQ40" s="67"/>
      <c r="BR40" s="68" t="e">
        <f t="shared" si="17"/>
        <v>#DIV/0!</v>
      </c>
      <c r="BS40" s="68">
        <f t="shared" si="18"/>
        <v>0</v>
      </c>
      <c r="BT40" s="67"/>
      <c r="BU40" s="67"/>
      <c r="BV40" s="67" t="s">
        <v>117</v>
      </c>
      <c r="BW40" s="67"/>
      <c r="BX40" s="68" t="e">
        <f t="shared" si="19"/>
        <v>#DIV/0!</v>
      </c>
      <c r="BY40" s="68">
        <f t="shared" si="20"/>
        <v>0</v>
      </c>
      <c r="BZ40" s="67"/>
      <c r="CA40" s="67"/>
      <c r="CB40" s="67" t="s">
        <v>118</v>
      </c>
      <c r="CC40" s="67"/>
      <c r="CD40" s="68" t="e">
        <f t="shared" si="21"/>
        <v>#DIV/0!</v>
      </c>
      <c r="CE40" s="68">
        <f t="shared" si="22"/>
        <v>0</v>
      </c>
      <c r="CF40" s="67"/>
      <c r="CG40" s="67"/>
      <c r="CH40" s="67" t="s">
        <v>119</v>
      </c>
      <c r="CI40" s="67"/>
      <c r="CJ40" s="68" t="e">
        <f t="shared" si="23"/>
        <v>#DIV/0!</v>
      </c>
      <c r="CK40" s="68">
        <f t="shared" si="24"/>
        <v>0</v>
      </c>
      <c r="CL40" s="67"/>
      <c r="CM40" s="67"/>
      <c r="CN40" s="58">
        <f t="shared" si="25"/>
        <v>0</v>
      </c>
      <c r="CO40" s="58">
        <f t="shared" si="26"/>
        <v>0</v>
      </c>
      <c r="CP40" s="58">
        <f t="shared" si="27"/>
        <v>0</v>
      </c>
      <c r="CQ40" s="58">
        <f t="shared" si="28"/>
        <v>0</v>
      </c>
      <c r="CR40" s="58">
        <f t="shared" si="29"/>
        <v>0</v>
      </c>
      <c r="CS40" s="58">
        <f t="shared" si="30"/>
        <v>0</v>
      </c>
      <c r="CT40" s="58">
        <f t="shared" si="31"/>
        <v>0</v>
      </c>
      <c r="CU40" s="58">
        <f t="shared" si="32"/>
        <v>0</v>
      </c>
      <c r="CV40" s="58">
        <f t="shared" si="33"/>
        <v>0</v>
      </c>
      <c r="CW40" s="58">
        <f t="shared" si="34"/>
        <v>0</v>
      </c>
      <c r="CX40" s="58">
        <f t="shared" si="35"/>
        <v>0</v>
      </c>
      <c r="CY40" s="58">
        <f t="shared" si="36"/>
        <v>0</v>
      </c>
      <c r="CZ40" s="58">
        <f t="shared" si="37"/>
        <v>0</v>
      </c>
    </row>
    <row r="41" spans="1:104" ht="26" x14ac:dyDescent="0.35">
      <c r="A41" s="141" t="s">
        <v>625</v>
      </c>
      <c r="B41" s="270"/>
      <c r="C41" s="20" t="s">
        <v>698</v>
      </c>
      <c r="D41" s="22" t="s">
        <v>618</v>
      </c>
      <c r="E41" s="22" t="s">
        <v>623</v>
      </c>
      <c r="F41" s="22" t="s">
        <v>624</v>
      </c>
      <c r="G41" s="20">
        <f t="shared" si="0"/>
        <v>1</v>
      </c>
      <c r="H41" s="20"/>
      <c r="I41" s="20"/>
      <c r="J41" s="20"/>
      <c r="K41" s="20"/>
      <c r="L41" s="20"/>
      <c r="M41" s="20">
        <v>1</v>
      </c>
      <c r="N41" s="20"/>
      <c r="O41" s="20"/>
      <c r="P41" s="20"/>
      <c r="Q41" s="20"/>
      <c r="R41" s="20"/>
      <c r="S41" s="20"/>
      <c r="T41" s="67" t="s">
        <v>108</v>
      </c>
      <c r="U41" s="67"/>
      <c r="V41" s="68" t="e">
        <f t="shared" si="1"/>
        <v>#DIV/0!</v>
      </c>
      <c r="W41" s="68">
        <f t="shared" si="2"/>
        <v>0</v>
      </c>
      <c r="X41" s="67"/>
      <c r="Y41" s="67"/>
      <c r="Z41" s="67" t="s">
        <v>109</v>
      </c>
      <c r="AA41" s="67"/>
      <c r="AB41" s="68" t="e">
        <f t="shared" si="3"/>
        <v>#DIV/0!</v>
      </c>
      <c r="AC41" s="68">
        <f t="shared" si="4"/>
        <v>0</v>
      </c>
      <c r="AD41" s="67"/>
      <c r="AE41" s="67"/>
      <c r="AF41" s="67" t="s">
        <v>110</v>
      </c>
      <c r="AG41" s="67"/>
      <c r="AH41" s="68" t="e">
        <f t="shared" si="5"/>
        <v>#DIV/0!</v>
      </c>
      <c r="AI41" s="68">
        <f t="shared" si="6"/>
        <v>0</v>
      </c>
      <c r="AJ41" s="67"/>
      <c r="AK41" s="67"/>
      <c r="AL41" s="67" t="s">
        <v>111</v>
      </c>
      <c r="AM41" s="67"/>
      <c r="AN41" s="68" t="e">
        <f t="shared" si="7"/>
        <v>#DIV/0!</v>
      </c>
      <c r="AO41" s="68">
        <f t="shared" si="8"/>
        <v>0</v>
      </c>
      <c r="AP41" s="67"/>
      <c r="AQ41" s="67"/>
      <c r="AR41" s="67" t="s">
        <v>112</v>
      </c>
      <c r="AS41" s="67"/>
      <c r="AT41" s="68" t="e">
        <f t="shared" si="9"/>
        <v>#DIV/0!</v>
      </c>
      <c r="AU41" s="68">
        <f t="shared" si="10"/>
        <v>0</v>
      </c>
      <c r="AV41" s="67"/>
      <c r="AW41" s="67"/>
      <c r="AX41" s="67" t="s">
        <v>113</v>
      </c>
      <c r="AY41" s="67"/>
      <c r="AZ41" s="68">
        <f t="shared" si="11"/>
        <v>0</v>
      </c>
      <c r="BA41" s="68">
        <f t="shared" si="12"/>
        <v>0</v>
      </c>
      <c r="BB41" s="67"/>
      <c r="BC41" s="67"/>
      <c r="BD41" s="67" t="s">
        <v>114</v>
      </c>
      <c r="BE41" s="67"/>
      <c r="BF41" s="68" t="e">
        <f t="shared" si="13"/>
        <v>#DIV/0!</v>
      </c>
      <c r="BG41" s="68">
        <f t="shared" si="14"/>
        <v>0</v>
      </c>
      <c r="BH41" s="67"/>
      <c r="BI41" s="67"/>
      <c r="BJ41" s="67" t="s">
        <v>115</v>
      </c>
      <c r="BK41" s="67"/>
      <c r="BL41" s="68" t="e">
        <f t="shared" si="15"/>
        <v>#DIV/0!</v>
      </c>
      <c r="BM41" s="68">
        <f t="shared" si="16"/>
        <v>0</v>
      </c>
      <c r="BN41" s="67"/>
      <c r="BO41" s="67"/>
      <c r="BP41" s="67" t="s">
        <v>116</v>
      </c>
      <c r="BQ41" s="67"/>
      <c r="BR41" s="68" t="e">
        <f t="shared" si="17"/>
        <v>#DIV/0!</v>
      </c>
      <c r="BS41" s="68">
        <f t="shared" si="18"/>
        <v>0</v>
      </c>
      <c r="BT41" s="67"/>
      <c r="BU41" s="67"/>
      <c r="BV41" s="67" t="s">
        <v>117</v>
      </c>
      <c r="BW41" s="67"/>
      <c r="BX41" s="68" t="e">
        <f t="shared" si="19"/>
        <v>#DIV/0!</v>
      </c>
      <c r="BY41" s="68">
        <f t="shared" si="20"/>
        <v>0</v>
      </c>
      <c r="BZ41" s="67"/>
      <c r="CA41" s="67"/>
      <c r="CB41" s="67" t="s">
        <v>118</v>
      </c>
      <c r="CC41" s="67"/>
      <c r="CD41" s="68" t="e">
        <f t="shared" si="21"/>
        <v>#DIV/0!</v>
      </c>
      <c r="CE41" s="68">
        <f t="shared" si="22"/>
        <v>0</v>
      </c>
      <c r="CF41" s="67"/>
      <c r="CG41" s="67"/>
      <c r="CH41" s="67" t="s">
        <v>119</v>
      </c>
      <c r="CI41" s="67"/>
      <c r="CJ41" s="68" t="e">
        <f t="shared" si="23"/>
        <v>#DIV/0!</v>
      </c>
      <c r="CK41" s="68">
        <f t="shared" si="24"/>
        <v>0</v>
      </c>
      <c r="CL41" s="67"/>
      <c r="CM41" s="67"/>
      <c r="CN41" s="58">
        <f t="shared" si="25"/>
        <v>0</v>
      </c>
      <c r="CO41" s="58">
        <f t="shared" si="26"/>
        <v>0</v>
      </c>
      <c r="CP41" s="58">
        <f t="shared" si="27"/>
        <v>0</v>
      </c>
      <c r="CQ41" s="58">
        <f t="shared" si="28"/>
        <v>0</v>
      </c>
      <c r="CR41" s="58">
        <f t="shared" si="29"/>
        <v>0</v>
      </c>
      <c r="CS41" s="58">
        <f t="shared" si="30"/>
        <v>0</v>
      </c>
      <c r="CT41" s="58">
        <f t="shared" si="31"/>
        <v>0</v>
      </c>
      <c r="CU41" s="58">
        <f t="shared" si="32"/>
        <v>0</v>
      </c>
      <c r="CV41" s="58">
        <f t="shared" si="33"/>
        <v>0</v>
      </c>
      <c r="CW41" s="58">
        <f t="shared" si="34"/>
        <v>0</v>
      </c>
      <c r="CX41" s="58">
        <f t="shared" si="35"/>
        <v>0</v>
      </c>
      <c r="CY41" s="58">
        <f t="shared" si="36"/>
        <v>0</v>
      </c>
      <c r="CZ41" s="58">
        <f t="shared" si="37"/>
        <v>0</v>
      </c>
    </row>
    <row r="42" spans="1:104" ht="14" x14ac:dyDescent="0.35">
      <c r="A42" s="141" t="s">
        <v>625</v>
      </c>
      <c r="B42" s="270"/>
      <c r="C42" s="20" t="s">
        <v>699</v>
      </c>
      <c r="D42" s="22"/>
      <c r="E42" s="22"/>
      <c r="F42" s="22"/>
      <c r="G42" s="20">
        <f t="shared" si="0"/>
        <v>0</v>
      </c>
      <c r="H42" s="20"/>
      <c r="I42" s="20"/>
      <c r="J42" s="20"/>
      <c r="K42" s="20"/>
      <c r="L42" s="20"/>
      <c r="M42" s="20"/>
      <c r="N42" s="20"/>
      <c r="O42" s="20"/>
      <c r="P42" s="20"/>
      <c r="Q42" s="20"/>
      <c r="R42" s="20"/>
      <c r="S42" s="20"/>
      <c r="T42" s="67" t="s">
        <v>108</v>
      </c>
      <c r="U42" s="67"/>
      <c r="V42" s="68" t="e">
        <f t="shared" si="1"/>
        <v>#DIV/0!</v>
      </c>
      <c r="W42" s="68" t="e">
        <f t="shared" si="2"/>
        <v>#DIV/0!</v>
      </c>
      <c r="X42" s="67"/>
      <c r="Y42" s="67"/>
      <c r="Z42" s="67" t="s">
        <v>109</v>
      </c>
      <c r="AA42" s="67"/>
      <c r="AB42" s="68" t="e">
        <f t="shared" si="3"/>
        <v>#DIV/0!</v>
      </c>
      <c r="AC42" s="68" t="e">
        <f t="shared" si="4"/>
        <v>#DIV/0!</v>
      </c>
      <c r="AD42" s="67"/>
      <c r="AE42" s="67"/>
      <c r="AF42" s="67" t="s">
        <v>110</v>
      </c>
      <c r="AG42" s="67"/>
      <c r="AH42" s="68" t="e">
        <f t="shared" si="5"/>
        <v>#DIV/0!</v>
      </c>
      <c r="AI42" s="68" t="e">
        <f t="shared" si="6"/>
        <v>#DIV/0!</v>
      </c>
      <c r="AJ42" s="67"/>
      <c r="AK42" s="67"/>
      <c r="AL42" s="67" t="s">
        <v>111</v>
      </c>
      <c r="AM42" s="67"/>
      <c r="AN42" s="68" t="e">
        <f t="shared" si="7"/>
        <v>#DIV/0!</v>
      </c>
      <c r="AO42" s="68" t="e">
        <f t="shared" si="8"/>
        <v>#DIV/0!</v>
      </c>
      <c r="AP42" s="67"/>
      <c r="AQ42" s="67"/>
      <c r="AR42" s="67" t="s">
        <v>112</v>
      </c>
      <c r="AS42" s="67"/>
      <c r="AT42" s="68" t="e">
        <f t="shared" si="9"/>
        <v>#DIV/0!</v>
      </c>
      <c r="AU42" s="68" t="e">
        <f t="shared" si="10"/>
        <v>#DIV/0!</v>
      </c>
      <c r="AV42" s="67"/>
      <c r="AW42" s="67"/>
      <c r="AX42" s="67" t="s">
        <v>113</v>
      </c>
      <c r="AY42" s="67"/>
      <c r="AZ42" s="68" t="e">
        <f t="shared" si="11"/>
        <v>#DIV/0!</v>
      </c>
      <c r="BA42" s="68" t="e">
        <f t="shared" si="12"/>
        <v>#DIV/0!</v>
      </c>
      <c r="BB42" s="67"/>
      <c r="BC42" s="67"/>
      <c r="BD42" s="67" t="s">
        <v>114</v>
      </c>
      <c r="BE42" s="67"/>
      <c r="BF42" s="68" t="e">
        <f t="shared" si="13"/>
        <v>#DIV/0!</v>
      </c>
      <c r="BG42" s="68" t="e">
        <f t="shared" si="14"/>
        <v>#DIV/0!</v>
      </c>
      <c r="BH42" s="67"/>
      <c r="BI42" s="67"/>
      <c r="BJ42" s="67" t="s">
        <v>115</v>
      </c>
      <c r="BK42" s="67"/>
      <c r="BL42" s="68" t="e">
        <f t="shared" si="15"/>
        <v>#DIV/0!</v>
      </c>
      <c r="BM42" s="68" t="e">
        <f t="shared" si="16"/>
        <v>#DIV/0!</v>
      </c>
      <c r="BN42" s="67"/>
      <c r="BO42" s="67"/>
      <c r="BP42" s="67" t="s">
        <v>116</v>
      </c>
      <c r="BQ42" s="67"/>
      <c r="BR42" s="68" t="e">
        <f t="shared" si="17"/>
        <v>#DIV/0!</v>
      </c>
      <c r="BS42" s="68" t="e">
        <f t="shared" si="18"/>
        <v>#DIV/0!</v>
      </c>
      <c r="BT42" s="67"/>
      <c r="BU42" s="67"/>
      <c r="BV42" s="67" t="s">
        <v>117</v>
      </c>
      <c r="BW42" s="67"/>
      <c r="BX42" s="68" t="e">
        <f t="shared" si="19"/>
        <v>#DIV/0!</v>
      </c>
      <c r="BY42" s="68" t="e">
        <f t="shared" si="20"/>
        <v>#DIV/0!</v>
      </c>
      <c r="BZ42" s="67"/>
      <c r="CA42" s="67"/>
      <c r="CB42" s="67" t="s">
        <v>118</v>
      </c>
      <c r="CC42" s="67"/>
      <c r="CD42" s="68" t="e">
        <f t="shared" si="21"/>
        <v>#DIV/0!</v>
      </c>
      <c r="CE42" s="68" t="e">
        <f t="shared" si="22"/>
        <v>#DIV/0!</v>
      </c>
      <c r="CF42" s="67"/>
      <c r="CG42" s="67"/>
      <c r="CH42" s="67" t="s">
        <v>119</v>
      </c>
      <c r="CI42" s="67"/>
      <c r="CJ42" s="68" t="e">
        <f t="shared" si="23"/>
        <v>#DIV/0!</v>
      </c>
      <c r="CK42" s="68" t="e">
        <f t="shared" si="24"/>
        <v>#DIV/0!</v>
      </c>
      <c r="CL42" s="67"/>
      <c r="CM42" s="67"/>
      <c r="CN42" s="58">
        <f t="shared" si="25"/>
        <v>0</v>
      </c>
      <c r="CO42" s="58">
        <f t="shared" si="26"/>
        <v>0</v>
      </c>
      <c r="CP42" s="58">
        <f t="shared" si="27"/>
        <v>0</v>
      </c>
      <c r="CQ42" s="58">
        <f t="shared" si="28"/>
        <v>0</v>
      </c>
      <c r="CR42" s="58">
        <f t="shared" si="29"/>
        <v>0</v>
      </c>
      <c r="CS42" s="58">
        <f t="shared" si="30"/>
        <v>0</v>
      </c>
      <c r="CT42" s="58">
        <f t="shared" si="31"/>
        <v>0</v>
      </c>
      <c r="CU42" s="58">
        <f t="shared" si="32"/>
        <v>0</v>
      </c>
      <c r="CV42" s="58">
        <f t="shared" si="33"/>
        <v>0</v>
      </c>
      <c r="CW42" s="58">
        <f t="shared" si="34"/>
        <v>0</v>
      </c>
      <c r="CX42" s="58">
        <f t="shared" si="35"/>
        <v>0</v>
      </c>
      <c r="CY42" s="58">
        <f t="shared" si="36"/>
        <v>0</v>
      </c>
      <c r="CZ42" s="58">
        <f t="shared" si="37"/>
        <v>0</v>
      </c>
    </row>
    <row r="43" spans="1:104" ht="14" x14ac:dyDescent="0.35">
      <c r="A43" s="141" t="s">
        <v>625</v>
      </c>
      <c r="B43" s="271"/>
      <c r="C43" s="20" t="s">
        <v>700</v>
      </c>
      <c r="D43" s="22"/>
      <c r="E43" s="22"/>
      <c r="F43" s="22"/>
      <c r="G43" s="20">
        <f t="shared" si="0"/>
        <v>0</v>
      </c>
      <c r="H43" s="20"/>
      <c r="I43" s="20"/>
      <c r="J43" s="20"/>
      <c r="K43" s="20"/>
      <c r="L43" s="20"/>
      <c r="M43" s="20"/>
      <c r="N43" s="20"/>
      <c r="O43" s="20"/>
      <c r="P43" s="20"/>
      <c r="Q43" s="20"/>
      <c r="R43" s="20"/>
      <c r="S43" s="20"/>
      <c r="T43" s="67" t="s">
        <v>108</v>
      </c>
      <c r="U43" s="67"/>
      <c r="V43" s="68" t="e">
        <f t="shared" si="1"/>
        <v>#DIV/0!</v>
      </c>
      <c r="W43" s="68" t="e">
        <f t="shared" si="2"/>
        <v>#DIV/0!</v>
      </c>
      <c r="X43" s="67"/>
      <c r="Y43" s="67"/>
      <c r="Z43" s="67" t="s">
        <v>109</v>
      </c>
      <c r="AA43" s="67"/>
      <c r="AB43" s="68" t="e">
        <f t="shared" si="3"/>
        <v>#DIV/0!</v>
      </c>
      <c r="AC43" s="68" t="e">
        <f t="shared" si="4"/>
        <v>#DIV/0!</v>
      </c>
      <c r="AD43" s="67"/>
      <c r="AE43" s="67"/>
      <c r="AF43" s="67" t="s">
        <v>110</v>
      </c>
      <c r="AG43" s="67"/>
      <c r="AH43" s="68" t="e">
        <f t="shared" si="5"/>
        <v>#DIV/0!</v>
      </c>
      <c r="AI43" s="68" t="e">
        <f t="shared" si="6"/>
        <v>#DIV/0!</v>
      </c>
      <c r="AJ43" s="67"/>
      <c r="AK43" s="67"/>
      <c r="AL43" s="67" t="s">
        <v>111</v>
      </c>
      <c r="AM43" s="67"/>
      <c r="AN43" s="68" t="e">
        <f t="shared" si="7"/>
        <v>#DIV/0!</v>
      </c>
      <c r="AO43" s="68" t="e">
        <f t="shared" si="8"/>
        <v>#DIV/0!</v>
      </c>
      <c r="AP43" s="67"/>
      <c r="AQ43" s="67"/>
      <c r="AR43" s="67" t="s">
        <v>112</v>
      </c>
      <c r="AS43" s="67"/>
      <c r="AT43" s="68" t="e">
        <f t="shared" si="9"/>
        <v>#DIV/0!</v>
      </c>
      <c r="AU43" s="68" t="e">
        <f t="shared" si="10"/>
        <v>#DIV/0!</v>
      </c>
      <c r="AV43" s="67"/>
      <c r="AW43" s="67"/>
      <c r="AX43" s="67" t="s">
        <v>113</v>
      </c>
      <c r="AY43" s="67"/>
      <c r="AZ43" s="68" t="e">
        <f t="shared" si="11"/>
        <v>#DIV/0!</v>
      </c>
      <c r="BA43" s="68" t="e">
        <f t="shared" si="12"/>
        <v>#DIV/0!</v>
      </c>
      <c r="BB43" s="67"/>
      <c r="BC43" s="67"/>
      <c r="BD43" s="67" t="s">
        <v>114</v>
      </c>
      <c r="BE43" s="67"/>
      <c r="BF43" s="68" t="e">
        <f t="shared" si="13"/>
        <v>#DIV/0!</v>
      </c>
      <c r="BG43" s="68" t="e">
        <f t="shared" si="14"/>
        <v>#DIV/0!</v>
      </c>
      <c r="BH43" s="67"/>
      <c r="BI43" s="67"/>
      <c r="BJ43" s="67" t="s">
        <v>115</v>
      </c>
      <c r="BK43" s="67"/>
      <c r="BL43" s="68" t="e">
        <f t="shared" si="15"/>
        <v>#DIV/0!</v>
      </c>
      <c r="BM43" s="68" t="e">
        <f t="shared" si="16"/>
        <v>#DIV/0!</v>
      </c>
      <c r="BN43" s="67"/>
      <c r="BO43" s="67"/>
      <c r="BP43" s="67" t="s">
        <v>116</v>
      </c>
      <c r="BQ43" s="67"/>
      <c r="BR43" s="68" t="e">
        <f t="shared" si="17"/>
        <v>#DIV/0!</v>
      </c>
      <c r="BS43" s="68" t="e">
        <f t="shared" si="18"/>
        <v>#DIV/0!</v>
      </c>
      <c r="BT43" s="67"/>
      <c r="BU43" s="67"/>
      <c r="BV43" s="67" t="s">
        <v>117</v>
      </c>
      <c r="BW43" s="67"/>
      <c r="BX43" s="68" t="e">
        <f t="shared" si="19"/>
        <v>#DIV/0!</v>
      </c>
      <c r="BY43" s="68" t="e">
        <f t="shared" si="20"/>
        <v>#DIV/0!</v>
      </c>
      <c r="BZ43" s="67"/>
      <c r="CA43" s="67"/>
      <c r="CB43" s="67" t="s">
        <v>118</v>
      </c>
      <c r="CC43" s="67"/>
      <c r="CD43" s="68" t="e">
        <f t="shared" si="21"/>
        <v>#DIV/0!</v>
      </c>
      <c r="CE43" s="68" t="e">
        <f t="shared" si="22"/>
        <v>#DIV/0!</v>
      </c>
      <c r="CF43" s="67"/>
      <c r="CG43" s="67"/>
      <c r="CH43" s="67" t="s">
        <v>119</v>
      </c>
      <c r="CI43" s="67"/>
      <c r="CJ43" s="68" t="e">
        <f t="shared" si="23"/>
        <v>#DIV/0!</v>
      </c>
      <c r="CK43" s="68" t="e">
        <f t="shared" si="24"/>
        <v>#DIV/0!</v>
      </c>
      <c r="CL43" s="67"/>
      <c r="CM43" s="67"/>
      <c r="CN43" s="58">
        <f t="shared" si="25"/>
        <v>0</v>
      </c>
      <c r="CO43" s="58">
        <f t="shared" si="26"/>
        <v>0</v>
      </c>
      <c r="CP43" s="58">
        <f t="shared" si="27"/>
        <v>0</v>
      </c>
      <c r="CQ43" s="58">
        <f t="shared" si="28"/>
        <v>0</v>
      </c>
      <c r="CR43" s="58">
        <f t="shared" si="29"/>
        <v>0</v>
      </c>
      <c r="CS43" s="58">
        <f t="shared" si="30"/>
        <v>0</v>
      </c>
      <c r="CT43" s="58">
        <f t="shared" si="31"/>
        <v>0</v>
      </c>
      <c r="CU43" s="58">
        <f t="shared" si="32"/>
        <v>0</v>
      </c>
      <c r="CV43" s="58">
        <f t="shared" si="33"/>
        <v>0</v>
      </c>
      <c r="CW43" s="58">
        <f t="shared" si="34"/>
        <v>0</v>
      </c>
      <c r="CX43" s="58">
        <f t="shared" si="35"/>
        <v>0</v>
      </c>
      <c r="CY43" s="58">
        <f t="shared" si="36"/>
        <v>0</v>
      </c>
      <c r="CZ43" s="58">
        <f t="shared" si="37"/>
        <v>0</v>
      </c>
    </row>
    <row r="44" spans="1:104" ht="52" x14ac:dyDescent="0.35">
      <c r="A44" s="141" t="s">
        <v>320</v>
      </c>
      <c r="B44" s="269" t="s">
        <v>133</v>
      </c>
      <c r="C44" s="20" t="s">
        <v>701</v>
      </c>
      <c r="D44" s="22" t="s">
        <v>267</v>
      </c>
      <c r="E44" s="22" t="s">
        <v>268</v>
      </c>
      <c r="F44" s="22" t="s">
        <v>269</v>
      </c>
      <c r="G44" s="20">
        <f t="shared" si="0"/>
        <v>2</v>
      </c>
      <c r="H44" s="20"/>
      <c r="I44" s="20"/>
      <c r="J44" s="20"/>
      <c r="K44" s="20"/>
      <c r="L44" s="20"/>
      <c r="M44" s="20"/>
      <c r="N44" s="20">
        <v>1</v>
      </c>
      <c r="O44" s="20"/>
      <c r="P44" s="20"/>
      <c r="Q44" s="20"/>
      <c r="R44" s="20">
        <v>1</v>
      </c>
      <c r="S44" s="20"/>
      <c r="T44" s="67" t="s">
        <v>108</v>
      </c>
      <c r="U44" s="67"/>
      <c r="V44" s="68" t="e">
        <f t="shared" si="1"/>
        <v>#DIV/0!</v>
      </c>
      <c r="W44" s="68">
        <f t="shared" si="2"/>
        <v>0</v>
      </c>
      <c r="X44" s="67"/>
      <c r="Y44" s="67"/>
      <c r="Z44" s="67" t="s">
        <v>109</v>
      </c>
      <c r="AA44" s="67"/>
      <c r="AB44" s="68" t="e">
        <f t="shared" si="3"/>
        <v>#DIV/0!</v>
      </c>
      <c r="AC44" s="68">
        <f t="shared" si="4"/>
        <v>0</v>
      </c>
      <c r="AD44" s="67"/>
      <c r="AE44" s="67"/>
      <c r="AF44" s="67" t="s">
        <v>110</v>
      </c>
      <c r="AG44" s="67"/>
      <c r="AH44" s="68" t="e">
        <f t="shared" si="5"/>
        <v>#DIV/0!</v>
      </c>
      <c r="AI44" s="68">
        <f t="shared" si="6"/>
        <v>0</v>
      </c>
      <c r="AJ44" s="67"/>
      <c r="AK44" s="67"/>
      <c r="AL44" s="67" t="s">
        <v>111</v>
      </c>
      <c r="AM44" s="67"/>
      <c r="AN44" s="68" t="e">
        <f t="shared" si="7"/>
        <v>#DIV/0!</v>
      </c>
      <c r="AO44" s="68">
        <f t="shared" si="8"/>
        <v>0</v>
      </c>
      <c r="AP44" s="67"/>
      <c r="AQ44" s="67"/>
      <c r="AR44" s="67" t="s">
        <v>112</v>
      </c>
      <c r="AS44" s="67"/>
      <c r="AT44" s="68" t="e">
        <f t="shared" si="9"/>
        <v>#DIV/0!</v>
      </c>
      <c r="AU44" s="68">
        <f t="shared" si="10"/>
        <v>0</v>
      </c>
      <c r="AV44" s="67"/>
      <c r="AW44" s="67"/>
      <c r="AX44" s="67" t="s">
        <v>113</v>
      </c>
      <c r="AY44" s="67"/>
      <c r="AZ44" s="68" t="e">
        <f t="shared" si="11"/>
        <v>#DIV/0!</v>
      </c>
      <c r="BA44" s="68">
        <f t="shared" si="12"/>
        <v>0</v>
      </c>
      <c r="BB44" s="67"/>
      <c r="BC44" s="67"/>
      <c r="BD44" s="67" t="s">
        <v>114</v>
      </c>
      <c r="BE44" s="67"/>
      <c r="BF44" s="68">
        <f t="shared" si="13"/>
        <v>0</v>
      </c>
      <c r="BG44" s="68">
        <f t="shared" si="14"/>
        <v>0</v>
      </c>
      <c r="BH44" s="67"/>
      <c r="BI44" s="67"/>
      <c r="BJ44" s="67" t="s">
        <v>115</v>
      </c>
      <c r="BK44" s="67"/>
      <c r="BL44" s="68" t="e">
        <f t="shared" si="15"/>
        <v>#DIV/0!</v>
      </c>
      <c r="BM44" s="68">
        <f t="shared" si="16"/>
        <v>0</v>
      </c>
      <c r="BN44" s="67"/>
      <c r="BO44" s="67"/>
      <c r="BP44" s="67" t="s">
        <v>116</v>
      </c>
      <c r="BQ44" s="67"/>
      <c r="BR44" s="68" t="e">
        <f t="shared" si="17"/>
        <v>#DIV/0!</v>
      </c>
      <c r="BS44" s="68">
        <f t="shared" si="18"/>
        <v>0</v>
      </c>
      <c r="BT44" s="67"/>
      <c r="BU44" s="67"/>
      <c r="BV44" s="67" t="s">
        <v>117</v>
      </c>
      <c r="BW44" s="67"/>
      <c r="BX44" s="68" t="e">
        <f t="shared" si="19"/>
        <v>#DIV/0!</v>
      </c>
      <c r="BY44" s="68">
        <f t="shared" si="20"/>
        <v>0</v>
      </c>
      <c r="BZ44" s="67"/>
      <c r="CA44" s="67"/>
      <c r="CB44" s="67" t="s">
        <v>118</v>
      </c>
      <c r="CC44" s="67"/>
      <c r="CD44" s="68">
        <f t="shared" si="21"/>
        <v>0</v>
      </c>
      <c r="CE44" s="68">
        <f t="shared" si="22"/>
        <v>0</v>
      </c>
      <c r="CF44" s="67"/>
      <c r="CG44" s="67"/>
      <c r="CH44" s="67" t="s">
        <v>119</v>
      </c>
      <c r="CI44" s="67"/>
      <c r="CJ44" s="68" t="e">
        <f t="shared" si="23"/>
        <v>#DIV/0!</v>
      </c>
      <c r="CK44" s="68">
        <f t="shared" si="24"/>
        <v>0</v>
      </c>
      <c r="CL44" s="67"/>
      <c r="CM44" s="67"/>
      <c r="CN44" s="58">
        <f t="shared" si="25"/>
        <v>0</v>
      </c>
      <c r="CO44" s="58">
        <f t="shared" si="26"/>
        <v>0</v>
      </c>
      <c r="CP44" s="58">
        <f t="shared" si="27"/>
        <v>0</v>
      </c>
      <c r="CQ44" s="58">
        <f t="shared" si="28"/>
        <v>0</v>
      </c>
      <c r="CR44" s="58">
        <f t="shared" si="29"/>
        <v>0</v>
      </c>
      <c r="CS44" s="58">
        <f t="shared" si="30"/>
        <v>0</v>
      </c>
      <c r="CT44" s="58">
        <f t="shared" si="31"/>
        <v>0</v>
      </c>
      <c r="CU44" s="58">
        <f t="shared" si="32"/>
        <v>0</v>
      </c>
      <c r="CV44" s="58">
        <f t="shared" si="33"/>
        <v>0</v>
      </c>
      <c r="CW44" s="58">
        <f t="shared" si="34"/>
        <v>0</v>
      </c>
      <c r="CX44" s="58">
        <f t="shared" si="35"/>
        <v>0</v>
      </c>
      <c r="CY44" s="58">
        <f t="shared" si="36"/>
        <v>0</v>
      </c>
      <c r="CZ44" s="58">
        <f t="shared" si="37"/>
        <v>0</v>
      </c>
    </row>
    <row r="45" spans="1:104" ht="14" x14ac:dyDescent="0.35">
      <c r="A45" s="141" t="s">
        <v>320</v>
      </c>
      <c r="B45" s="270"/>
      <c r="C45" s="20" t="s">
        <v>702</v>
      </c>
      <c r="D45" s="22"/>
      <c r="E45" s="22"/>
      <c r="F45" s="22"/>
      <c r="G45" s="20">
        <f t="shared" si="0"/>
        <v>0</v>
      </c>
      <c r="H45" s="20"/>
      <c r="I45" s="20"/>
      <c r="J45" s="20"/>
      <c r="K45" s="20"/>
      <c r="L45" s="20"/>
      <c r="M45" s="20"/>
      <c r="N45" s="20"/>
      <c r="O45" s="20"/>
      <c r="P45" s="20"/>
      <c r="Q45" s="20"/>
      <c r="R45" s="20"/>
      <c r="S45" s="20"/>
      <c r="T45" s="67" t="s">
        <v>108</v>
      </c>
      <c r="U45" s="67"/>
      <c r="V45" s="68" t="e">
        <f t="shared" si="1"/>
        <v>#DIV/0!</v>
      </c>
      <c r="W45" s="68" t="e">
        <f t="shared" si="2"/>
        <v>#DIV/0!</v>
      </c>
      <c r="X45" s="67"/>
      <c r="Y45" s="67"/>
      <c r="Z45" s="67" t="s">
        <v>109</v>
      </c>
      <c r="AA45" s="67"/>
      <c r="AB45" s="68" t="e">
        <f t="shared" si="3"/>
        <v>#DIV/0!</v>
      </c>
      <c r="AC45" s="68" t="e">
        <f t="shared" si="4"/>
        <v>#DIV/0!</v>
      </c>
      <c r="AD45" s="67"/>
      <c r="AE45" s="67"/>
      <c r="AF45" s="67" t="s">
        <v>110</v>
      </c>
      <c r="AG45" s="67"/>
      <c r="AH45" s="68" t="e">
        <f t="shared" si="5"/>
        <v>#DIV/0!</v>
      </c>
      <c r="AI45" s="68" t="e">
        <f t="shared" si="6"/>
        <v>#DIV/0!</v>
      </c>
      <c r="AJ45" s="67"/>
      <c r="AK45" s="67"/>
      <c r="AL45" s="67" t="s">
        <v>111</v>
      </c>
      <c r="AM45" s="67"/>
      <c r="AN45" s="68" t="e">
        <f t="shared" si="7"/>
        <v>#DIV/0!</v>
      </c>
      <c r="AO45" s="68" t="e">
        <f t="shared" si="8"/>
        <v>#DIV/0!</v>
      </c>
      <c r="AP45" s="67"/>
      <c r="AQ45" s="67"/>
      <c r="AR45" s="67" t="s">
        <v>112</v>
      </c>
      <c r="AS45" s="67"/>
      <c r="AT45" s="68" t="e">
        <f t="shared" si="9"/>
        <v>#DIV/0!</v>
      </c>
      <c r="AU45" s="68" t="e">
        <f t="shared" si="10"/>
        <v>#DIV/0!</v>
      </c>
      <c r="AV45" s="67"/>
      <c r="AW45" s="67"/>
      <c r="AX45" s="67" t="s">
        <v>113</v>
      </c>
      <c r="AY45" s="67"/>
      <c r="AZ45" s="68" t="e">
        <f t="shared" si="11"/>
        <v>#DIV/0!</v>
      </c>
      <c r="BA45" s="68" t="e">
        <f t="shared" si="12"/>
        <v>#DIV/0!</v>
      </c>
      <c r="BB45" s="67"/>
      <c r="BC45" s="67"/>
      <c r="BD45" s="67" t="s">
        <v>114</v>
      </c>
      <c r="BE45" s="67"/>
      <c r="BF45" s="68" t="e">
        <f t="shared" si="13"/>
        <v>#DIV/0!</v>
      </c>
      <c r="BG45" s="68" t="e">
        <f t="shared" si="14"/>
        <v>#DIV/0!</v>
      </c>
      <c r="BH45" s="67"/>
      <c r="BI45" s="67"/>
      <c r="BJ45" s="67" t="s">
        <v>115</v>
      </c>
      <c r="BK45" s="67"/>
      <c r="BL45" s="68" t="e">
        <f t="shared" si="15"/>
        <v>#DIV/0!</v>
      </c>
      <c r="BM45" s="68" t="e">
        <f t="shared" si="16"/>
        <v>#DIV/0!</v>
      </c>
      <c r="BN45" s="67"/>
      <c r="BO45" s="67"/>
      <c r="BP45" s="67" t="s">
        <v>116</v>
      </c>
      <c r="BQ45" s="67"/>
      <c r="BR45" s="68" t="e">
        <f t="shared" si="17"/>
        <v>#DIV/0!</v>
      </c>
      <c r="BS45" s="68" t="e">
        <f t="shared" si="18"/>
        <v>#DIV/0!</v>
      </c>
      <c r="BT45" s="67"/>
      <c r="BU45" s="67"/>
      <c r="BV45" s="67" t="s">
        <v>117</v>
      </c>
      <c r="BW45" s="67"/>
      <c r="BX45" s="68" t="e">
        <f t="shared" si="19"/>
        <v>#DIV/0!</v>
      </c>
      <c r="BY45" s="68" t="e">
        <f t="shared" si="20"/>
        <v>#DIV/0!</v>
      </c>
      <c r="BZ45" s="67"/>
      <c r="CA45" s="67"/>
      <c r="CB45" s="67" t="s">
        <v>118</v>
      </c>
      <c r="CC45" s="67"/>
      <c r="CD45" s="68" t="e">
        <f t="shared" si="21"/>
        <v>#DIV/0!</v>
      </c>
      <c r="CE45" s="68" t="e">
        <f t="shared" si="22"/>
        <v>#DIV/0!</v>
      </c>
      <c r="CF45" s="67"/>
      <c r="CG45" s="67"/>
      <c r="CH45" s="67" t="s">
        <v>119</v>
      </c>
      <c r="CI45" s="67"/>
      <c r="CJ45" s="68" t="e">
        <f t="shared" si="23"/>
        <v>#DIV/0!</v>
      </c>
      <c r="CK45" s="68" t="e">
        <f t="shared" si="24"/>
        <v>#DIV/0!</v>
      </c>
      <c r="CL45" s="67"/>
      <c r="CM45" s="67"/>
      <c r="CN45" s="58">
        <f t="shared" si="25"/>
        <v>0</v>
      </c>
      <c r="CO45" s="58">
        <f t="shared" si="26"/>
        <v>0</v>
      </c>
      <c r="CP45" s="58">
        <f t="shared" si="27"/>
        <v>0</v>
      </c>
      <c r="CQ45" s="58">
        <f t="shared" si="28"/>
        <v>0</v>
      </c>
      <c r="CR45" s="58">
        <f t="shared" si="29"/>
        <v>0</v>
      </c>
      <c r="CS45" s="58">
        <f t="shared" si="30"/>
        <v>0</v>
      </c>
      <c r="CT45" s="58">
        <f t="shared" si="31"/>
        <v>0</v>
      </c>
      <c r="CU45" s="58">
        <f t="shared" si="32"/>
        <v>0</v>
      </c>
      <c r="CV45" s="58">
        <f t="shared" si="33"/>
        <v>0</v>
      </c>
      <c r="CW45" s="58">
        <f t="shared" si="34"/>
        <v>0</v>
      </c>
      <c r="CX45" s="58">
        <f t="shared" si="35"/>
        <v>0</v>
      </c>
      <c r="CY45" s="58">
        <f t="shared" si="36"/>
        <v>0</v>
      </c>
      <c r="CZ45" s="58">
        <f t="shared" si="37"/>
        <v>0</v>
      </c>
    </row>
    <row r="46" spans="1:104" ht="14" x14ac:dyDescent="0.35">
      <c r="A46" s="141" t="s">
        <v>320</v>
      </c>
      <c r="B46" s="270"/>
      <c r="C46" s="20" t="s">
        <v>703</v>
      </c>
      <c r="D46" s="22"/>
      <c r="E46" s="22"/>
      <c r="F46" s="22"/>
      <c r="G46" s="20">
        <f t="shared" si="0"/>
        <v>0</v>
      </c>
      <c r="H46" s="20"/>
      <c r="I46" s="20"/>
      <c r="J46" s="20"/>
      <c r="K46" s="20"/>
      <c r="L46" s="20"/>
      <c r="M46" s="20"/>
      <c r="N46" s="20"/>
      <c r="O46" s="20"/>
      <c r="P46" s="20"/>
      <c r="Q46" s="20"/>
      <c r="R46" s="20"/>
      <c r="S46" s="20"/>
      <c r="T46" s="67" t="s">
        <v>108</v>
      </c>
      <c r="U46" s="67"/>
      <c r="V46" s="68" t="e">
        <f t="shared" si="1"/>
        <v>#DIV/0!</v>
      </c>
      <c r="W46" s="68" t="e">
        <f t="shared" si="2"/>
        <v>#DIV/0!</v>
      </c>
      <c r="X46" s="67"/>
      <c r="Y46" s="67"/>
      <c r="Z46" s="67" t="s">
        <v>109</v>
      </c>
      <c r="AA46" s="67"/>
      <c r="AB46" s="68" t="e">
        <f t="shared" si="3"/>
        <v>#DIV/0!</v>
      </c>
      <c r="AC46" s="68" t="e">
        <f t="shared" si="4"/>
        <v>#DIV/0!</v>
      </c>
      <c r="AD46" s="67"/>
      <c r="AE46" s="67"/>
      <c r="AF46" s="67" t="s">
        <v>110</v>
      </c>
      <c r="AG46" s="67"/>
      <c r="AH46" s="68" t="e">
        <f t="shared" si="5"/>
        <v>#DIV/0!</v>
      </c>
      <c r="AI46" s="68" t="e">
        <f t="shared" si="6"/>
        <v>#DIV/0!</v>
      </c>
      <c r="AJ46" s="67"/>
      <c r="AK46" s="67"/>
      <c r="AL46" s="67" t="s">
        <v>111</v>
      </c>
      <c r="AM46" s="67"/>
      <c r="AN46" s="68" t="e">
        <f t="shared" si="7"/>
        <v>#DIV/0!</v>
      </c>
      <c r="AO46" s="68" t="e">
        <f t="shared" si="8"/>
        <v>#DIV/0!</v>
      </c>
      <c r="AP46" s="67"/>
      <c r="AQ46" s="67"/>
      <c r="AR46" s="67" t="s">
        <v>112</v>
      </c>
      <c r="AS46" s="67"/>
      <c r="AT46" s="68" t="e">
        <f t="shared" si="9"/>
        <v>#DIV/0!</v>
      </c>
      <c r="AU46" s="68" t="e">
        <f t="shared" si="10"/>
        <v>#DIV/0!</v>
      </c>
      <c r="AV46" s="67"/>
      <c r="AW46" s="67"/>
      <c r="AX46" s="67" t="s">
        <v>113</v>
      </c>
      <c r="AY46" s="67"/>
      <c r="AZ46" s="68" t="e">
        <f t="shared" si="11"/>
        <v>#DIV/0!</v>
      </c>
      <c r="BA46" s="68" t="e">
        <f t="shared" si="12"/>
        <v>#DIV/0!</v>
      </c>
      <c r="BB46" s="67"/>
      <c r="BC46" s="67"/>
      <c r="BD46" s="67" t="s">
        <v>114</v>
      </c>
      <c r="BE46" s="67"/>
      <c r="BF46" s="68" t="e">
        <f t="shared" si="13"/>
        <v>#DIV/0!</v>
      </c>
      <c r="BG46" s="68" t="e">
        <f t="shared" si="14"/>
        <v>#DIV/0!</v>
      </c>
      <c r="BH46" s="67"/>
      <c r="BI46" s="67"/>
      <c r="BJ46" s="67" t="s">
        <v>115</v>
      </c>
      <c r="BK46" s="67"/>
      <c r="BL46" s="68" t="e">
        <f t="shared" si="15"/>
        <v>#DIV/0!</v>
      </c>
      <c r="BM46" s="68" t="e">
        <f t="shared" si="16"/>
        <v>#DIV/0!</v>
      </c>
      <c r="BN46" s="67"/>
      <c r="BO46" s="67"/>
      <c r="BP46" s="67" t="s">
        <v>116</v>
      </c>
      <c r="BQ46" s="67"/>
      <c r="BR46" s="68" t="e">
        <f t="shared" si="17"/>
        <v>#DIV/0!</v>
      </c>
      <c r="BS46" s="68" t="e">
        <f t="shared" si="18"/>
        <v>#DIV/0!</v>
      </c>
      <c r="BT46" s="67"/>
      <c r="BU46" s="67"/>
      <c r="BV46" s="67" t="s">
        <v>117</v>
      </c>
      <c r="BW46" s="67"/>
      <c r="BX46" s="68" t="e">
        <f t="shared" si="19"/>
        <v>#DIV/0!</v>
      </c>
      <c r="BY46" s="68" t="e">
        <f t="shared" si="20"/>
        <v>#DIV/0!</v>
      </c>
      <c r="BZ46" s="67"/>
      <c r="CA46" s="67"/>
      <c r="CB46" s="67" t="s">
        <v>118</v>
      </c>
      <c r="CC46" s="67"/>
      <c r="CD46" s="68" t="e">
        <f t="shared" si="21"/>
        <v>#DIV/0!</v>
      </c>
      <c r="CE46" s="68" t="e">
        <f t="shared" si="22"/>
        <v>#DIV/0!</v>
      </c>
      <c r="CF46" s="67"/>
      <c r="CG46" s="67"/>
      <c r="CH46" s="67" t="s">
        <v>119</v>
      </c>
      <c r="CI46" s="67"/>
      <c r="CJ46" s="68" t="e">
        <f t="shared" si="23"/>
        <v>#DIV/0!</v>
      </c>
      <c r="CK46" s="68" t="e">
        <f t="shared" si="24"/>
        <v>#DIV/0!</v>
      </c>
      <c r="CL46" s="67"/>
      <c r="CM46" s="67"/>
      <c r="CN46" s="58">
        <f t="shared" si="25"/>
        <v>0</v>
      </c>
      <c r="CO46" s="58">
        <f t="shared" si="26"/>
        <v>0</v>
      </c>
      <c r="CP46" s="58">
        <f t="shared" si="27"/>
        <v>0</v>
      </c>
      <c r="CQ46" s="58">
        <f t="shared" si="28"/>
        <v>0</v>
      </c>
      <c r="CR46" s="58">
        <f t="shared" si="29"/>
        <v>0</v>
      </c>
      <c r="CS46" s="58">
        <f t="shared" si="30"/>
        <v>0</v>
      </c>
      <c r="CT46" s="58">
        <f t="shared" si="31"/>
        <v>0</v>
      </c>
      <c r="CU46" s="58">
        <f t="shared" si="32"/>
        <v>0</v>
      </c>
      <c r="CV46" s="58">
        <f t="shared" si="33"/>
        <v>0</v>
      </c>
      <c r="CW46" s="58">
        <f t="shared" si="34"/>
        <v>0</v>
      </c>
      <c r="CX46" s="58">
        <f t="shared" si="35"/>
        <v>0</v>
      </c>
      <c r="CY46" s="58">
        <f t="shared" si="36"/>
        <v>0</v>
      </c>
      <c r="CZ46" s="58">
        <f t="shared" si="37"/>
        <v>0</v>
      </c>
    </row>
    <row r="47" spans="1:104" ht="14" x14ac:dyDescent="0.35">
      <c r="A47" s="141" t="s">
        <v>320</v>
      </c>
      <c r="B47" s="271"/>
      <c r="C47" s="20" t="s">
        <v>704</v>
      </c>
      <c r="D47" s="22"/>
      <c r="E47" s="22"/>
      <c r="F47" s="22"/>
      <c r="G47" s="20">
        <f t="shared" si="0"/>
        <v>0</v>
      </c>
      <c r="H47" s="20"/>
      <c r="I47" s="20"/>
      <c r="J47" s="20"/>
      <c r="K47" s="20"/>
      <c r="L47" s="20"/>
      <c r="M47" s="20"/>
      <c r="N47" s="20"/>
      <c r="O47" s="20"/>
      <c r="P47" s="20"/>
      <c r="Q47" s="20"/>
      <c r="R47" s="20"/>
      <c r="S47" s="20"/>
      <c r="T47" s="67" t="s">
        <v>108</v>
      </c>
      <c r="U47" s="67"/>
      <c r="V47" s="68" t="e">
        <f t="shared" si="1"/>
        <v>#DIV/0!</v>
      </c>
      <c r="W47" s="68" t="e">
        <f t="shared" si="2"/>
        <v>#DIV/0!</v>
      </c>
      <c r="X47" s="67"/>
      <c r="Y47" s="67"/>
      <c r="Z47" s="67" t="s">
        <v>109</v>
      </c>
      <c r="AA47" s="67"/>
      <c r="AB47" s="68" t="e">
        <f t="shared" si="3"/>
        <v>#DIV/0!</v>
      </c>
      <c r="AC47" s="68" t="e">
        <f t="shared" si="4"/>
        <v>#DIV/0!</v>
      </c>
      <c r="AD47" s="67"/>
      <c r="AE47" s="67"/>
      <c r="AF47" s="67" t="s">
        <v>110</v>
      </c>
      <c r="AG47" s="67"/>
      <c r="AH47" s="68" t="e">
        <f t="shared" si="5"/>
        <v>#DIV/0!</v>
      </c>
      <c r="AI47" s="68" t="e">
        <f t="shared" si="6"/>
        <v>#DIV/0!</v>
      </c>
      <c r="AJ47" s="67"/>
      <c r="AK47" s="67"/>
      <c r="AL47" s="67" t="s">
        <v>111</v>
      </c>
      <c r="AM47" s="67"/>
      <c r="AN47" s="68" t="e">
        <f t="shared" si="7"/>
        <v>#DIV/0!</v>
      </c>
      <c r="AO47" s="68" t="e">
        <f t="shared" si="8"/>
        <v>#DIV/0!</v>
      </c>
      <c r="AP47" s="67"/>
      <c r="AQ47" s="67"/>
      <c r="AR47" s="67" t="s">
        <v>112</v>
      </c>
      <c r="AS47" s="67"/>
      <c r="AT47" s="68" t="e">
        <f t="shared" si="9"/>
        <v>#DIV/0!</v>
      </c>
      <c r="AU47" s="68" t="e">
        <f t="shared" si="10"/>
        <v>#DIV/0!</v>
      </c>
      <c r="AV47" s="67"/>
      <c r="AW47" s="67"/>
      <c r="AX47" s="67" t="s">
        <v>113</v>
      </c>
      <c r="AY47" s="67"/>
      <c r="AZ47" s="68" t="e">
        <f t="shared" si="11"/>
        <v>#DIV/0!</v>
      </c>
      <c r="BA47" s="68" t="e">
        <f t="shared" si="12"/>
        <v>#DIV/0!</v>
      </c>
      <c r="BB47" s="67"/>
      <c r="BC47" s="67"/>
      <c r="BD47" s="67" t="s">
        <v>114</v>
      </c>
      <c r="BE47" s="67"/>
      <c r="BF47" s="68" t="e">
        <f t="shared" si="13"/>
        <v>#DIV/0!</v>
      </c>
      <c r="BG47" s="68" t="e">
        <f t="shared" si="14"/>
        <v>#DIV/0!</v>
      </c>
      <c r="BH47" s="67"/>
      <c r="BI47" s="67"/>
      <c r="BJ47" s="67" t="s">
        <v>115</v>
      </c>
      <c r="BK47" s="67"/>
      <c r="BL47" s="68" t="e">
        <f t="shared" si="15"/>
        <v>#DIV/0!</v>
      </c>
      <c r="BM47" s="68" t="e">
        <f t="shared" si="16"/>
        <v>#DIV/0!</v>
      </c>
      <c r="BN47" s="67"/>
      <c r="BO47" s="67"/>
      <c r="BP47" s="67" t="s">
        <v>116</v>
      </c>
      <c r="BQ47" s="67"/>
      <c r="BR47" s="68" t="e">
        <f t="shared" si="17"/>
        <v>#DIV/0!</v>
      </c>
      <c r="BS47" s="68" t="e">
        <f t="shared" si="18"/>
        <v>#DIV/0!</v>
      </c>
      <c r="BT47" s="67"/>
      <c r="BU47" s="67"/>
      <c r="BV47" s="67" t="s">
        <v>117</v>
      </c>
      <c r="BW47" s="67"/>
      <c r="BX47" s="68" t="e">
        <f t="shared" si="19"/>
        <v>#DIV/0!</v>
      </c>
      <c r="BY47" s="68" t="e">
        <f t="shared" si="20"/>
        <v>#DIV/0!</v>
      </c>
      <c r="BZ47" s="67"/>
      <c r="CA47" s="67"/>
      <c r="CB47" s="67" t="s">
        <v>118</v>
      </c>
      <c r="CC47" s="67"/>
      <c r="CD47" s="68" t="e">
        <f t="shared" si="21"/>
        <v>#DIV/0!</v>
      </c>
      <c r="CE47" s="68" t="e">
        <f t="shared" si="22"/>
        <v>#DIV/0!</v>
      </c>
      <c r="CF47" s="67"/>
      <c r="CG47" s="67"/>
      <c r="CH47" s="67" t="s">
        <v>119</v>
      </c>
      <c r="CI47" s="67"/>
      <c r="CJ47" s="68" t="e">
        <f t="shared" si="23"/>
        <v>#DIV/0!</v>
      </c>
      <c r="CK47" s="68" t="e">
        <f t="shared" si="24"/>
        <v>#DIV/0!</v>
      </c>
      <c r="CL47" s="67"/>
      <c r="CM47" s="67"/>
      <c r="CN47" s="58">
        <f t="shared" si="25"/>
        <v>0</v>
      </c>
      <c r="CO47" s="58">
        <f t="shared" si="26"/>
        <v>0</v>
      </c>
      <c r="CP47" s="58">
        <f t="shared" si="27"/>
        <v>0</v>
      </c>
      <c r="CQ47" s="58">
        <f t="shared" si="28"/>
        <v>0</v>
      </c>
      <c r="CR47" s="58">
        <f t="shared" si="29"/>
        <v>0</v>
      </c>
      <c r="CS47" s="58">
        <f t="shared" si="30"/>
        <v>0</v>
      </c>
      <c r="CT47" s="58">
        <f t="shared" si="31"/>
        <v>0</v>
      </c>
      <c r="CU47" s="58">
        <f t="shared" si="32"/>
        <v>0</v>
      </c>
      <c r="CV47" s="58">
        <f t="shared" si="33"/>
        <v>0</v>
      </c>
      <c r="CW47" s="58">
        <f t="shared" si="34"/>
        <v>0</v>
      </c>
      <c r="CX47" s="58">
        <f t="shared" si="35"/>
        <v>0</v>
      </c>
      <c r="CY47" s="58">
        <f t="shared" si="36"/>
        <v>0</v>
      </c>
      <c r="CZ47" s="58">
        <f t="shared" si="37"/>
        <v>0</v>
      </c>
    </row>
    <row r="48" spans="1:104" ht="65" x14ac:dyDescent="0.35">
      <c r="A48" s="141" t="s">
        <v>416</v>
      </c>
      <c r="B48" s="269" t="s">
        <v>133</v>
      </c>
      <c r="C48" s="20" t="s">
        <v>705</v>
      </c>
      <c r="D48" s="22" t="s">
        <v>299</v>
      </c>
      <c r="E48" s="22" t="s">
        <v>434</v>
      </c>
      <c r="F48" s="22" t="s">
        <v>435</v>
      </c>
      <c r="G48" s="20">
        <f t="shared" si="0"/>
        <v>1</v>
      </c>
      <c r="H48" s="20"/>
      <c r="I48" s="20"/>
      <c r="J48" s="20"/>
      <c r="K48" s="20"/>
      <c r="L48" s="20"/>
      <c r="M48" s="20"/>
      <c r="N48" s="20"/>
      <c r="O48" s="20"/>
      <c r="P48" s="20"/>
      <c r="Q48" s="20"/>
      <c r="R48" s="20">
        <v>1</v>
      </c>
      <c r="S48" s="20"/>
      <c r="T48" s="67" t="s">
        <v>108</v>
      </c>
      <c r="U48" s="67"/>
      <c r="V48" s="68" t="e">
        <f t="shared" si="1"/>
        <v>#DIV/0!</v>
      </c>
      <c r="W48" s="68">
        <f t="shared" si="2"/>
        <v>0</v>
      </c>
      <c r="X48" s="67"/>
      <c r="Y48" s="67"/>
      <c r="Z48" s="67" t="s">
        <v>109</v>
      </c>
      <c r="AA48" s="67"/>
      <c r="AB48" s="68" t="e">
        <f t="shared" si="3"/>
        <v>#DIV/0!</v>
      </c>
      <c r="AC48" s="68">
        <f t="shared" si="4"/>
        <v>0</v>
      </c>
      <c r="AD48" s="67"/>
      <c r="AE48" s="67"/>
      <c r="AF48" s="67" t="s">
        <v>110</v>
      </c>
      <c r="AG48" s="67"/>
      <c r="AH48" s="68" t="e">
        <f t="shared" si="5"/>
        <v>#DIV/0!</v>
      </c>
      <c r="AI48" s="68">
        <f t="shared" si="6"/>
        <v>0</v>
      </c>
      <c r="AJ48" s="67"/>
      <c r="AK48" s="67"/>
      <c r="AL48" s="67" t="s">
        <v>111</v>
      </c>
      <c r="AM48" s="67"/>
      <c r="AN48" s="68" t="e">
        <f t="shared" si="7"/>
        <v>#DIV/0!</v>
      </c>
      <c r="AO48" s="68">
        <f t="shared" si="8"/>
        <v>0</v>
      </c>
      <c r="AP48" s="67"/>
      <c r="AQ48" s="67"/>
      <c r="AR48" s="67" t="s">
        <v>112</v>
      </c>
      <c r="AS48" s="67"/>
      <c r="AT48" s="68" t="e">
        <f t="shared" si="9"/>
        <v>#DIV/0!</v>
      </c>
      <c r="AU48" s="68">
        <f t="shared" si="10"/>
        <v>0</v>
      </c>
      <c r="AV48" s="67"/>
      <c r="AW48" s="67"/>
      <c r="AX48" s="67" t="s">
        <v>113</v>
      </c>
      <c r="AY48" s="67"/>
      <c r="AZ48" s="68" t="e">
        <f t="shared" si="11"/>
        <v>#DIV/0!</v>
      </c>
      <c r="BA48" s="68">
        <f t="shared" si="12"/>
        <v>0</v>
      </c>
      <c r="BB48" s="67"/>
      <c r="BC48" s="67"/>
      <c r="BD48" s="67" t="s">
        <v>114</v>
      </c>
      <c r="BE48" s="67"/>
      <c r="BF48" s="68" t="e">
        <f t="shared" si="13"/>
        <v>#DIV/0!</v>
      </c>
      <c r="BG48" s="68">
        <f t="shared" si="14"/>
        <v>0</v>
      </c>
      <c r="BH48" s="67"/>
      <c r="BI48" s="67"/>
      <c r="BJ48" s="67" t="s">
        <v>115</v>
      </c>
      <c r="BK48" s="67"/>
      <c r="BL48" s="68" t="e">
        <f t="shared" si="15"/>
        <v>#DIV/0!</v>
      </c>
      <c r="BM48" s="68">
        <f t="shared" si="16"/>
        <v>0</v>
      </c>
      <c r="BN48" s="67"/>
      <c r="BO48" s="67"/>
      <c r="BP48" s="67" t="s">
        <v>116</v>
      </c>
      <c r="BQ48" s="67"/>
      <c r="BR48" s="68" t="e">
        <f t="shared" si="17"/>
        <v>#DIV/0!</v>
      </c>
      <c r="BS48" s="68">
        <f t="shared" si="18"/>
        <v>0</v>
      </c>
      <c r="BT48" s="67"/>
      <c r="BU48" s="67"/>
      <c r="BV48" s="67" t="s">
        <v>117</v>
      </c>
      <c r="BW48" s="67"/>
      <c r="BX48" s="68" t="e">
        <f t="shared" si="19"/>
        <v>#DIV/0!</v>
      </c>
      <c r="BY48" s="68">
        <f t="shared" si="20"/>
        <v>0</v>
      </c>
      <c r="BZ48" s="67"/>
      <c r="CA48" s="67"/>
      <c r="CB48" s="67" t="s">
        <v>118</v>
      </c>
      <c r="CC48" s="67"/>
      <c r="CD48" s="68">
        <f t="shared" si="21"/>
        <v>0</v>
      </c>
      <c r="CE48" s="68">
        <f t="shared" si="22"/>
        <v>0</v>
      </c>
      <c r="CF48" s="67"/>
      <c r="CG48" s="67"/>
      <c r="CH48" s="67" t="s">
        <v>119</v>
      </c>
      <c r="CI48" s="67"/>
      <c r="CJ48" s="68" t="e">
        <f t="shared" si="23"/>
        <v>#DIV/0!</v>
      </c>
      <c r="CK48" s="68">
        <f t="shared" si="24"/>
        <v>0</v>
      </c>
      <c r="CL48" s="67"/>
      <c r="CM48" s="67"/>
      <c r="CN48" s="58">
        <f t="shared" si="25"/>
        <v>0</v>
      </c>
      <c r="CO48" s="58">
        <f t="shared" si="26"/>
        <v>0</v>
      </c>
      <c r="CP48" s="58">
        <f t="shared" si="27"/>
        <v>0</v>
      </c>
      <c r="CQ48" s="58">
        <f t="shared" si="28"/>
        <v>0</v>
      </c>
      <c r="CR48" s="58">
        <f t="shared" si="29"/>
        <v>0</v>
      </c>
      <c r="CS48" s="58">
        <f t="shared" si="30"/>
        <v>0</v>
      </c>
      <c r="CT48" s="58">
        <f t="shared" si="31"/>
        <v>0</v>
      </c>
      <c r="CU48" s="58">
        <f t="shared" si="32"/>
        <v>0</v>
      </c>
      <c r="CV48" s="58">
        <f t="shared" si="33"/>
        <v>0</v>
      </c>
      <c r="CW48" s="58">
        <f t="shared" si="34"/>
        <v>0</v>
      </c>
      <c r="CX48" s="58">
        <f t="shared" si="35"/>
        <v>0</v>
      </c>
      <c r="CY48" s="58">
        <f t="shared" si="36"/>
        <v>0</v>
      </c>
      <c r="CZ48" s="58">
        <f t="shared" si="37"/>
        <v>0</v>
      </c>
    </row>
    <row r="49" spans="1:104" ht="14" x14ac:dyDescent="0.35">
      <c r="A49" s="141" t="s">
        <v>416</v>
      </c>
      <c r="B49" s="270"/>
      <c r="C49" s="20" t="s">
        <v>706</v>
      </c>
      <c r="D49" s="22"/>
      <c r="E49" s="22"/>
      <c r="F49" s="22"/>
      <c r="G49" s="20">
        <f t="shared" si="0"/>
        <v>0</v>
      </c>
      <c r="H49" s="20"/>
      <c r="I49" s="20"/>
      <c r="J49" s="20"/>
      <c r="K49" s="20"/>
      <c r="L49" s="20"/>
      <c r="M49" s="20"/>
      <c r="N49" s="20"/>
      <c r="O49" s="20"/>
      <c r="P49" s="20"/>
      <c r="Q49" s="20"/>
      <c r="R49" s="20"/>
      <c r="S49" s="20"/>
      <c r="T49" s="67" t="s">
        <v>108</v>
      </c>
      <c r="U49" s="67"/>
      <c r="V49" s="68" t="e">
        <f t="shared" si="1"/>
        <v>#DIV/0!</v>
      </c>
      <c r="W49" s="68" t="e">
        <f t="shared" si="2"/>
        <v>#DIV/0!</v>
      </c>
      <c r="X49" s="67"/>
      <c r="Y49" s="67"/>
      <c r="Z49" s="67" t="s">
        <v>109</v>
      </c>
      <c r="AA49" s="67"/>
      <c r="AB49" s="68" t="e">
        <f t="shared" si="3"/>
        <v>#DIV/0!</v>
      </c>
      <c r="AC49" s="68" t="e">
        <f t="shared" si="4"/>
        <v>#DIV/0!</v>
      </c>
      <c r="AD49" s="67"/>
      <c r="AE49" s="67"/>
      <c r="AF49" s="67" t="s">
        <v>110</v>
      </c>
      <c r="AG49" s="67"/>
      <c r="AH49" s="68" t="e">
        <f t="shared" si="5"/>
        <v>#DIV/0!</v>
      </c>
      <c r="AI49" s="68" t="e">
        <f t="shared" si="6"/>
        <v>#DIV/0!</v>
      </c>
      <c r="AJ49" s="67"/>
      <c r="AK49" s="67"/>
      <c r="AL49" s="67" t="s">
        <v>111</v>
      </c>
      <c r="AM49" s="67"/>
      <c r="AN49" s="68" t="e">
        <f t="shared" si="7"/>
        <v>#DIV/0!</v>
      </c>
      <c r="AO49" s="68" t="e">
        <f t="shared" si="8"/>
        <v>#DIV/0!</v>
      </c>
      <c r="AP49" s="67"/>
      <c r="AQ49" s="67"/>
      <c r="AR49" s="67" t="s">
        <v>112</v>
      </c>
      <c r="AS49" s="67"/>
      <c r="AT49" s="68" t="e">
        <f t="shared" si="9"/>
        <v>#DIV/0!</v>
      </c>
      <c r="AU49" s="68" t="e">
        <f t="shared" si="10"/>
        <v>#DIV/0!</v>
      </c>
      <c r="AV49" s="67"/>
      <c r="AW49" s="67"/>
      <c r="AX49" s="67" t="s">
        <v>113</v>
      </c>
      <c r="AY49" s="67"/>
      <c r="AZ49" s="68" t="e">
        <f t="shared" si="11"/>
        <v>#DIV/0!</v>
      </c>
      <c r="BA49" s="68" t="e">
        <f t="shared" si="12"/>
        <v>#DIV/0!</v>
      </c>
      <c r="BB49" s="67"/>
      <c r="BC49" s="67"/>
      <c r="BD49" s="67" t="s">
        <v>114</v>
      </c>
      <c r="BE49" s="67"/>
      <c r="BF49" s="68" t="e">
        <f t="shared" si="13"/>
        <v>#DIV/0!</v>
      </c>
      <c r="BG49" s="68" t="e">
        <f t="shared" si="14"/>
        <v>#DIV/0!</v>
      </c>
      <c r="BH49" s="67"/>
      <c r="BI49" s="67"/>
      <c r="BJ49" s="67" t="s">
        <v>115</v>
      </c>
      <c r="BK49" s="67"/>
      <c r="BL49" s="68" t="e">
        <f t="shared" si="15"/>
        <v>#DIV/0!</v>
      </c>
      <c r="BM49" s="68" t="e">
        <f t="shared" si="16"/>
        <v>#DIV/0!</v>
      </c>
      <c r="BN49" s="67"/>
      <c r="BO49" s="67"/>
      <c r="BP49" s="67" t="s">
        <v>116</v>
      </c>
      <c r="BQ49" s="67"/>
      <c r="BR49" s="68" t="e">
        <f t="shared" si="17"/>
        <v>#DIV/0!</v>
      </c>
      <c r="BS49" s="68" t="e">
        <f t="shared" si="18"/>
        <v>#DIV/0!</v>
      </c>
      <c r="BT49" s="67"/>
      <c r="BU49" s="67"/>
      <c r="BV49" s="67" t="s">
        <v>117</v>
      </c>
      <c r="BW49" s="67"/>
      <c r="BX49" s="68" t="e">
        <f t="shared" si="19"/>
        <v>#DIV/0!</v>
      </c>
      <c r="BY49" s="68" t="e">
        <f t="shared" si="20"/>
        <v>#DIV/0!</v>
      </c>
      <c r="BZ49" s="67"/>
      <c r="CA49" s="67"/>
      <c r="CB49" s="67" t="s">
        <v>118</v>
      </c>
      <c r="CC49" s="67"/>
      <c r="CD49" s="68" t="e">
        <f t="shared" si="21"/>
        <v>#DIV/0!</v>
      </c>
      <c r="CE49" s="68" t="e">
        <f t="shared" si="22"/>
        <v>#DIV/0!</v>
      </c>
      <c r="CF49" s="67"/>
      <c r="CG49" s="67"/>
      <c r="CH49" s="67" t="s">
        <v>119</v>
      </c>
      <c r="CI49" s="67"/>
      <c r="CJ49" s="68" t="e">
        <f t="shared" si="23"/>
        <v>#DIV/0!</v>
      </c>
      <c r="CK49" s="68" t="e">
        <f t="shared" si="24"/>
        <v>#DIV/0!</v>
      </c>
      <c r="CL49" s="67"/>
      <c r="CM49" s="67"/>
      <c r="CN49" s="58">
        <f t="shared" si="25"/>
        <v>0</v>
      </c>
      <c r="CO49" s="58">
        <f t="shared" si="26"/>
        <v>0</v>
      </c>
      <c r="CP49" s="58">
        <f t="shared" si="27"/>
        <v>0</v>
      </c>
      <c r="CQ49" s="58">
        <f t="shared" si="28"/>
        <v>0</v>
      </c>
      <c r="CR49" s="58">
        <f t="shared" si="29"/>
        <v>0</v>
      </c>
      <c r="CS49" s="58">
        <f t="shared" si="30"/>
        <v>0</v>
      </c>
      <c r="CT49" s="58">
        <f t="shared" si="31"/>
        <v>0</v>
      </c>
      <c r="CU49" s="58">
        <f t="shared" si="32"/>
        <v>0</v>
      </c>
      <c r="CV49" s="58">
        <f t="shared" si="33"/>
        <v>0</v>
      </c>
      <c r="CW49" s="58">
        <f t="shared" si="34"/>
        <v>0</v>
      </c>
      <c r="CX49" s="58">
        <f t="shared" si="35"/>
        <v>0</v>
      </c>
      <c r="CY49" s="58">
        <f t="shared" si="36"/>
        <v>0</v>
      </c>
      <c r="CZ49" s="58">
        <f t="shared" si="37"/>
        <v>0</v>
      </c>
    </row>
    <row r="50" spans="1:104" ht="14" x14ac:dyDescent="0.35">
      <c r="A50" s="141" t="s">
        <v>416</v>
      </c>
      <c r="B50" s="270"/>
      <c r="C50" s="20" t="s">
        <v>707</v>
      </c>
      <c r="D50" s="22"/>
      <c r="E50" s="22"/>
      <c r="F50" s="22"/>
      <c r="G50" s="20">
        <f t="shared" si="0"/>
        <v>0</v>
      </c>
      <c r="H50" s="20"/>
      <c r="I50" s="20"/>
      <c r="J50" s="20"/>
      <c r="K50" s="20"/>
      <c r="L50" s="20"/>
      <c r="M50" s="20"/>
      <c r="N50" s="20"/>
      <c r="O50" s="20"/>
      <c r="P50" s="20"/>
      <c r="Q50" s="20"/>
      <c r="R50" s="20"/>
      <c r="S50" s="20"/>
      <c r="T50" s="67" t="s">
        <v>108</v>
      </c>
      <c r="U50" s="67"/>
      <c r="V50" s="68" t="e">
        <f t="shared" si="1"/>
        <v>#DIV/0!</v>
      </c>
      <c r="W50" s="68" t="e">
        <f t="shared" si="2"/>
        <v>#DIV/0!</v>
      </c>
      <c r="X50" s="67"/>
      <c r="Y50" s="67"/>
      <c r="Z50" s="67" t="s">
        <v>109</v>
      </c>
      <c r="AA50" s="67"/>
      <c r="AB50" s="68" t="e">
        <f t="shared" si="3"/>
        <v>#DIV/0!</v>
      </c>
      <c r="AC50" s="68" t="e">
        <f t="shared" si="4"/>
        <v>#DIV/0!</v>
      </c>
      <c r="AD50" s="67"/>
      <c r="AE50" s="67"/>
      <c r="AF50" s="67" t="s">
        <v>110</v>
      </c>
      <c r="AG50" s="67"/>
      <c r="AH50" s="68" t="e">
        <f t="shared" si="5"/>
        <v>#DIV/0!</v>
      </c>
      <c r="AI50" s="68" t="e">
        <f t="shared" si="6"/>
        <v>#DIV/0!</v>
      </c>
      <c r="AJ50" s="67"/>
      <c r="AK50" s="67"/>
      <c r="AL50" s="67" t="s">
        <v>111</v>
      </c>
      <c r="AM50" s="67"/>
      <c r="AN50" s="68" t="e">
        <f t="shared" si="7"/>
        <v>#DIV/0!</v>
      </c>
      <c r="AO50" s="68" t="e">
        <f t="shared" si="8"/>
        <v>#DIV/0!</v>
      </c>
      <c r="AP50" s="67"/>
      <c r="AQ50" s="67"/>
      <c r="AR50" s="67" t="s">
        <v>112</v>
      </c>
      <c r="AS50" s="67"/>
      <c r="AT50" s="68" t="e">
        <f t="shared" si="9"/>
        <v>#DIV/0!</v>
      </c>
      <c r="AU50" s="68" t="e">
        <f t="shared" si="10"/>
        <v>#DIV/0!</v>
      </c>
      <c r="AV50" s="67"/>
      <c r="AW50" s="67"/>
      <c r="AX50" s="67" t="s">
        <v>113</v>
      </c>
      <c r="AY50" s="67"/>
      <c r="AZ50" s="68" t="e">
        <f t="shared" si="11"/>
        <v>#DIV/0!</v>
      </c>
      <c r="BA50" s="68" t="e">
        <f t="shared" si="12"/>
        <v>#DIV/0!</v>
      </c>
      <c r="BB50" s="67"/>
      <c r="BC50" s="67"/>
      <c r="BD50" s="67" t="s">
        <v>114</v>
      </c>
      <c r="BE50" s="67"/>
      <c r="BF50" s="68" t="e">
        <f t="shared" si="13"/>
        <v>#DIV/0!</v>
      </c>
      <c r="BG50" s="68" t="e">
        <f t="shared" si="14"/>
        <v>#DIV/0!</v>
      </c>
      <c r="BH50" s="67"/>
      <c r="BI50" s="67"/>
      <c r="BJ50" s="67" t="s">
        <v>115</v>
      </c>
      <c r="BK50" s="67"/>
      <c r="BL50" s="68" t="e">
        <f t="shared" si="15"/>
        <v>#DIV/0!</v>
      </c>
      <c r="BM50" s="68" t="e">
        <f t="shared" si="16"/>
        <v>#DIV/0!</v>
      </c>
      <c r="BN50" s="67"/>
      <c r="BO50" s="67"/>
      <c r="BP50" s="67" t="s">
        <v>116</v>
      </c>
      <c r="BQ50" s="67"/>
      <c r="BR50" s="68" t="e">
        <f t="shared" si="17"/>
        <v>#DIV/0!</v>
      </c>
      <c r="BS50" s="68" t="e">
        <f t="shared" si="18"/>
        <v>#DIV/0!</v>
      </c>
      <c r="BT50" s="67"/>
      <c r="BU50" s="67"/>
      <c r="BV50" s="67" t="s">
        <v>117</v>
      </c>
      <c r="BW50" s="67"/>
      <c r="BX50" s="68" t="e">
        <f t="shared" si="19"/>
        <v>#DIV/0!</v>
      </c>
      <c r="BY50" s="68" t="e">
        <f t="shared" si="20"/>
        <v>#DIV/0!</v>
      </c>
      <c r="BZ50" s="67"/>
      <c r="CA50" s="67"/>
      <c r="CB50" s="67" t="s">
        <v>118</v>
      </c>
      <c r="CC50" s="67"/>
      <c r="CD50" s="68" t="e">
        <f t="shared" si="21"/>
        <v>#DIV/0!</v>
      </c>
      <c r="CE50" s="68" t="e">
        <f t="shared" si="22"/>
        <v>#DIV/0!</v>
      </c>
      <c r="CF50" s="67"/>
      <c r="CG50" s="67"/>
      <c r="CH50" s="67" t="s">
        <v>119</v>
      </c>
      <c r="CI50" s="67"/>
      <c r="CJ50" s="68" t="e">
        <f t="shared" si="23"/>
        <v>#DIV/0!</v>
      </c>
      <c r="CK50" s="68" t="e">
        <f t="shared" si="24"/>
        <v>#DIV/0!</v>
      </c>
      <c r="CL50" s="67"/>
      <c r="CM50" s="67"/>
      <c r="CN50" s="58">
        <f t="shared" si="25"/>
        <v>0</v>
      </c>
      <c r="CO50" s="58">
        <f t="shared" si="26"/>
        <v>0</v>
      </c>
      <c r="CP50" s="58">
        <f t="shared" si="27"/>
        <v>0</v>
      </c>
      <c r="CQ50" s="58">
        <f t="shared" si="28"/>
        <v>0</v>
      </c>
      <c r="CR50" s="58">
        <f t="shared" si="29"/>
        <v>0</v>
      </c>
      <c r="CS50" s="58">
        <f t="shared" si="30"/>
        <v>0</v>
      </c>
      <c r="CT50" s="58">
        <f t="shared" si="31"/>
        <v>0</v>
      </c>
      <c r="CU50" s="58">
        <f t="shared" si="32"/>
        <v>0</v>
      </c>
      <c r="CV50" s="58">
        <f t="shared" si="33"/>
        <v>0</v>
      </c>
      <c r="CW50" s="58">
        <f t="shared" si="34"/>
        <v>0</v>
      </c>
      <c r="CX50" s="58">
        <f t="shared" si="35"/>
        <v>0</v>
      </c>
      <c r="CY50" s="58">
        <f t="shared" si="36"/>
        <v>0</v>
      </c>
      <c r="CZ50" s="58">
        <f t="shared" si="37"/>
        <v>0</v>
      </c>
    </row>
    <row r="51" spans="1:104" ht="14" x14ac:dyDescent="0.35">
      <c r="A51" s="141" t="s">
        <v>416</v>
      </c>
      <c r="B51" s="271"/>
      <c r="C51" s="20" t="s">
        <v>708</v>
      </c>
      <c r="D51" s="22"/>
      <c r="E51" s="22"/>
      <c r="F51" s="22"/>
      <c r="G51" s="20">
        <f t="shared" si="0"/>
        <v>0</v>
      </c>
      <c r="H51" s="20"/>
      <c r="I51" s="20"/>
      <c r="J51" s="20"/>
      <c r="K51" s="20"/>
      <c r="L51" s="20"/>
      <c r="M51" s="20"/>
      <c r="N51" s="20"/>
      <c r="O51" s="20"/>
      <c r="P51" s="20"/>
      <c r="Q51" s="20"/>
      <c r="R51" s="20"/>
      <c r="S51" s="20"/>
      <c r="T51" s="67" t="s">
        <v>108</v>
      </c>
      <c r="U51" s="67"/>
      <c r="V51" s="68" t="e">
        <f t="shared" si="1"/>
        <v>#DIV/0!</v>
      </c>
      <c r="W51" s="68" t="e">
        <f t="shared" si="2"/>
        <v>#DIV/0!</v>
      </c>
      <c r="X51" s="67"/>
      <c r="Y51" s="67"/>
      <c r="Z51" s="67" t="s">
        <v>109</v>
      </c>
      <c r="AA51" s="67"/>
      <c r="AB51" s="68" t="e">
        <f t="shared" si="3"/>
        <v>#DIV/0!</v>
      </c>
      <c r="AC51" s="68" t="e">
        <f t="shared" si="4"/>
        <v>#DIV/0!</v>
      </c>
      <c r="AD51" s="67"/>
      <c r="AE51" s="67"/>
      <c r="AF51" s="67" t="s">
        <v>110</v>
      </c>
      <c r="AG51" s="67"/>
      <c r="AH51" s="68" t="e">
        <f t="shared" si="5"/>
        <v>#DIV/0!</v>
      </c>
      <c r="AI51" s="68" t="e">
        <f t="shared" si="6"/>
        <v>#DIV/0!</v>
      </c>
      <c r="AJ51" s="67"/>
      <c r="AK51" s="67"/>
      <c r="AL51" s="67" t="s">
        <v>111</v>
      </c>
      <c r="AM51" s="67"/>
      <c r="AN51" s="68" t="e">
        <f t="shared" si="7"/>
        <v>#DIV/0!</v>
      </c>
      <c r="AO51" s="68" t="e">
        <f t="shared" si="8"/>
        <v>#DIV/0!</v>
      </c>
      <c r="AP51" s="67"/>
      <c r="AQ51" s="67"/>
      <c r="AR51" s="67" t="s">
        <v>112</v>
      </c>
      <c r="AS51" s="67"/>
      <c r="AT51" s="68" t="e">
        <f t="shared" si="9"/>
        <v>#DIV/0!</v>
      </c>
      <c r="AU51" s="68" t="e">
        <f t="shared" si="10"/>
        <v>#DIV/0!</v>
      </c>
      <c r="AV51" s="67"/>
      <c r="AW51" s="67"/>
      <c r="AX51" s="67" t="s">
        <v>113</v>
      </c>
      <c r="AY51" s="67"/>
      <c r="AZ51" s="68" t="e">
        <f t="shared" si="11"/>
        <v>#DIV/0!</v>
      </c>
      <c r="BA51" s="68" t="e">
        <f t="shared" si="12"/>
        <v>#DIV/0!</v>
      </c>
      <c r="BB51" s="67"/>
      <c r="BC51" s="67"/>
      <c r="BD51" s="67" t="s">
        <v>114</v>
      </c>
      <c r="BE51" s="67"/>
      <c r="BF51" s="68" t="e">
        <f t="shared" si="13"/>
        <v>#DIV/0!</v>
      </c>
      <c r="BG51" s="68" t="e">
        <f t="shared" si="14"/>
        <v>#DIV/0!</v>
      </c>
      <c r="BH51" s="67"/>
      <c r="BI51" s="67"/>
      <c r="BJ51" s="67" t="s">
        <v>115</v>
      </c>
      <c r="BK51" s="67"/>
      <c r="BL51" s="68" t="e">
        <f t="shared" si="15"/>
        <v>#DIV/0!</v>
      </c>
      <c r="BM51" s="68" t="e">
        <f t="shared" si="16"/>
        <v>#DIV/0!</v>
      </c>
      <c r="BN51" s="67"/>
      <c r="BO51" s="67"/>
      <c r="BP51" s="67" t="s">
        <v>116</v>
      </c>
      <c r="BQ51" s="67"/>
      <c r="BR51" s="68" t="e">
        <f t="shared" si="17"/>
        <v>#DIV/0!</v>
      </c>
      <c r="BS51" s="68" t="e">
        <f t="shared" si="18"/>
        <v>#DIV/0!</v>
      </c>
      <c r="BT51" s="67"/>
      <c r="BU51" s="67"/>
      <c r="BV51" s="67" t="s">
        <v>117</v>
      </c>
      <c r="BW51" s="67"/>
      <c r="BX51" s="68" t="e">
        <f t="shared" si="19"/>
        <v>#DIV/0!</v>
      </c>
      <c r="BY51" s="68" t="e">
        <f t="shared" si="20"/>
        <v>#DIV/0!</v>
      </c>
      <c r="BZ51" s="67"/>
      <c r="CA51" s="67"/>
      <c r="CB51" s="67" t="s">
        <v>118</v>
      </c>
      <c r="CC51" s="67"/>
      <c r="CD51" s="68" t="e">
        <f t="shared" si="21"/>
        <v>#DIV/0!</v>
      </c>
      <c r="CE51" s="68" t="e">
        <f t="shared" si="22"/>
        <v>#DIV/0!</v>
      </c>
      <c r="CF51" s="67"/>
      <c r="CG51" s="67"/>
      <c r="CH51" s="67" t="s">
        <v>119</v>
      </c>
      <c r="CI51" s="67"/>
      <c r="CJ51" s="68" t="e">
        <f t="shared" si="23"/>
        <v>#DIV/0!</v>
      </c>
      <c r="CK51" s="68" t="e">
        <f t="shared" si="24"/>
        <v>#DIV/0!</v>
      </c>
      <c r="CL51" s="67"/>
      <c r="CM51" s="67"/>
      <c r="CN51" s="58">
        <f t="shared" si="25"/>
        <v>0</v>
      </c>
      <c r="CO51" s="58">
        <f t="shared" si="26"/>
        <v>0</v>
      </c>
      <c r="CP51" s="58">
        <f t="shared" si="27"/>
        <v>0</v>
      </c>
      <c r="CQ51" s="58">
        <f t="shared" si="28"/>
        <v>0</v>
      </c>
      <c r="CR51" s="58">
        <f t="shared" si="29"/>
        <v>0</v>
      </c>
      <c r="CS51" s="58">
        <f t="shared" si="30"/>
        <v>0</v>
      </c>
      <c r="CT51" s="58">
        <f t="shared" si="31"/>
        <v>0</v>
      </c>
      <c r="CU51" s="58">
        <f t="shared" si="32"/>
        <v>0</v>
      </c>
      <c r="CV51" s="58">
        <f t="shared" si="33"/>
        <v>0</v>
      </c>
      <c r="CW51" s="58">
        <f t="shared" si="34"/>
        <v>0</v>
      </c>
      <c r="CX51" s="58">
        <f t="shared" si="35"/>
        <v>0</v>
      </c>
      <c r="CY51" s="58">
        <f t="shared" si="36"/>
        <v>0</v>
      </c>
      <c r="CZ51" s="58">
        <f t="shared" si="37"/>
        <v>0</v>
      </c>
    </row>
    <row r="52" spans="1:104" ht="26" x14ac:dyDescent="0.35">
      <c r="A52" s="141" t="s">
        <v>489</v>
      </c>
      <c r="B52" s="269" t="s">
        <v>133</v>
      </c>
      <c r="C52" s="20" t="s">
        <v>709</v>
      </c>
      <c r="D52" s="22" t="s">
        <v>490</v>
      </c>
      <c r="E52" s="22" t="s">
        <v>491</v>
      </c>
      <c r="F52" s="22" t="s">
        <v>492</v>
      </c>
      <c r="G52" s="20">
        <f t="shared" si="0"/>
        <v>2</v>
      </c>
      <c r="H52" s="20"/>
      <c r="I52" s="20"/>
      <c r="J52" s="20"/>
      <c r="K52" s="20"/>
      <c r="L52" s="20"/>
      <c r="M52" s="20"/>
      <c r="N52" s="20">
        <v>1</v>
      </c>
      <c r="O52" s="20"/>
      <c r="P52" s="20"/>
      <c r="Q52" s="20">
        <v>1</v>
      </c>
      <c r="R52" s="20"/>
      <c r="S52" s="20"/>
      <c r="T52" s="67" t="s">
        <v>108</v>
      </c>
      <c r="U52" s="67"/>
      <c r="V52" s="68" t="e">
        <f t="shared" si="1"/>
        <v>#DIV/0!</v>
      </c>
      <c r="W52" s="68">
        <f t="shared" si="2"/>
        <v>0</v>
      </c>
      <c r="X52" s="67"/>
      <c r="Y52" s="67"/>
      <c r="Z52" s="67" t="s">
        <v>109</v>
      </c>
      <c r="AA52" s="67"/>
      <c r="AB52" s="68" t="e">
        <f t="shared" si="3"/>
        <v>#DIV/0!</v>
      </c>
      <c r="AC52" s="68">
        <f t="shared" si="4"/>
        <v>0</v>
      </c>
      <c r="AD52" s="67"/>
      <c r="AE52" s="67"/>
      <c r="AF52" s="67" t="s">
        <v>110</v>
      </c>
      <c r="AG52" s="67"/>
      <c r="AH52" s="68" t="e">
        <f t="shared" si="5"/>
        <v>#DIV/0!</v>
      </c>
      <c r="AI52" s="68">
        <f t="shared" si="6"/>
        <v>0</v>
      </c>
      <c r="AJ52" s="67"/>
      <c r="AK52" s="67"/>
      <c r="AL52" s="67" t="s">
        <v>111</v>
      </c>
      <c r="AM52" s="67"/>
      <c r="AN52" s="68" t="e">
        <f t="shared" si="7"/>
        <v>#DIV/0!</v>
      </c>
      <c r="AO52" s="68">
        <f t="shared" si="8"/>
        <v>0</v>
      </c>
      <c r="AP52" s="67"/>
      <c r="AQ52" s="67"/>
      <c r="AR52" s="67" t="s">
        <v>112</v>
      </c>
      <c r="AS52" s="67"/>
      <c r="AT52" s="68" t="e">
        <f t="shared" si="9"/>
        <v>#DIV/0!</v>
      </c>
      <c r="AU52" s="68">
        <f t="shared" si="10"/>
        <v>0</v>
      </c>
      <c r="AV52" s="67"/>
      <c r="AW52" s="67"/>
      <c r="AX52" s="67" t="s">
        <v>113</v>
      </c>
      <c r="AY52" s="67"/>
      <c r="AZ52" s="68" t="e">
        <f t="shared" si="11"/>
        <v>#DIV/0!</v>
      </c>
      <c r="BA52" s="68">
        <f t="shared" si="12"/>
        <v>0</v>
      </c>
      <c r="BB52" s="67"/>
      <c r="BC52" s="67"/>
      <c r="BD52" s="67" t="s">
        <v>114</v>
      </c>
      <c r="BE52" s="67"/>
      <c r="BF52" s="68">
        <f t="shared" si="13"/>
        <v>0</v>
      </c>
      <c r="BG52" s="68">
        <f t="shared" si="14"/>
        <v>0</v>
      </c>
      <c r="BH52" s="67"/>
      <c r="BI52" s="67"/>
      <c r="BJ52" s="67" t="s">
        <v>115</v>
      </c>
      <c r="BK52" s="67"/>
      <c r="BL52" s="68" t="e">
        <f t="shared" si="15"/>
        <v>#DIV/0!</v>
      </c>
      <c r="BM52" s="68">
        <f t="shared" si="16"/>
        <v>0</v>
      </c>
      <c r="BN52" s="67"/>
      <c r="BO52" s="67"/>
      <c r="BP52" s="67" t="s">
        <v>116</v>
      </c>
      <c r="BQ52" s="67"/>
      <c r="BR52" s="68" t="e">
        <f t="shared" si="17"/>
        <v>#DIV/0!</v>
      </c>
      <c r="BS52" s="68">
        <f t="shared" si="18"/>
        <v>0</v>
      </c>
      <c r="BT52" s="67"/>
      <c r="BU52" s="67"/>
      <c r="BV52" s="67" t="s">
        <v>117</v>
      </c>
      <c r="BW52" s="67"/>
      <c r="BX52" s="68">
        <f t="shared" si="19"/>
        <v>0</v>
      </c>
      <c r="BY52" s="68">
        <f t="shared" si="20"/>
        <v>0</v>
      </c>
      <c r="BZ52" s="67"/>
      <c r="CA52" s="67"/>
      <c r="CB52" s="67" t="s">
        <v>118</v>
      </c>
      <c r="CC52" s="67"/>
      <c r="CD52" s="68" t="e">
        <f t="shared" si="21"/>
        <v>#DIV/0!</v>
      </c>
      <c r="CE52" s="68">
        <f t="shared" si="22"/>
        <v>0</v>
      </c>
      <c r="CF52" s="67"/>
      <c r="CG52" s="67"/>
      <c r="CH52" s="67" t="s">
        <v>119</v>
      </c>
      <c r="CI52" s="67"/>
      <c r="CJ52" s="68" t="e">
        <f t="shared" si="23"/>
        <v>#DIV/0!</v>
      </c>
      <c r="CK52" s="68">
        <f t="shared" si="24"/>
        <v>0</v>
      </c>
      <c r="CL52" s="67"/>
      <c r="CM52" s="67"/>
      <c r="CN52" s="58">
        <f t="shared" si="25"/>
        <v>0</v>
      </c>
      <c r="CO52" s="58">
        <f t="shared" si="26"/>
        <v>0</v>
      </c>
      <c r="CP52" s="58">
        <f t="shared" si="27"/>
        <v>0</v>
      </c>
      <c r="CQ52" s="58">
        <f t="shared" si="28"/>
        <v>0</v>
      </c>
      <c r="CR52" s="58">
        <f t="shared" si="29"/>
        <v>0</v>
      </c>
      <c r="CS52" s="58">
        <f t="shared" si="30"/>
        <v>0</v>
      </c>
      <c r="CT52" s="58">
        <f t="shared" si="31"/>
        <v>0</v>
      </c>
      <c r="CU52" s="58">
        <f t="shared" si="32"/>
        <v>0</v>
      </c>
      <c r="CV52" s="58">
        <f t="shared" si="33"/>
        <v>0</v>
      </c>
      <c r="CW52" s="58">
        <f t="shared" si="34"/>
        <v>0</v>
      </c>
      <c r="CX52" s="58">
        <f t="shared" si="35"/>
        <v>0</v>
      </c>
      <c r="CY52" s="58">
        <f t="shared" si="36"/>
        <v>0</v>
      </c>
      <c r="CZ52" s="58">
        <f t="shared" si="37"/>
        <v>0</v>
      </c>
    </row>
    <row r="53" spans="1:104" ht="14" x14ac:dyDescent="0.35">
      <c r="A53" s="141" t="s">
        <v>489</v>
      </c>
      <c r="B53" s="270"/>
      <c r="C53" s="20" t="s">
        <v>710</v>
      </c>
      <c r="D53" s="22"/>
      <c r="E53" s="22"/>
      <c r="F53" s="22"/>
      <c r="G53" s="20">
        <f t="shared" si="0"/>
        <v>0</v>
      </c>
      <c r="H53" s="20"/>
      <c r="I53" s="20"/>
      <c r="J53" s="20"/>
      <c r="K53" s="20"/>
      <c r="L53" s="20"/>
      <c r="M53" s="20"/>
      <c r="N53" s="20"/>
      <c r="O53" s="20"/>
      <c r="P53" s="20"/>
      <c r="Q53" s="20"/>
      <c r="R53" s="20"/>
      <c r="S53" s="20"/>
      <c r="T53" s="67" t="s">
        <v>108</v>
      </c>
      <c r="U53" s="67"/>
      <c r="V53" s="68" t="e">
        <f t="shared" si="1"/>
        <v>#DIV/0!</v>
      </c>
      <c r="W53" s="68" t="e">
        <f t="shared" si="2"/>
        <v>#DIV/0!</v>
      </c>
      <c r="X53" s="67"/>
      <c r="Y53" s="67"/>
      <c r="Z53" s="67" t="s">
        <v>109</v>
      </c>
      <c r="AA53" s="67"/>
      <c r="AB53" s="68" t="e">
        <f t="shared" si="3"/>
        <v>#DIV/0!</v>
      </c>
      <c r="AC53" s="68" t="e">
        <f t="shared" si="4"/>
        <v>#DIV/0!</v>
      </c>
      <c r="AD53" s="67"/>
      <c r="AE53" s="67"/>
      <c r="AF53" s="67" t="s">
        <v>110</v>
      </c>
      <c r="AG53" s="67"/>
      <c r="AH53" s="68" t="e">
        <f t="shared" si="5"/>
        <v>#DIV/0!</v>
      </c>
      <c r="AI53" s="68" t="e">
        <f t="shared" si="6"/>
        <v>#DIV/0!</v>
      </c>
      <c r="AJ53" s="67"/>
      <c r="AK53" s="67"/>
      <c r="AL53" s="67" t="s">
        <v>111</v>
      </c>
      <c r="AM53" s="67"/>
      <c r="AN53" s="68" t="e">
        <f t="shared" si="7"/>
        <v>#DIV/0!</v>
      </c>
      <c r="AO53" s="68" t="e">
        <f t="shared" si="8"/>
        <v>#DIV/0!</v>
      </c>
      <c r="AP53" s="67"/>
      <c r="AQ53" s="67"/>
      <c r="AR53" s="67" t="s">
        <v>112</v>
      </c>
      <c r="AS53" s="67"/>
      <c r="AT53" s="68" t="e">
        <f t="shared" si="9"/>
        <v>#DIV/0!</v>
      </c>
      <c r="AU53" s="68" t="e">
        <f t="shared" si="10"/>
        <v>#DIV/0!</v>
      </c>
      <c r="AV53" s="67"/>
      <c r="AW53" s="67"/>
      <c r="AX53" s="67" t="s">
        <v>113</v>
      </c>
      <c r="AY53" s="67"/>
      <c r="AZ53" s="68" t="e">
        <f t="shared" si="11"/>
        <v>#DIV/0!</v>
      </c>
      <c r="BA53" s="68" t="e">
        <f t="shared" si="12"/>
        <v>#DIV/0!</v>
      </c>
      <c r="BB53" s="67"/>
      <c r="BC53" s="67"/>
      <c r="BD53" s="67" t="s">
        <v>114</v>
      </c>
      <c r="BE53" s="67"/>
      <c r="BF53" s="68" t="e">
        <f t="shared" si="13"/>
        <v>#DIV/0!</v>
      </c>
      <c r="BG53" s="68" t="e">
        <f t="shared" si="14"/>
        <v>#DIV/0!</v>
      </c>
      <c r="BH53" s="67"/>
      <c r="BI53" s="67"/>
      <c r="BJ53" s="67" t="s">
        <v>115</v>
      </c>
      <c r="BK53" s="67"/>
      <c r="BL53" s="68" t="e">
        <f t="shared" si="15"/>
        <v>#DIV/0!</v>
      </c>
      <c r="BM53" s="68" t="e">
        <f t="shared" si="16"/>
        <v>#DIV/0!</v>
      </c>
      <c r="BN53" s="67"/>
      <c r="BO53" s="67"/>
      <c r="BP53" s="67" t="s">
        <v>116</v>
      </c>
      <c r="BQ53" s="67"/>
      <c r="BR53" s="68" t="e">
        <f t="shared" si="17"/>
        <v>#DIV/0!</v>
      </c>
      <c r="BS53" s="68" t="e">
        <f t="shared" si="18"/>
        <v>#DIV/0!</v>
      </c>
      <c r="BT53" s="67"/>
      <c r="BU53" s="67"/>
      <c r="BV53" s="67" t="s">
        <v>117</v>
      </c>
      <c r="BW53" s="67"/>
      <c r="BX53" s="68" t="e">
        <f t="shared" si="19"/>
        <v>#DIV/0!</v>
      </c>
      <c r="BY53" s="68" t="e">
        <f t="shared" si="20"/>
        <v>#DIV/0!</v>
      </c>
      <c r="BZ53" s="67"/>
      <c r="CA53" s="67"/>
      <c r="CB53" s="67" t="s">
        <v>118</v>
      </c>
      <c r="CC53" s="67"/>
      <c r="CD53" s="68" t="e">
        <f t="shared" si="21"/>
        <v>#DIV/0!</v>
      </c>
      <c r="CE53" s="68" t="e">
        <f t="shared" si="22"/>
        <v>#DIV/0!</v>
      </c>
      <c r="CF53" s="67"/>
      <c r="CG53" s="67"/>
      <c r="CH53" s="67" t="s">
        <v>119</v>
      </c>
      <c r="CI53" s="67"/>
      <c r="CJ53" s="68" t="e">
        <f t="shared" si="23"/>
        <v>#DIV/0!</v>
      </c>
      <c r="CK53" s="68" t="e">
        <f t="shared" si="24"/>
        <v>#DIV/0!</v>
      </c>
      <c r="CL53" s="67"/>
      <c r="CM53" s="67"/>
      <c r="CN53" s="58">
        <f t="shared" si="25"/>
        <v>0</v>
      </c>
      <c r="CO53" s="58">
        <f t="shared" si="26"/>
        <v>0</v>
      </c>
      <c r="CP53" s="58">
        <f t="shared" si="27"/>
        <v>0</v>
      </c>
      <c r="CQ53" s="58">
        <f t="shared" si="28"/>
        <v>0</v>
      </c>
      <c r="CR53" s="58">
        <f t="shared" si="29"/>
        <v>0</v>
      </c>
      <c r="CS53" s="58">
        <f t="shared" si="30"/>
        <v>0</v>
      </c>
      <c r="CT53" s="58">
        <f t="shared" si="31"/>
        <v>0</v>
      </c>
      <c r="CU53" s="58">
        <f t="shared" si="32"/>
        <v>0</v>
      </c>
      <c r="CV53" s="58">
        <f t="shared" si="33"/>
        <v>0</v>
      </c>
      <c r="CW53" s="58">
        <f t="shared" si="34"/>
        <v>0</v>
      </c>
      <c r="CX53" s="58">
        <f t="shared" si="35"/>
        <v>0</v>
      </c>
      <c r="CY53" s="58">
        <f t="shared" si="36"/>
        <v>0</v>
      </c>
      <c r="CZ53" s="58">
        <f t="shared" si="37"/>
        <v>0</v>
      </c>
    </row>
    <row r="54" spans="1:104" ht="14" x14ac:dyDescent="0.35">
      <c r="A54" s="141" t="s">
        <v>489</v>
      </c>
      <c r="B54" s="270"/>
      <c r="C54" s="20" t="s">
        <v>711</v>
      </c>
      <c r="D54" s="22"/>
      <c r="E54" s="22"/>
      <c r="F54" s="22"/>
      <c r="G54" s="20">
        <f t="shared" si="0"/>
        <v>0</v>
      </c>
      <c r="H54" s="20"/>
      <c r="I54" s="20"/>
      <c r="J54" s="20"/>
      <c r="K54" s="20"/>
      <c r="L54" s="20"/>
      <c r="M54" s="20"/>
      <c r="N54" s="20"/>
      <c r="O54" s="20"/>
      <c r="P54" s="20"/>
      <c r="Q54" s="20"/>
      <c r="R54" s="20"/>
      <c r="S54" s="20"/>
      <c r="T54" s="67" t="s">
        <v>108</v>
      </c>
      <c r="U54" s="67"/>
      <c r="V54" s="68" t="e">
        <f t="shared" si="1"/>
        <v>#DIV/0!</v>
      </c>
      <c r="W54" s="68" t="e">
        <f t="shared" si="2"/>
        <v>#DIV/0!</v>
      </c>
      <c r="X54" s="67"/>
      <c r="Y54" s="67"/>
      <c r="Z54" s="67" t="s">
        <v>109</v>
      </c>
      <c r="AA54" s="67"/>
      <c r="AB54" s="68" t="e">
        <f t="shared" si="3"/>
        <v>#DIV/0!</v>
      </c>
      <c r="AC54" s="68" t="e">
        <f t="shared" si="4"/>
        <v>#DIV/0!</v>
      </c>
      <c r="AD54" s="67"/>
      <c r="AE54" s="67"/>
      <c r="AF54" s="67" t="s">
        <v>110</v>
      </c>
      <c r="AG54" s="67"/>
      <c r="AH54" s="68" t="e">
        <f t="shared" si="5"/>
        <v>#DIV/0!</v>
      </c>
      <c r="AI54" s="68" t="e">
        <f t="shared" si="6"/>
        <v>#DIV/0!</v>
      </c>
      <c r="AJ54" s="67"/>
      <c r="AK54" s="67"/>
      <c r="AL54" s="67" t="s">
        <v>111</v>
      </c>
      <c r="AM54" s="67"/>
      <c r="AN54" s="68" t="e">
        <f t="shared" si="7"/>
        <v>#DIV/0!</v>
      </c>
      <c r="AO54" s="68" t="e">
        <f t="shared" si="8"/>
        <v>#DIV/0!</v>
      </c>
      <c r="AP54" s="67"/>
      <c r="AQ54" s="67"/>
      <c r="AR54" s="67" t="s">
        <v>112</v>
      </c>
      <c r="AS54" s="67"/>
      <c r="AT54" s="68" t="e">
        <f t="shared" si="9"/>
        <v>#DIV/0!</v>
      </c>
      <c r="AU54" s="68" t="e">
        <f t="shared" si="10"/>
        <v>#DIV/0!</v>
      </c>
      <c r="AV54" s="67"/>
      <c r="AW54" s="67"/>
      <c r="AX54" s="67" t="s">
        <v>113</v>
      </c>
      <c r="AY54" s="67"/>
      <c r="AZ54" s="68" t="e">
        <f t="shared" si="11"/>
        <v>#DIV/0!</v>
      </c>
      <c r="BA54" s="68" t="e">
        <f t="shared" si="12"/>
        <v>#DIV/0!</v>
      </c>
      <c r="BB54" s="67"/>
      <c r="BC54" s="67"/>
      <c r="BD54" s="67" t="s">
        <v>114</v>
      </c>
      <c r="BE54" s="67"/>
      <c r="BF54" s="68" t="e">
        <f t="shared" si="13"/>
        <v>#DIV/0!</v>
      </c>
      <c r="BG54" s="68" t="e">
        <f t="shared" si="14"/>
        <v>#DIV/0!</v>
      </c>
      <c r="BH54" s="67"/>
      <c r="BI54" s="67"/>
      <c r="BJ54" s="67" t="s">
        <v>115</v>
      </c>
      <c r="BK54" s="67"/>
      <c r="BL54" s="68" t="e">
        <f t="shared" si="15"/>
        <v>#DIV/0!</v>
      </c>
      <c r="BM54" s="68" t="e">
        <f t="shared" si="16"/>
        <v>#DIV/0!</v>
      </c>
      <c r="BN54" s="67"/>
      <c r="BO54" s="67"/>
      <c r="BP54" s="67" t="s">
        <v>116</v>
      </c>
      <c r="BQ54" s="67"/>
      <c r="BR54" s="68" t="e">
        <f t="shared" si="17"/>
        <v>#DIV/0!</v>
      </c>
      <c r="BS54" s="68" t="e">
        <f t="shared" si="18"/>
        <v>#DIV/0!</v>
      </c>
      <c r="BT54" s="67"/>
      <c r="BU54" s="67"/>
      <c r="BV54" s="67" t="s">
        <v>117</v>
      </c>
      <c r="BW54" s="67"/>
      <c r="BX54" s="68" t="e">
        <f t="shared" si="19"/>
        <v>#DIV/0!</v>
      </c>
      <c r="BY54" s="68" t="e">
        <f t="shared" si="20"/>
        <v>#DIV/0!</v>
      </c>
      <c r="BZ54" s="67"/>
      <c r="CA54" s="67"/>
      <c r="CB54" s="67" t="s">
        <v>118</v>
      </c>
      <c r="CC54" s="67"/>
      <c r="CD54" s="68" t="e">
        <f t="shared" si="21"/>
        <v>#DIV/0!</v>
      </c>
      <c r="CE54" s="68" t="e">
        <f t="shared" si="22"/>
        <v>#DIV/0!</v>
      </c>
      <c r="CF54" s="67"/>
      <c r="CG54" s="67"/>
      <c r="CH54" s="67" t="s">
        <v>119</v>
      </c>
      <c r="CI54" s="67"/>
      <c r="CJ54" s="68" t="e">
        <f t="shared" si="23"/>
        <v>#DIV/0!</v>
      </c>
      <c r="CK54" s="68" t="e">
        <f t="shared" si="24"/>
        <v>#DIV/0!</v>
      </c>
      <c r="CL54" s="67"/>
      <c r="CM54" s="67"/>
      <c r="CN54" s="58">
        <f t="shared" si="25"/>
        <v>0</v>
      </c>
      <c r="CO54" s="58">
        <f t="shared" si="26"/>
        <v>0</v>
      </c>
      <c r="CP54" s="58">
        <f t="shared" si="27"/>
        <v>0</v>
      </c>
      <c r="CQ54" s="58">
        <f t="shared" si="28"/>
        <v>0</v>
      </c>
      <c r="CR54" s="58">
        <f t="shared" si="29"/>
        <v>0</v>
      </c>
      <c r="CS54" s="58">
        <f t="shared" si="30"/>
        <v>0</v>
      </c>
      <c r="CT54" s="58">
        <f t="shared" si="31"/>
        <v>0</v>
      </c>
      <c r="CU54" s="58">
        <f t="shared" si="32"/>
        <v>0</v>
      </c>
      <c r="CV54" s="58">
        <f t="shared" si="33"/>
        <v>0</v>
      </c>
      <c r="CW54" s="58">
        <f t="shared" si="34"/>
        <v>0</v>
      </c>
      <c r="CX54" s="58">
        <f t="shared" si="35"/>
        <v>0</v>
      </c>
      <c r="CY54" s="58">
        <f t="shared" si="36"/>
        <v>0</v>
      </c>
      <c r="CZ54" s="58">
        <f t="shared" si="37"/>
        <v>0</v>
      </c>
    </row>
    <row r="55" spans="1:104" ht="14" x14ac:dyDescent="0.35">
      <c r="A55" s="141" t="s">
        <v>489</v>
      </c>
      <c r="B55" s="271"/>
      <c r="C55" s="20" t="s">
        <v>712</v>
      </c>
      <c r="D55" s="22"/>
      <c r="E55" s="22"/>
      <c r="F55" s="22"/>
      <c r="G55" s="20">
        <f t="shared" si="0"/>
        <v>0</v>
      </c>
      <c r="H55" s="20"/>
      <c r="I55" s="20"/>
      <c r="J55" s="20"/>
      <c r="K55" s="20"/>
      <c r="L55" s="20"/>
      <c r="M55" s="20"/>
      <c r="N55" s="20"/>
      <c r="O55" s="20"/>
      <c r="P55" s="20"/>
      <c r="Q55" s="20"/>
      <c r="R55" s="20"/>
      <c r="S55" s="20"/>
      <c r="T55" s="67" t="s">
        <v>108</v>
      </c>
      <c r="U55" s="67"/>
      <c r="V55" s="68" t="e">
        <f t="shared" si="1"/>
        <v>#DIV/0!</v>
      </c>
      <c r="W55" s="68" t="e">
        <f t="shared" si="2"/>
        <v>#DIV/0!</v>
      </c>
      <c r="X55" s="67"/>
      <c r="Y55" s="67"/>
      <c r="Z55" s="67" t="s">
        <v>109</v>
      </c>
      <c r="AA55" s="67"/>
      <c r="AB55" s="68" t="e">
        <f t="shared" si="3"/>
        <v>#DIV/0!</v>
      </c>
      <c r="AC55" s="68" t="e">
        <f t="shared" si="4"/>
        <v>#DIV/0!</v>
      </c>
      <c r="AD55" s="67"/>
      <c r="AE55" s="67"/>
      <c r="AF55" s="67" t="s">
        <v>110</v>
      </c>
      <c r="AG55" s="67"/>
      <c r="AH55" s="68" t="e">
        <f t="shared" si="5"/>
        <v>#DIV/0!</v>
      </c>
      <c r="AI55" s="68" t="e">
        <f t="shared" si="6"/>
        <v>#DIV/0!</v>
      </c>
      <c r="AJ55" s="67"/>
      <c r="AK55" s="67"/>
      <c r="AL55" s="67" t="s">
        <v>111</v>
      </c>
      <c r="AM55" s="67"/>
      <c r="AN55" s="68" t="e">
        <f t="shared" si="7"/>
        <v>#DIV/0!</v>
      </c>
      <c r="AO55" s="68" t="e">
        <f t="shared" si="8"/>
        <v>#DIV/0!</v>
      </c>
      <c r="AP55" s="67"/>
      <c r="AQ55" s="67"/>
      <c r="AR55" s="67" t="s">
        <v>112</v>
      </c>
      <c r="AS55" s="67"/>
      <c r="AT55" s="68" t="e">
        <f t="shared" si="9"/>
        <v>#DIV/0!</v>
      </c>
      <c r="AU55" s="68" t="e">
        <f t="shared" si="10"/>
        <v>#DIV/0!</v>
      </c>
      <c r="AV55" s="67"/>
      <c r="AW55" s="67"/>
      <c r="AX55" s="67" t="s">
        <v>113</v>
      </c>
      <c r="AY55" s="67"/>
      <c r="AZ55" s="68" t="e">
        <f t="shared" si="11"/>
        <v>#DIV/0!</v>
      </c>
      <c r="BA55" s="68" t="e">
        <f t="shared" si="12"/>
        <v>#DIV/0!</v>
      </c>
      <c r="BB55" s="67"/>
      <c r="BC55" s="67"/>
      <c r="BD55" s="67" t="s">
        <v>114</v>
      </c>
      <c r="BE55" s="67"/>
      <c r="BF55" s="68" t="e">
        <f t="shared" si="13"/>
        <v>#DIV/0!</v>
      </c>
      <c r="BG55" s="68" t="e">
        <f t="shared" si="14"/>
        <v>#DIV/0!</v>
      </c>
      <c r="BH55" s="67"/>
      <c r="BI55" s="67"/>
      <c r="BJ55" s="67" t="s">
        <v>115</v>
      </c>
      <c r="BK55" s="67"/>
      <c r="BL55" s="68" t="e">
        <f t="shared" si="15"/>
        <v>#DIV/0!</v>
      </c>
      <c r="BM55" s="68" t="e">
        <f t="shared" si="16"/>
        <v>#DIV/0!</v>
      </c>
      <c r="BN55" s="67"/>
      <c r="BO55" s="67"/>
      <c r="BP55" s="67" t="s">
        <v>116</v>
      </c>
      <c r="BQ55" s="67"/>
      <c r="BR55" s="68" t="e">
        <f t="shared" si="17"/>
        <v>#DIV/0!</v>
      </c>
      <c r="BS55" s="68" t="e">
        <f t="shared" si="18"/>
        <v>#DIV/0!</v>
      </c>
      <c r="BT55" s="67"/>
      <c r="BU55" s="67"/>
      <c r="BV55" s="67" t="s">
        <v>117</v>
      </c>
      <c r="BW55" s="67"/>
      <c r="BX55" s="68" t="e">
        <f t="shared" si="19"/>
        <v>#DIV/0!</v>
      </c>
      <c r="BY55" s="68" t="e">
        <f t="shared" si="20"/>
        <v>#DIV/0!</v>
      </c>
      <c r="BZ55" s="67"/>
      <c r="CA55" s="67"/>
      <c r="CB55" s="67" t="s">
        <v>118</v>
      </c>
      <c r="CC55" s="67"/>
      <c r="CD55" s="68" t="e">
        <f t="shared" si="21"/>
        <v>#DIV/0!</v>
      </c>
      <c r="CE55" s="68" t="e">
        <f t="shared" si="22"/>
        <v>#DIV/0!</v>
      </c>
      <c r="CF55" s="67"/>
      <c r="CG55" s="67"/>
      <c r="CH55" s="67" t="s">
        <v>119</v>
      </c>
      <c r="CI55" s="67"/>
      <c r="CJ55" s="68" t="e">
        <f t="shared" si="23"/>
        <v>#DIV/0!</v>
      </c>
      <c r="CK55" s="68" t="e">
        <f t="shared" si="24"/>
        <v>#DIV/0!</v>
      </c>
      <c r="CL55" s="67"/>
      <c r="CM55" s="67"/>
      <c r="CN55" s="58">
        <f t="shared" si="25"/>
        <v>0</v>
      </c>
      <c r="CO55" s="58">
        <f t="shared" si="26"/>
        <v>0</v>
      </c>
      <c r="CP55" s="58">
        <f t="shared" si="27"/>
        <v>0</v>
      </c>
      <c r="CQ55" s="58">
        <f t="shared" si="28"/>
        <v>0</v>
      </c>
      <c r="CR55" s="58">
        <f t="shared" si="29"/>
        <v>0</v>
      </c>
      <c r="CS55" s="58">
        <f t="shared" si="30"/>
        <v>0</v>
      </c>
      <c r="CT55" s="58">
        <f t="shared" si="31"/>
        <v>0</v>
      </c>
      <c r="CU55" s="58">
        <f t="shared" si="32"/>
        <v>0</v>
      </c>
      <c r="CV55" s="58">
        <f t="shared" si="33"/>
        <v>0</v>
      </c>
      <c r="CW55" s="58">
        <f t="shared" si="34"/>
        <v>0</v>
      </c>
      <c r="CX55" s="58">
        <f t="shared" si="35"/>
        <v>0</v>
      </c>
      <c r="CY55" s="58">
        <f t="shared" si="36"/>
        <v>0</v>
      </c>
      <c r="CZ55" s="58">
        <f t="shared" si="37"/>
        <v>0</v>
      </c>
    </row>
    <row r="56" spans="1:104" ht="39" x14ac:dyDescent="0.35">
      <c r="A56" s="141" t="s">
        <v>489</v>
      </c>
      <c r="B56" s="269" t="s">
        <v>133</v>
      </c>
      <c r="C56" s="20" t="s">
        <v>713</v>
      </c>
      <c r="D56" s="22" t="s">
        <v>490</v>
      </c>
      <c r="E56" s="22" t="s">
        <v>494</v>
      </c>
      <c r="F56" s="22" t="s">
        <v>495</v>
      </c>
      <c r="G56" s="20">
        <f t="shared" si="0"/>
        <v>1</v>
      </c>
      <c r="H56" s="20"/>
      <c r="I56" s="20"/>
      <c r="J56" s="20"/>
      <c r="K56" s="20"/>
      <c r="L56" s="20"/>
      <c r="M56" s="20"/>
      <c r="N56" s="20"/>
      <c r="O56" s="20"/>
      <c r="P56" s="20"/>
      <c r="Q56" s="20"/>
      <c r="R56" s="20">
        <v>1</v>
      </c>
      <c r="S56" s="20"/>
      <c r="T56" s="67" t="s">
        <v>108</v>
      </c>
      <c r="U56" s="67"/>
      <c r="V56" s="68" t="e">
        <f t="shared" si="1"/>
        <v>#DIV/0!</v>
      </c>
      <c r="W56" s="68">
        <f t="shared" si="2"/>
        <v>0</v>
      </c>
      <c r="X56" s="67"/>
      <c r="Y56" s="67"/>
      <c r="Z56" s="67" t="s">
        <v>109</v>
      </c>
      <c r="AA56" s="67"/>
      <c r="AB56" s="68" t="e">
        <f t="shared" si="3"/>
        <v>#DIV/0!</v>
      </c>
      <c r="AC56" s="68">
        <f t="shared" si="4"/>
        <v>0</v>
      </c>
      <c r="AD56" s="67"/>
      <c r="AE56" s="67"/>
      <c r="AF56" s="67" t="s">
        <v>110</v>
      </c>
      <c r="AG56" s="67"/>
      <c r="AH56" s="68" t="e">
        <f t="shared" si="5"/>
        <v>#DIV/0!</v>
      </c>
      <c r="AI56" s="68">
        <f t="shared" si="6"/>
        <v>0</v>
      </c>
      <c r="AJ56" s="67"/>
      <c r="AK56" s="67"/>
      <c r="AL56" s="67" t="s">
        <v>111</v>
      </c>
      <c r="AM56" s="67"/>
      <c r="AN56" s="68" t="e">
        <f t="shared" si="7"/>
        <v>#DIV/0!</v>
      </c>
      <c r="AO56" s="68">
        <f t="shared" si="8"/>
        <v>0</v>
      </c>
      <c r="AP56" s="67"/>
      <c r="AQ56" s="67"/>
      <c r="AR56" s="67" t="s">
        <v>112</v>
      </c>
      <c r="AS56" s="67"/>
      <c r="AT56" s="68" t="e">
        <f t="shared" si="9"/>
        <v>#DIV/0!</v>
      </c>
      <c r="AU56" s="68">
        <f t="shared" si="10"/>
        <v>0</v>
      </c>
      <c r="AV56" s="67"/>
      <c r="AW56" s="67"/>
      <c r="AX56" s="67" t="s">
        <v>113</v>
      </c>
      <c r="AY56" s="67"/>
      <c r="AZ56" s="68" t="e">
        <f t="shared" si="11"/>
        <v>#DIV/0!</v>
      </c>
      <c r="BA56" s="68">
        <f t="shared" si="12"/>
        <v>0</v>
      </c>
      <c r="BB56" s="67"/>
      <c r="BC56" s="67"/>
      <c r="BD56" s="67" t="s">
        <v>114</v>
      </c>
      <c r="BE56" s="67"/>
      <c r="BF56" s="68" t="e">
        <f t="shared" si="13"/>
        <v>#DIV/0!</v>
      </c>
      <c r="BG56" s="68">
        <f t="shared" si="14"/>
        <v>0</v>
      </c>
      <c r="BH56" s="67"/>
      <c r="BI56" s="67"/>
      <c r="BJ56" s="67" t="s">
        <v>115</v>
      </c>
      <c r="BK56" s="67"/>
      <c r="BL56" s="68" t="e">
        <f t="shared" si="15"/>
        <v>#DIV/0!</v>
      </c>
      <c r="BM56" s="68">
        <f t="shared" si="16"/>
        <v>0</v>
      </c>
      <c r="BN56" s="67"/>
      <c r="BO56" s="67"/>
      <c r="BP56" s="67" t="s">
        <v>116</v>
      </c>
      <c r="BQ56" s="67"/>
      <c r="BR56" s="68" t="e">
        <f t="shared" si="17"/>
        <v>#DIV/0!</v>
      </c>
      <c r="BS56" s="68">
        <f t="shared" si="18"/>
        <v>0</v>
      </c>
      <c r="BT56" s="67"/>
      <c r="BU56" s="67"/>
      <c r="BV56" s="67" t="s">
        <v>117</v>
      </c>
      <c r="BW56" s="67"/>
      <c r="BX56" s="68" t="e">
        <f t="shared" si="19"/>
        <v>#DIV/0!</v>
      </c>
      <c r="BY56" s="68">
        <f t="shared" si="20"/>
        <v>0</v>
      </c>
      <c r="BZ56" s="67"/>
      <c r="CA56" s="67"/>
      <c r="CB56" s="67" t="s">
        <v>118</v>
      </c>
      <c r="CC56" s="67"/>
      <c r="CD56" s="68">
        <f t="shared" si="21"/>
        <v>0</v>
      </c>
      <c r="CE56" s="68">
        <f t="shared" si="22"/>
        <v>0</v>
      </c>
      <c r="CF56" s="67"/>
      <c r="CG56" s="67"/>
      <c r="CH56" s="67" t="s">
        <v>119</v>
      </c>
      <c r="CI56" s="67"/>
      <c r="CJ56" s="68" t="e">
        <f t="shared" si="23"/>
        <v>#DIV/0!</v>
      </c>
      <c r="CK56" s="68">
        <f t="shared" si="24"/>
        <v>0</v>
      </c>
      <c r="CL56" s="67"/>
      <c r="CM56" s="67"/>
      <c r="CN56" s="58">
        <f t="shared" si="25"/>
        <v>0</v>
      </c>
      <c r="CO56" s="58">
        <f t="shared" si="26"/>
        <v>0</v>
      </c>
      <c r="CP56" s="58">
        <f t="shared" si="27"/>
        <v>0</v>
      </c>
      <c r="CQ56" s="58">
        <f t="shared" si="28"/>
        <v>0</v>
      </c>
      <c r="CR56" s="58">
        <f t="shared" si="29"/>
        <v>0</v>
      </c>
      <c r="CS56" s="58">
        <f t="shared" si="30"/>
        <v>0</v>
      </c>
      <c r="CT56" s="58">
        <f t="shared" si="31"/>
        <v>0</v>
      </c>
      <c r="CU56" s="58">
        <f t="shared" si="32"/>
        <v>0</v>
      </c>
      <c r="CV56" s="58">
        <f t="shared" si="33"/>
        <v>0</v>
      </c>
      <c r="CW56" s="58">
        <f t="shared" si="34"/>
        <v>0</v>
      </c>
      <c r="CX56" s="58">
        <f t="shared" si="35"/>
        <v>0</v>
      </c>
      <c r="CY56" s="58">
        <f t="shared" si="36"/>
        <v>0</v>
      </c>
      <c r="CZ56" s="58">
        <f t="shared" si="37"/>
        <v>0</v>
      </c>
    </row>
    <row r="57" spans="1:104" ht="14" x14ac:dyDescent="0.35">
      <c r="A57" s="141" t="s">
        <v>489</v>
      </c>
      <c r="B57" s="270"/>
      <c r="C57" s="20" t="s">
        <v>714</v>
      </c>
      <c r="D57" s="22"/>
      <c r="E57" s="22"/>
      <c r="F57" s="22"/>
      <c r="G57" s="20">
        <f t="shared" si="0"/>
        <v>0</v>
      </c>
      <c r="H57" s="20"/>
      <c r="I57" s="20"/>
      <c r="J57" s="20"/>
      <c r="K57" s="20"/>
      <c r="L57" s="20"/>
      <c r="M57" s="20"/>
      <c r="N57" s="20"/>
      <c r="O57" s="20"/>
      <c r="P57" s="20"/>
      <c r="Q57" s="20"/>
      <c r="R57" s="20"/>
      <c r="S57" s="20"/>
      <c r="T57" s="67" t="s">
        <v>108</v>
      </c>
      <c r="U57" s="67"/>
      <c r="V57" s="68" t="e">
        <f t="shared" si="1"/>
        <v>#DIV/0!</v>
      </c>
      <c r="W57" s="68" t="e">
        <f t="shared" si="2"/>
        <v>#DIV/0!</v>
      </c>
      <c r="X57" s="67"/>
      <c r="Y57" s="67"/>
      <c r="Z57" s="67" t="s">
        <v>109</v>
      </c>
      <c r="AA57" s="67"/>
      <c r="AB57" s="68" t="e">
        <f t="shared" si="3"/>
        <v>#DIV/0!</v>
      </c>
      <c r="AC57" s="68" t="e">
        <f t="shared" si="4"/>
        <v>#DIV/0!</v>
      </c>
      <c r="AD57" s="67"/>
      <c r="AE57" s="67"/>
      <c r="AF57" s="67" t="s">
        <v>110</v>
      </c>
      <c r="AG57" s="67"/>
      <c r="AH57" s="68" t="e">
        <f t="shared" si="5"/>
        <v>#DIV/0!</v>
      </c>
      <c r="AI57" s="68" t="e">
        <f t="shared" si="6"/>
        <v>#DIV/0!</v>
      </c>
      <c r="AJ57" s="67"/>
      <c r="AK57" s="67"/>
      <c r="AL57" s="67" t="s">
        <v>111</v>
      </c>
      <c r="AM57" s="67"/>
      <c r="AN57" s="68" t="e">
        <f t="shared" si="7"/>
        <v>#DIV/0!</v>
      </c>
      <c r="AO57" s="68" t="e">
        <f t="shared" si="8"/>
        <v>#DIV/0!</v>
      </c>
      <c r="AP57" s="67"/>
      <c r="AQ57" s="67"/>
      <c r="AR57" s="67" t="s">
        <v>112</v>
      </c>
      <c r="AS57" s="67"/>
      <c r="AT57" s="68" t="e">
        <f t="shared" si="9"/>
        <v>#DIV/0!</v>
      </c>
      <c r="AU57" s="68" t="e">
        <f t="shared" si="10"/>
        <v>#DIV/0!</v>
      </c>
      <c r="AV57" s="67"/>
      <c r="AW57" s="67"/>
      <c r="AX57" s="67" t="s">
        <v>113</v>
      </c>
      <c r="AY57" s="67"/>
      <c r="AZ57" s="68" t="e">
        <f t="shared" si="11"/>
        <v>#DIV/0!</v>
      </c>
      <c r="BA57" s="68" t="e">
        <f t="shared" si="12"/>
        <v>#DIV/0!</v>
      </c>
      <c r="BB57" s="67"/>
      <c r="BC57" s="67"/>
      <c r="BD57" s="67" t="s">
        <v>114</v>
      </c>
      <c r="BE57" s="67"/>
      <c r="BF57" s="68" t="e">
        <f t="shared" si="13"/>
        <v>#DIV/0!</v>
      </c>
      <c r="BG57" s="68" t="e">
        <f t="shared" si="14"/>
        <v>#DIV/0!</v>
      </c>
      <c r="BH57" s="67"/>
      <c r="BI57" s="67"/>
      <c r="BJ57" s="67" t="s">
        <v>115</v>
      </c>
      <c r="BK57" s="67"/>
      <c r="BL57" s="68" t="e">
        <f t="shared" si="15"/>
        <v>#DIV/0!</v>
      </c>
      <c r="BM57" s="68" t="e">
        <f t="shared" si="16"/>
        <v>#DIV/0!</v>
      </c>
      <c r="BN57" s="67"/>
      <c r="BO57" s="67"/>
      <c r="BP57" s="67" t="s">
        <v>116</v>
      </c>
      <c r="BQ57" s="67"/>
      <c r="BR57" s="68" t="e">
        <f t="shared" si="17"/>
        <v>#DIV/0!</v>
      </c>
      <c r="BS57" s="68" t="e">
        <f t="shared" si="18"/>
        <v>#DIV/0!</v>
      </c>
      <c r="BT57" s="67"/>
      <c r="BU57" s="67"/>
      <c r="BV57" s="67" t="s">
        <v>117</v>
      </c>
      <c r="BW57" s="67"/>
      <c r="BX57" s="68" t="e">
        <f t="shared" si="19"/>
        <v>#DIV/0!</v>
      </c>
      <c r="BY57" s="68" t="e">
        <f t="shared" si="20"/>
        <v>#DIV/0!</v>
      </c>
      <c r="BZ57" s="67"/>
      <c r="CA57" s="67"/>
      <c r="CB57" s="67" t="s">
        <v>118</v>
      </c>
      <c r="CC57" s="67"/>
      <c r="CD57" s="68" t="e">
        <f t="shared" si="21"/>
        <v>#DIV/0!</v>
      </c>
      <c r="CE57" s="68" t="e">
        <f t="shared" si="22"/>
        <v>#DIV/0!</v>
      </c>
      <c r="CF57" s="67"/>
      <c r="CG57" s="67"/>
      <c r="CH57" s="67" t="s">
        <v>119</v>
      </c>
      <c r="CI57" s="67"/>
      <c r="CJ57" s="68" t="e">
        <f t="shared" si="23"/>
        <v>#DIV/0!</v>
      </c>
      <c r="CK57" s="68" t="e">
        <f t="shared" si="24"/>
        <v>#DIV/0!</v>
      </c>
      <c r="CL57" s="67"/>
      <c r="CM57" s="67"/>
      <c r="CN57" s="58">
        <f t="shared" si="25"/>
        <v>0</v>
      </c>
      <c r="CO57" s="58">
        <f t="shared" si="26"/>
        <v>0</v>
      </c>
      <c r="CP57" s="58">
        <f t="shared" si="27"/>
        <v>0</v>
      </c>
      <c r="CQ57" s="58">
        <f t="shared" si="28"/>
        <v>0</v>
      </c>
      <c r="CR57" s="58">
        <f t="shared" si="29"/>
        <v>0</v>
      </c>
      <c r="CS57" s="58">
        <f t="shared" si="30"/>
        <v>0</v>
      </c>
      <c r="CT57" s="58">
        <f t="shared" si="31"/>
        <v>0</v>
      </c>
      <c r="CU57" s="58">
        <f t="shared" si="32"/>
        <v>0</v>
      </c>
      <c r="CV57" s="58">
        <f t="shared" si="33"/>
        <v>0</v>
      </c>
      <c r="CW57" s="58">
        <f t="shared" si="34"/>
        <v>0</v>
      </c>
      <c r="CX57" s="58">
        <f t="shared" si="35"/>
        <v>0</v>
      </c>
      <c r="CY57" s="58">
        <f t="shared" si="36"/>
        <v>0</v>
      </c>
      <c r="CZ57" s="58">
        <f t="shared" si="37"/>
        <v>0</v>
      </c>
    </row>
    <row r="58" spans="1:104" ht="14" x14ac:dyDescent="0.35">
      <c r="A58" s="141" t="s">
        <v>489</v>
      </c>
      <c r="B58" s="270"/>
      <c r="C58" s="20" t="s">
        <v>715</v>
      </c>
      <c r="D58" s="22"/>
      <c r="E58" s="22"/>
      <c r="F58" s="22"/>
      <c r="G58" s="20">
        <f t="shared" si="0"/>
        <v>0</v>
      </c>
      <c r="H58" s="20"/>
      <c r="I58" s="20"/>
      <c r="J58" s="20"/>
      <c r="K58" s="20"/>
      <c r="L58" s="20"/>
      <c r="M58" s="20"/>
      <c r="N58" s="20"/>
      <c r="O58" s="20"/>
      <c r="P58" s="20"/>
      <c r="Q58" s="20"/>
      <c r="R58" s="20"/>
      <c r="S58" s="20"/>
      <c r="T58" s="67" t="s">
        <v>108</v>
      </c>
      <c r="U58" s="67"/>
      <c r="V58" s="68" t="e">
        <f t="shared" si="1"/>
        <v>#DIV/0!</v>
      </c>
      <c r="W58" s="68" t="e">
        <f t="shared" si="2"/>
        <v>#DIV/0!</v>
      </c>
      <c r="X58" s="67"/>
      <c r="Y58" s="67"/>
      <c r="Z58" s="67" t="s">
        <v>109</v>
      </c>
      <c r="AA58" s="67"/>
      <c r="AB58" s="68" t="e">
        <f t="shared" si="3"/>
        <v>#DIV/0!</v>
      </c>
      <c r="AC58" s="68" t="e">
        <f t="shared" si="4"/>
        <v>#DIV/0!</v>
      </c>
      <c r="AD58" s="67"/>
      <c r="AE58" s="67"/>
      <c r="AF58" s="67" t="s">
        <v>110</v>
      </c>
      <c r="AG58" s="67"/>
      <c r="AH58" s="68" t="e">
        <f t="shared" si="5"/>
        <v>#DIV/0!</v>
      </c>
      <c r="AI58" s="68" t="e">
        <f t="shared" si="6"/>
        <v>#DIV/0!</v>
      </c>
      <c r="AJ58" s="67"/>
      <c r="AK58" s="67"/>
      <c r="AL58" s="67" t="s">
        <v>111</v>
      </c>
      <c r="AM58" s="67"/>
      <c r="AN58" s="68" t="e">
        <f t="shared" si="7"/>
        <v>#DIV/0!</v>
      </c>
      <c r="AO58" s="68" t="e">
        <f t="shared" si="8"/>
        <v>#DIV/0!</v>
      </c>
      <c r="AP58" s="67"/>
      <c r="AQ58" s="67"/>
      <c r="AR58" s="67" t="s">
        <v>112</v>
      </c>
      <c r="AS58" s="67"/>
      <c r="AT58" s="68" t="e">
        <f t="shared" si="9"/>
        <v>#DIV/0!</v>
      </c>
      <c r="AU58" s="68" t="e">
        <f t="shared" si="10"/>
        <v>#DIV/0!</v>
      </c>
      <c r="AV58" s="67"/>
      <c r="AW58" s="67"/>
      <c r="AX58" s="67" t="s">
        <v>113</v>
      </c>
      <c r="AY58" s="67"/>
      <c r="AZ58" s="68" t="e">
        <f t="shared" si="11"/>
        <v>#DIV/0!</v>
      </c>
      <c r="BA58" s="68" t="e">
        <f t="shared" si="12"/>
        <v>#DIV/0!</v>
      </c>
      <c r="BB58" s="67"/>
      <c r="BC58" s="67"/>
      <c r="BD58" s="67" t="s">
        <v>114</v>
      </c>
      <c r="BE58" s="67"/>
      <c r="BF58" s="68" t="e">
        <f t="shared" si="13"/>
        <v>#DIV/0!</v>
      </c>
      <c r="BG58" s="68" t="e">
        <f t="shared" si="14"/>
        <v>#DIV/0!</v>
      </c>
      <c r="BH58" s="67"/>
      <c r="BI58" s="67"/>
      <c r="BJ58" s="67" t="s">
        <v>115</v>
      </c>
      <c r="BK58" s="67"/>
      <c r="BL58" s="68" t="e">
        <f t="shared" si="15"/>
        <v>#DIV/0!</v>
      </c>
      <c r="BM58" s="68" t="e">
        <f t="shared" si="16"/>
        <v>#DIV/0!</v>
      </c>
      <c r="BN58" s="67"/>
      <c r="BO58" s="67"/>
      <c r="BP58" s="67" t="s">
        <v>116</v>
      </c>
      <c r="BQ58" s="67"/>
      <c r="BR58" s="68" t="e">
        <f t="shared" si="17"/>
        <v>#DIV/0!</v>
      </c>
      <c r="BS58" s="68" t="e">
        <f t="shared" si="18"/>
        <v>#DIV/0!</v>
      </c>
      <c r="BT58" s="67"/>
      <c r="BU58" s="67"/>
      <c r="BV58" s="67" t="s">
        <v>117</v>
      </c>
      <c r="BW58" s="67"/>
      <c r="BX58" s="68" t="e">
        <f t="shared" si="19"/>
        <v>#DIV/0!</v>
      </c>
      <c r="BY58" s="68" t="e">
        <f t="shared" si="20"/>
        <v>#DIV/0!</v>
      </c>
      <c r="BZ58" s="67"/>
      <c r="CA58" s="67"/>
      <c r="CB58" s="67" t="s">
        <v>118</v>
      </c>
      <c r="CC58" s="67"/>
      <c r="CD58" s="68" t="e">
        <f t="shared" si="21"/>
        <v>#DIV/0!</v>
      </c>
      <c r="CE58" s="68" t="e">
        <f t="shared" si="22"/>
        <v>#DIV/0!</v>
      </c>
      <c r="CF58" s="67"/>
      <c r="CG58" s="67"/>
      <c r="CH58" s="67" t="s">
        <v>119</v>
      </c>
      <c r="CI58" s="67"/>
      <c r="CJ58" s="68" t="e">
        <f t="shared" si="23"/>
        <v>#DIV/0!</v>
      </c>
      <c r="CK58" s="68" t="e">
        <f t="shared" si="24"/>
        <v>#DIV/0!</v>
      </c>
      <c r="CL58" s="67"/>
      <c r="CM58" s="67"/>
      <c r="CN58" s="58">
        <f t="shared" si="25"/>
        <v>0</v>
      </c>
      <c r="CO58" s="58">
        <f t="shared" si="26"/>
        <v>0</v>
      </c>
      <c r="CP58" s="58">
        <f t="shared" si="27"/>
        <v>0</v>
      </c>
      <c r="CQ58" s="58">
        <f t="shared" si="28"/>
        <v>0</v>
      </c>
      <c r="CR58" s="58">
        <f t="shared" si="29"/>
        <v>0</v>
      </c>
      <c r="CS58" s="58">
        <f t="shared" si="30"/>
        <v>0</v>
      </c>
      <c r="CT58" s="58">
        <f t="shared" si="31"/>
        <v>0</v>
      </c>
      <c r="CU58" s="58">
        <f t="shared" si="32"/>
        <v>0</v>
      </c>
      <c r="CV58" s="58">
        <f t="shared" si="33"/>
        <v>0</v>
      </c>
      <c r="CW58" s="58">
        <f t="shared" si="34"/>
        <v>0</v>
      </c>
      <c r="CX58" s="58">
        <f t="shared" si="35"/>
        <v>0</v>
      </c>
      <c r="CY58" s="58">
        <f t="shared" si="36"/>
        <v>0</v>
      </c>
      <c r="CZ58" s="58">
        <f t="shared" si="37"/>
        <v>0</v>
      </c>
    </row>
    <row r="59" spans="1:104" ht="14" x14ac:dyDescent="0.35">
      <c r="A59" s="141" t="s">
        <v>489</v>
      </c>
      <c r="B59" s="271"/>
      <c r="C59" s="20" t="s">
        <v>716</v>
      </c>
      <c r="D59" s="22"/>
      <c r="E59" s="22"/>
      <c r="F59" s="22"/>
      <c r="G59" s="20">
        <f t="shared" si="0"/>
        <v>0</v>
      </c>
      <c r="H59" s="20"/>
      <c r="I59" s="20"/>
      <c r="J59" s="20"/>
      <c r="K59" s="20"/>
      <c r="L59" s="20"/>
      <c r="M59" s="20"/>
      <c r="N59" s="20"/>
      <c r="O59" s="20"/>
      <c r="P59" s="20"/>
      <c r="Q59" s="20"/>
      <c r="R59" s="20"/>
      <c r="S59" s="20"/>
      <c r="T59" s="67" t="s">
        <v>108</v>
      </c>
      <c r="U59" s="67"/>
      <c r="V59" s="68" t="e">
        <f t="shared" si="1"/>
        <v>#DIV/0!</v>
      </c>
      <c r="W59" s="68" t="e">
        <f t="shared" si="2"/>
        <v>#DIV/0!</v>
      </c>
      <c r="X59" s="67"/>
      <c r="Y59" s="67"/>
      <c r="Z59" s="67" t="s">
        <v>109</v>
      </c>
      <c r="AA59" s="67"/>
      <c r="AB59" s="68" t="e">
        <f t="shared" si="3"/>
        <v>#DIV/0!</v>
      </c>
      <c r="AC59" s="68" t="e">
        <f t="shared" si="4"/>
        <v>#DIV/0!</v>
      </c>
      <c r="AD59" s="67"/>
      <c r="AE59" s="67"/>
      <c r="AF59" s="67" t="s">
        <v>110</v>
      </c>
      <c r="AG59" s="67"/>
      <c r="AH59" s="68" t="e">
        <f t="shared" si="5"/>
        <v>#DIV/0!</v>
      </c>
      <c r="AI59" s="68" t="e">
        <f t="shared" si="6"/>
        <v>#DIV/0!</v>
      </c>
      <c r="AJ59" s="67"/>
      <c r="AK59" s="67"/>
      <c r="AL59" s="67" t="s">
        <v>111</v>
      </c>
      <c r="AM59" s="67"/>
      <c r="AN59" s="68" t="e">
        <f t="shared" si="7"/>
        <v>#DIV/0!</v>
      </c>
      <c r="AO59" s="68" t="e">
        <f t="shared" si="8"/>
        <v>#DIV/0!</v>
      </c>
      <c r="AP59" s="67"/>
      <c r="AQ59" s="67"/>
      <c r="AR59" s="67" t="s">
        <v>112</v>
      </c>
      <c r="AS59" s="67"/>
      <c r="AT59" s="68" t="e">
        <f t="shared" si="9"/>
        <v>#DIV/0!</v>
      </c>
      <c r="AU59" s="68" t="e">
        <f t="shared" si="10"/>
        <v>#DIV/0!</v>
      </c>
      <c r="AV59" s="67"/>
      <c r="AW59" s="67"/>
      <c r="AX59" s="67" t="s">
        <v>113</v>
      </c>
      <c r="AY59" s="67"/>
      <c r="AZ59" s="68" t="e">
        <f t="shared" si="11"/>
        <v>#DIV/0!</v>
      </c>
      <c r="BA59" s="68" t="e">
        <f t="shared" si="12"/>
        <v>#DIV/0!</v>
      </c>
      <c r="BB59" s="67"/>
      <c r="BC59" s="67"/>
      <c r="BD59" s="67" t="s">
        <v>114</v>
      </c>
      <c r="BE59" s="67"/>
      <c r="BF59" s="68" t="e">
        <f t="shared" si="13"/>
        <v>#DIV/0!</v>
      </c>
      <c r="BG59" s="68" t="e">
        <f t="shared" si="14"/>
        <v>#DIV/0!</v>
      </c>
      <c r="BH59" s="67"/>
      <c r="BI59" s="67"/>
      <c r="BJ59" s="67" t="s">
        <v>115</v>
      </c>
      <c r="BK59" s="67"/>
      <c r="BL59" s="68" t="e">
        <f t="shared" si="15"/>
        <v>#DIV/0!</v>
      </c>
      <c r="BM59" s="68" t="e">
        <f t="shared" si="16"/>
        <v>#DIV/0!</v>
      </c>
      <c r="BN59" s="67"/>
      <c r="BO59" s="67"/>
      <c r="BP59" s="67" t="s">
        <v>116</v>
      </c>
      <c r="BQ59" s="67"/>
      <c r="BR59" s="68" t="e">
        <f t="shared" si="17"/>
        <v>#DIV/0!</v>
      </c>
      <c r="BS59" s="68" t="e">
        <f t="shared" si="18"/>
        <v>#DIV/0!</v>
      </c>
      <c r="BT59" s="67"/>
      <c r="BU59" s="67"/>
      <c r="BV59" s="67" t="s">
        <v>117</v>
      </c>
      <c r="BW59" s="67"/>
      <c r="BX59" s="68" t="e">
        <f t="shared" si="19"/>
        <v>#DIV/0!</v>
      </c>
      <c r="BY59" s="68" t="e">
        <f t="shared" si="20"/>
        <v>#DIV/0!</v>
      </c>
      <c r="BZ59" s="67"/>
      <c r="CA59" s="67"/>
      <c r="CB59" s="67" t="s">
        <v>118</v>
      </c>
      <c r="CC59" s="67"/>
      <c r="CD59" s="68" t="e">
        <f t="shared" si="21"/>
        <v>#DIV/0!</v>
      </c>
      <c r="CE59" s="68" t="e">
        <f t="shared" si="22"/>
        <v>#DIV/0!</v>
      </c>
      <c r="CF59" s="67"/>
      <c r="CG59" s="67"/>
      <c r="CH59" s="67" t="s">
        <v>119</v>
      </c>
      <c r="CI59" s="67"/>
      <c r="CJ59" s="68" t="e">
        <f t="shared" si="23"/>
        <v>#DIV/0!</v>
      </c>
      <c r="CK59" s="68" t="e">
        <f t="shared" si="24"/>
        <v>#DIV/0!</v>
      </c>
      <c r="CL59" s="67"/>
      <c r="CM59" s="67"/>
      <c r="CN59" s="58">
        <f t="shared" si="25"/>
        <v>0</v>
      </c>
      <c r="CO59" s="58">
        <f t="shared" si="26"/>
        <v>0</v>
      </c>
      <c r="CP59" s="58">
        <f t="shared" si="27"/>
        <v>0</v>
      </c>
      <c r="CQ59" s="58">
        <f t="shared" si="28"/>
        <v>0</v>
      </c>
      <c r="CR59" s="58">
        <f t="shared" si="29"/>
        <v>0</v>
      </c>
      <c r="CS59" s="58">
        <f t="shared" si="30"/>
        <v>0</v>
      </c>
      <c r="CT59" s="58">
        <f t="shared" si="31"/>
        <v>0</v>
      </c>
      <c r="CU59" s="58">
        <f t="shared" si="32"/>
        <v>0</v>
      </c>
      <c r="CV59" s="58">
        <f t="shared" si="33"/>
        <v>0</v>
      </c>
      <c r="CW59" s="58">
        <f t="shared" si="34"/>
        <v>0</v>
      </c>
      <c r="CX59" s="58">
        <f t="shared" si="35"/>
        <v>0</v>
      </c>
      <c r="CY59" s="58">
        <f t="shared" si="36"/>
        <v>0</v>
      </c>
      <c r="CZ59" s="58">
        <f t="shared" si="37"/>
        <v>0</v>
      </c>
    </row>
    <row r="60" spans="1:104" ht="26" x14ac:dyDescent="0.35">
      <c r="A60" s="141" t="s">
        <v>489</v>
      </c>
      <c r="B60" s="269" t="s">
        <v>133</v>
      </c>
      <c r="C60" s="20" t="s">
        <v>717</v>
      </c>
      <c r="D60" s="22" t="s">
        <v>490</v>
      </c>
      <c r="E60" s="22" t="s">
        <v>496</v>
      </c>
      <c r="F60" s="22" t="s">
        <v>497</v>
      </c>
      <c r="G60" s="20">
        <f t="shared" si="0"/>
        <v>1</v>
      </c>
      <c r="H60" s="20"/>
      <c r="I60" s="20"/>
      <c r="J60" s="20"/>
      <c r="K60" s="20"/>
      <c r="L60" s="20"/>
      <c r="M60" s="20"/>
      <c r="N60" s="20"/>
      <c r="O60" s="20"/>
      <c r="P60" s="20"/>
      <c r="Q60" s="20"/>
      <c r="R60" s="20">
        <v>1</v>
      </c>
      <c r="S60" s="20"/>
      <c r="T60" s="67" t="s">
        <v>108</v>
      </c>
      <c r="U60" s="67"/>
      <c r="V60" s="68" t="e">
        <f t="shared" si="1"/>
        <v>#DIV/0!</v>
      </c>
      <c r="W60" s="68">
        <f t="shared" si="2"/>
        <v>0</v>
      </c>
      <c r="X60" s="67"/>
      <c r="Y60" s="67"/>
      <c r="Z60" s="67" t="s">
        <v>109</v>
      </c>
      <c r="AA60" s="67"/>
      <c r="AB60" s="68" t="e">
        <f t="shared" si="3"/>
        <v>#DIV/0!</v>
      </c>
      <c r="AC60" s="68">
        <f t="shared" si="4"/>
        <v>0</v>
      </c>
      <c r="AD60" s="67"/>
      <c r="AE60" s="67"/>
      <c r="AF60" s="67" t="s">
        <v>110</v>
      </c>
      <c r="AG60" s="67"/>
      <c r="AH60" s="68" t="e">
        <f t="shared" si="5"/>
        <v>#DIV/0!</v>
      </c>
      <c r="AI60" s="68">
        <f t="shared" si="6"/>
        <v>0</v>
      </c>
      <c r="AJ60" s="67"/>
      <c r="AK60" s="67"/>
      <c r="AL60" s="67" t="s">
        <v>111</v>
      </c>
      <c r="AM60" s="67"/>
      <c r="AN60" s="68" t="e">
        <f t="shared" si="7"/>
        <v>#DIV/0!</v>
      </c>
      <c r="AO60" s="68">
        <f t="shared" si="8"/>
        <v>0</v>
      </c>
      <c r="AP60" s="67"/>
      <c r="AQ60" s="67"/>
      <c r="AR60" s="67" t="s">
        <v>112</v>
      </c>
      <c r="AS60" s="67"/>
      <c r="AT60" s="68" t="e">
        <f t="shared" si="9"/>
        <v>#DIV/0!</v>
      </c>
      <c r="AU60" s="68">
        <f t="shared" si="10"/>
        <v>0</v>
      </c>
      <c r="AV60" s="67"/>
      <c r="AW60" s="67"/>
      <c r="AX60" s="67" t="s">
        <v>113</v>
      </c>
      <c r="AY60" s="67"/>
      <c r="AZ60" s="68" t="e">
        <f t="shared" si="11"/>
        <v>#DIV/0!</v>
      </c>
      <c r="BA60" s="68">
        <f t="shared" si="12"/>
        <v>0</v>
      </c>
      <c r="BB60" s="67"/>
      <c r="BC60" s="67"/>
      <c r="BD60" s="67" t="s">
        <v>114</v>
      </c>
      <c r="BE60" s="67"/>
      <c r="BF60" s="68" t="e">
        <f t="shared" si="13"/>
        <v>#DIV/0!</v>
      </c>
      <c r="BG60" s="68">
        <f t="shared" si="14"/>
        <v>0</v>
      </c>
      <c r="BH60" s="67"/>
      <c r="BI60" s="67"/>
      <c r="BJ60" s="67" t="s">
        <v>115</v>
      </c>
      <c r="BK60" s="67"/>
      <c r="BL60" s="68" t="e">
        <f t="shared" si="15"/>
        <v>#DIV/0!</v>
      </c>
      <c r="BM60" s="68">
        <f t="shared" si="16"/>
        <v>0</v>
      </c>
      <c r="BN60" s="67"/>
      <c r="BO60" s="67"/>
      <c r="BP60" s="67" t="s">
        <v>116</v>
      </c>
      <c r="BQ60" s="67"/>
      <c r="BR60" s="68" t="e">
        <f t="shared" si="17"/>
        <v>#DIV/0!</v>
      </c>
      <c r="BS60" s="68">
        <f t="shared" si="18"/>
        <v>0</v>
      </c>
      <c r="BT60" s="67"/>
      <c r="BU60" s="67"/>
      <c r="BV60" s="67" t="s">
        <v>117</v>
      </c>
      <c r="BW60" s="67"/>
      <c r="BX60" s="68" t="e">
        <f t="shared" si="19"/>
        <v>#DIV/0!</v>
      </c>
      <c r="BY60" s="68">
        <f t="shared" si="20"/>
        <v>0</v>
      </c>
      <c r="BZ60" s="67"/>
      <c r="CA60" s="67"/>
      <c r="CB60" s="67" t="s">
        <v>118</v>
      </c>
      <c r="CC60" s="67"/>
      <c r="CD60" s="68">
        <f t="shared" si="21"/>
        <v>0</v>
      </c>
      <c r="CE60" s="68">
        <f t="shared" si="22"/>
        <v>0</v>
      </c>
      <c r="CF60" s="67"/>
      <c r="CG60" s="67"/>
      <c r="CH60" s="67" t="s">
        <v>119</v>
      </c>
      <c r="CI60" s="67"/>
      <c r="CJ60" s="68" t="e">
        <f t="shared" si="23"/>
        <v>#DIV/0!</v>
      </c>
      <c r="CK60" s="68">
        <f t="shared" si="24"/>
        <v>0</v>
      </c>
      <c r="CL60" s="67"/>
      <c r="CM60" s="67"/>
      <c r="CN60" s="58">
        <f t="shared" si="25"/>
        <v>0</v>
      </c>
      <c r="CO60" s="58">
        <f t="shared" si="26"/>
        <v>0</v>
      </c>
      <c r="CP60" s="58">
        <f t="shared" si="27"/>
        <v>0</v>
      </c>
      <c r="CQ60" s="58">
        <f t="shared" si="28"/>
        <v>0</v>
      </c>
      <c r="CR60" s="58">
        <f t="shared" si="29"/>
        <v>0</v>
      </c>
      <c r="CS60" s="58">
        <f t="shared" si="30"/>
        <v>0</v>
      </c>
      <c r="CT60" s="58">
        <f t="shared" si="31"/>
        <v>0</v>
      </c>
      <c r="CU60" s="58">
        <f t="shared" si="32"/>
        <v>0</v>
      </c>
      <c r="CV60" s="58">
        <f t="shared" si="33"/>
        <v>0</v>
      </c>
      <c r="CW60" s="58">
        <f t="shared" si="34"/>
        <v>0</v>
      </c>
      <c r="CX60" s="58">
        <f t="shared" si="35"/>
        <v>0</v>
      </c>
      <c r="CY60" s="58">
        <f t="shared" si="36"/>
        <v>0</v>
      </c>
      <c r="CZ60" s="58">
        <f t="shared" si="37"/>
        <v>0</v>
      </c>
    </row>
    <row r="61" spans="1:104" ht="26" x14ac:dyDescent="0.35">
      <c r="A61" s="141" t="s">
        <v>489</v>
      </c>
      <c r="B61" s="270"/>
      <c r="C61" s="20" t="s">
        <v>718</v>
      </c>
      <c r="D61" s="22" t="s">
        <v>490</v>
      </c>
      <c r="E61" s="22" t="s">
        <v>498</v>
      </c>
      <c r="F61" s="22" t="s">
        <v>499</v>
      </c>
      <c r="G61" s="20">
        <f t="shared" si="0"/>
        <v>1</v>
      </c>
      <c r="H61" s="20"/>
      <c r="I61" s="20"/>
      <c r="J61" s="20"/>
      <c r="K61" s="20"/>
      <c r="L61" s="20"/>
      <c r="M61" s="20"/>
      <c r="N61" s="20"/>
      <c r="O61" s="20"/>
      <c r="P61" s="20"/>
      <c r="Q61" s="20"/>
      <c r="R61" s="20">
        <v>1</v>
      </c>
      <c r="S61" s="20"/>
      <c r="T61" s="67" t="s">
        <v>108</v>
      </c>
      <c r="U61" s="67"/>
      <c r="V61" s="68" t="e">
        <f t="shared" si="1"/>
        <v>#DIV/0!</v>
      </c>
      <c r="W61" s="68">
        <f t="shared" si="2"/>
        <v>0</v>
      </c>
      <c r="X61" s="67"/>
      <c r="Y61" s="67"/>
      <c r="Z61" s="67" t="s">
        <v>109</v>
      </c>
      <c r="AA61" s="67"/>
      <c r="AB61" s="68" t="e">
        <f t="shared" si="3"/>
        <v>#DIV/0!</v>
      </c>
      <c r="AC61" s="68">
        <f t="shared" si="4"/>
        <v>0</v>
      </c>
      <c r="AD61" s="67"/>
      <c r="AE61" s="67"/>
      <c r="AF61" s="67" t="s">
        <v>110</v>
      </c>
      <c r="AG61" s="67"/>
      <c r="AH61" s="68" t="e">
        <f t="shared" si="5"/>
        <v>#DIV/0!</v>
      </c>
      <c r="AI61" s="68">
        <f t="shared" si="6"/>
        <v>0</v>
      </c>
      <c r="AJ61" s="67"/>
      <c r="AK61" s="67"/>
      <c r="AL61" s="67" t="s">
        <v>111</v>
      </c>
      <c r="AM61" s="67"/>
      <c r="AN61" s="68" t="e">
        <f t="shared" si="7"/>
        <v>#DIV/0!</v>
      </c>
      <c r="AO61" s="68">
        <f t="shared" si="8"/>
        <v>0</v>
      </c>
      <c r="AP61" s="67"/>
      <c r="AQ61" s="67"/>
      <c r="AR61" s="67" t="s">
        <v>112</v>
      </c>
      <c r="AS61" s="67"/>
      <c r="AT61" s="68" t="e">
        <f t="shared" si="9"/>
        <v>#DIV/0!</v>
      </c>
      <c r="AU61" s="68">
        <f t="shared" si="10"/>
        <v>0</v>
      </c>
      <c r="AV61" s="67"/>
      <c r="AW61" s="67"/>
      <c r="AX61" s="67" t="s">
        <v>113</v>
      </c>
      <c r="AY61" s="67"/>
      <c r="AZ61" s="68" t="e">
        <f t="shared" si="11"/>
        <v>#DIV/0!</v>
      </c>
      <c r="BA61" s="68">
        <f t="shared" si="12"/>
        <v>0</v>
      </c>
      <c r="BB61" s="67"/>
      <c r="BC61" s="67"/>
      <c r="BD61" s="67" t="s">
        <v>114</v>
      </c>
      <c r="BE61" s="67"/>
      <c r="BF61" s="68" t="e">
        <f t="shared" si="13"/>
        <v>#DIV/0!</v>
      </c>
      <c r="BG61" s="68">
        <f t="shared" si="14"/>
        <v>0</v>
      </c>
      <c r="BH61" s="67"/>
      <c r="BI61" s="67"/>
      <c r="BJ61" s="67" t="s">
        <v>115</v>
      </c>
      <c r="BK61" s="67"/>
      <c r="BL61" s="68" t="e">
        <f t="shared" si="15"/>
        <v>#DIV/0!</v>
      </c>
      <c r="BM61" s="68">
        <f t="shared" si="16"/>
        <v>0</v>
      </c>
      <c r="BN61" s="67"/>
      <c r="BO61" s="67"/>
      <c r="BP61" s="67" t="s">
        <v>116</v>
      </c>
      <c r="BQ61" s="67"/>
      <c r="BR61" s="68" t="e">
        <f t="shared" si="17"/>
        <v>#DIV/0!</v>
      </c>
      <c r="BS61" s="68">
        <f t="shared" si="18"/>
        <v>0</v>
      </c>
      <c r="BT61" s="67"/>
      <c r="BU61" s="67"/>
      <c r="BV61" s="67" t="s">
        <v>117</v>
      </c>
      <c r="BW61" s="67"/>
      <c r="BX61" s="68" t="e">
        <f t="shared" si="19"/>
        <v>#DIV/0!</v>
      </c>
      <c r="BY61" s="68">
        <f t="shared" si="20"/>
        <v>0</v>
      </c>
      <c r="BZ61" s="67"/>
      <c r="CA61" s="67"/>
      <c r="CB61" s="67" t="s">
        <v>118</v>
      </c>
      <c r="CC61" s="67"/>
      <c r="CD61" s="68">
        <f t="shared" si="21"/>
        <v>0</v>
      </c>
      <c r="CE61" s="68">
        <f t="shared" si="22"/>
        <v>0</v>
      </c>
      <c r="CF61" s="67"/>
      <c r="CG61" s="67"/>
      <c r="CH61" s="67" t="s">
        <v>119</v>
      </c>
      <c r="CI61" s="67"/>
      <c r="CJ61" s="68" t="e">
        <f t="shared" si="23"/>
        <v>#DIV/0!</v>
      </c>
      <c r="CK61" s="68">
        <f t="shared" si="24"/>
        <v>0</v>
      </c>
      <c r="CL61" s="67"/>
      <c r="CM61" s="67"/>
      <c r="CN61" s="58">
        <f t="shared" si="25"/>
        <v>0</v>
      </c>
      <c r="CO61" s="58">
        <f t="shared" si="26"/>
        <v>0</v>
      </c>
      <c r="CP61" s="58">
        <f t="shared" si="27"/>
        <v>0</v>
      </c>
      <c r="CQ61" s="58">
        <f t="shared" si="28"/>
        <v>0</v>
      </c>
      <c r="CR61" s="58">
        <f t="shared" si="29"/>
        <v>0</v>
      </c>
      <c r="CS61" s="58">
        <f t="shared" si="30"/>
        <v>0</v>
      </c>
      <c r="CT61" s="58">
        <f t="shared" si="31"/>
        <v>0</v>
      </c>
      <c r="CU61" s="58">
        <f t="shared" si="32"/>
        <v>0</v>
      </c>
      <c r="CV61" s="58">
        <f t="shared" si="33"/>
        <v>0</v>
      </c>
      <c r="CW61" s="58">
        <f t="shared" si="34"/>
        <v>0</v>
      </c>
      <c r="CX61" s="58">
        <f t="shared" si="35"/>
        <v>0</v>
      </c>
      <c r="CY61" s="58">
        <f t="shared" si="36"/>
        <v>0</v>
      </c>
      <c r="CZ61" s="58">
        <f t="shared" si="37"/>
        <v>0</v>
      </c>
    </row>
    <row r="62" spans="1:104" ht="14" x14ac:dyDescent="0.35">
      <c r="A62" s="141" t="s">
        <v>489</v>
      </c>
      <c r="B62" s="270"/>
      <c r="C62" s="20" t="s">
        <v>719</v>
      </c>
      <c r="D62" s="22"/>
      <c r="E62" s="22"/>
      <c r="F62" s="22"/>
      <c r="G62" s="20">
        <f t="shared" si="0"/>
        <v>0</v>
      </c>
      <c r="H62" s="20"/>
      <c r="I62" s="20"/>
      <c r="J62" s="20"/>
      <c r="K62" s="20"/>
      <c r="L62" s="20"/>
      <c r="M62" s="20"/>
      <c r="N62" s="20"/>
      <c r="O62" s="20"/>
      <c r="P62" s="20"/>
      <c r="Q62" s="20"/>
      <c r="R62" s="20"/>
      <c r="S62" s="20"/>
      <c r="T62" s="67" t="s">
        <v>108</v>
      </c>
      <c r="U62" s="67"/>
      <c r="V62" s="68" t="e">
        <f t="shared" si="1"/>
        <v>#DIV/0!</v>
      </c>
      <c r="W62" s="68" t="e">
        <f t="shared" si="2"/>
        <v>#DIV/0!</v>
      </c>
      <c r="X62" s="67"/>
      <c r="Y62" s="67"/>
      <c r="Z62" s="67" t="s">
        <v>109</v>
      </c>
      <c r="AA62" s="67"/>
      <c r="AB62" s="68" t="e">
        <f t="shared" si="3"/>
        <v>#DIV/0!</v>
      </c>
      <c r="AC62" s="68" t="e">
        <f t="shared" si="4"/>
        <v>#DIV/0!</v>
      </c>
      <c r="AD62" s="67"/>
      <c r="AE62" s="67"/>
      <c r="AF62" s="67" t="s">
        <v>110</v>
      </c>
      <c r="AG62" s="67"/>
      <c r="AH62" s="68" t="e">
        <f t="shared" si="5"/>
        <v>#DIV/0!</v>
      </c>
      <c r="AI62" s="68" t="e">
        <f t="shared" si="6"/>
        <v>#DIV/0!</v>
      </c>
      <c r="AJ62" s="67"/>
      <c r="AK62" s="67"/>
      <c r="AL62" s="67" t="s">
        <v>111</v>
      </c>
      <c r="AM62" s="67"/>
      <c r="AN62" s="68" t="e">
        <f t="shared" si="7"/>
        <v>#DIV/0!</v>
      </c>
      <c r="AO62" s="68" t="e">
        <f t="shared" si="8"/>
        <v>#DIV/0!</v>
      </c>
      <c r="AP62" s="67"/>
      <c r="AQ62" s="67"/>
      <c r="AR62" s="67" t="s">
        <v>112</v>
      </c>
      <c r="AS62" s="67"/>
      <c r="AT62" s="68" t="e">
        <f t="shared" si="9"/>
        <v>#DIV/0!</v>
      </c>
      <c r="AU62" s="68" t="e">
        <f t="shared" si="10"/>
        <v>#DIV/0!</v>
      </c>
      <c r="AV62" s="67"/>
      <c r="AW62" s="67"/>
      <c r="AX62" s="67" t="s">
        <v>113</v>
      </c>
      <c r="AY62" s="67"/>
      <c r="AZ62" s="68" t="e">
        <f t="shared" si="11"/>
        <v>#DIV/0!</v>
      </c>
      <c r="BA62" s="68" t="e">
        <f t="shared" si="12"/>
        <v>#DIV/0!</v>
      </c>
      <c r="BB62" s="67"/>
      <c r="BC62" s="67"/>
      <c r="BD62" s="67" t="s">
        <v>114</v>
      </c>
      <c r="BE62" s="67"/>
      <c r="BF62" s="68" t="e">
        <f t="shared" si="13"/>
        <v>#DIV/0!</v>
      </c>
      <c r="BG62" s="68" t="e">
        <f t="shared" si="14"/>
        <v>#DIV/0!</v>
      </c>
      <c r="BH62" s="67"/>
      <c r="BI62" s="67"/>
      <c r="BJ62" s="67" t="s">
        <v>115</v>
      </c>
      <c r="BK62" s="67"/>
      <c r="BL62" s="68" t="e">
        <f t="shared" si="15"/>
        <v>#DIV/0!</v>
      </c>
      <c r="BM62" s="68" t="e">
        <f t="shared" si="16"/>
        <v>#DIV/0!</v>
      </c>
      <c r="BN62" s="67"/>
      <c r="BO62" s="67"/>
      <c r="BP62" s="67" t="s">
        <v>116</v>
      </c>
      <c r="BQ62" s="67"/>
      <c r="BR62" s="68" t="e">
        <f t="shared" si="17"/>
        <v>#DIV/0!</v>
      </c>
      <c r="BS62" s="68" t="e">
        <f t="shared" si="18"/>
        <v>#DIV/0!</v>
      </c>
      <c r="BT62" s="67"/>
      <c r="BU62" s="67"/>
      <c r="BV62" s="67" t="s">
        <v>117</v>
      </c>
      <c r="BW62" s="67"/>
      <c r="BX62" s="68" t="e">
        <f t="shared" si="19"/>
        <v>#DIV/0!</v>
      </c>
      <c r="BY62" s="68" t="e">
        <f t="shared" si="20"/>
        <v>#DIV/0!</v>
      </c>
      <c r="BZ62" s="67"/>
      <c r="CA62" s="67"/>
      <c r="CB62" s="67" t="s">
        <v>118</v>
      </c>
      <c r="CC62" s="67"/>
      <c r="CD62" s="68" t="e">
        <f t="shared" si="21"/>
        <v>#DIV/0!</v>
      </c>
      <c r="CE62" s="68" t="e">
        <f t="shared" si="22"/>
        <v>#DIV/0!</v>
      </c>
      <c r="CF62" s="67"/>
      <c r="CG62" s="67"/>
      <c r="CH62" s="67" t="s">
        <v>119</v>
      </c>
      <c r="CI62" s="67"/>
      <c r="CJ62" s="68" t="e">
        <f t="shared" si="23"/>
        <v>#DIV/0!</v>
      </c>
      <c r="CK62" s="68" t="e">
        <f t="shared" si="24"/>
        <v>#DIV/0!</v>
      </c>
      <c r="CL62" s="67"/>
      <c r="CM62" s="67"/>
      <c r="CN62" s="58">
        <f t="shared" si="25"/>
        <v>0</v>
      </c>
      <c r="CO62" s="58">
        <f t="shared" si="26"/>
        <v>0</v>
      </c>
      <c r="CP62" s="58">
        <f t="shared" si="27"/>
        <v>0</v>
      </c>
      <c r="CQ62" s="58">
        <f t="shared" si="28"/>
        <v>0</v>
      </c>
      <c r="CR62" s="58">
        <f t="shared" si="29"/>
        <v>0</v>
      </c>
      <c r="CS62" s="58">
        <f t="shared" si="30"/>
        <v>0</v>
      </c>
      <c r="CT62" s="58">
        <f t="shared" si="31"/>
        <v>0</v>
      </c>
      <c r="CU62" s="58">
        <f t="shared" si="32"/>
        <v>0</v>
      </c>
      <c r="CV62" s="58">
        <f t="shared" si="33"/>
        <v>0</v>
      </c>
      <c r="CW62" s="58">
        <f t="shared" si="34"/>
        <v>0</v>
      </c>
      <c r="CX62" s="58">
        <f t="shared" si="35"/>
        <v>0</v>
      </c>
      <c r="CY62" s="58">
        <f t="shared" si="36"/>
        <v>0</v>
      </c>
      <c r="CZ62" s="58">
        <f t="shared" si="37"/>
        <v>0</v>
      </c>
    </row>
    <row r="63" spans="1:104" ht="14" x14ac:dyDescent="0.35">
      <c r="A63" s="141" t="s">
        <v>489</v>
      </c>
      <c r="B63" s="271"/>
      <c r="C63" s="20" t="s">
        <v>720</v>
      </c>
      <c r="D63" s="22"/>
      <c r="E63" s="22"/>
      <c r="F63" s="22"/>
      <c r="G63" s="20">
        <f t="shared" si="0"/>
        <v>0</v>
      </c>
      <c r="H63" s="20"/>
      <c r="I63" s="20"/>
      <c r="J63" s="20"/>
      <c r="K63" s="20"/>
      <c r="L63" s="20"/>
      <c r="M63" s="20"/>
      <c r="N63" s="20"/>
      <c r="O63" s="20"/>
      <c r="P63" s="20"/>
      <c r="Q63" s="20"/>
      <c r="R63" s="20"/>
      <c r="S63" s="20"/>
      <c r="T63" s="67" t="s">
        <v>108</v>
      </c>
      <c r="U63" s="67"/>
      <c r="V63" s="68" t="e">
        <f t="shared" si="1"/>
        <v>#DIV/0!</v>
      </c>
      <c r="W63" s="68" t="e">
        <f t="shared" si="2"/>
        <v>#DIV/0!</v>
      </c>
      <c r="X63" s="67"/>
      <c r="Y63" s="67"/>
      <c r="Z63" s="67" t="s">
        <v>109</v>
      </c>
      <c r="AA63" s="67"/>
      <c r="AB63" s="68" t="e">
        <f t="shared" si="3"/>
        <v>#DIV/0!</v>
      </c>
      <c r="AC63" s="68" t="e">
        <f t="shared" si="4"/>
        <v>#DIV/0!</v>
      </c>
      <c r="AD63" s="67"/>
      <c r="AE63" s="67"/>
      <c r="AF63" s="67" t="s">
        <v>110</v>
      </c>
      <c r="AG63" s="67"/>
      <c r="AH63" s="68" t="e">
        <f t="shared" si="5"/>
        <v>#DIV/0!</v>
      </c>
      <c r="AI63" s="68" t="e">
        <f t="shared" si="6"/>
        <v>#DIV/0!</v>
      </c>
      <c r="AJ63" s="67"/>
      <c r="AK63" s="67"/>
      <c r="AL63" s="67" t="s">
        <v>111</v>
      </c>
      <c r="AM63" s="67"/>
      <c r="AN63" s="68" t="e">
        <f t="shared" si="7"/>
        <v>#DIV/0!</v>
      </c>
      <c r="AO63" s="68" t="e">
        <f t="shared" si="8"/>
        <v>#DIV/0!</v>
      </c>
      <c r="AP63" s="67"/>
      <c r="AQ63" s="67"/>
      <c r="AR63" s="67" t="s">
        <v>112</v>
      </c>
      <c r="AS63" s="67"/>
      <c r="AT63" s="68" t="e">
        <f t="shared" si="9"/>
        <v>#DIV/0!</v>
      </c>
      <c r="AU63" s="68" t="e">
        <f t="shared" si="10"/>
        <v>#DIV/0!</v>
      </c>
      <c r="AV63" s="67"/>
      <c r="AW63" s="67"/>
      <c r="AX63" s="67" t="s">
        <v>113</v>
      </c>
      <c r="AY63" s="67"/>
      <c r="AZ63" s="68" t="e">
        <f t="shared" si="11"/>
        <v>#DIV/0!</v>
      </c>
      <c r="BA63" s="68" t="e">
        <f t="shared" si="12"/>
        <v>#DIV/0!</v>
      </c>
      <c r="BB63" s="67"/>
      <c r="BC63" s="67"/>
      <c r="BD63" s="67" t="s">
        <v>114</v>
      </c>
      <c r="BE63" s="67"/>
      <c r="BF63" s="68" t="e">
        <f t="shared" si="13"/>
        <v>#DIV/0!</v>
      </c>
      <c r="BG63" s="68" t="e">
        <f t="shared" si="14"/>
        <v>#DIV/0!</v>
      </c>
      <c r="BH63" s="67"/>
      <c r="BI63" s="67"/>
      <c r="BJ63" s="67" t="s">
        <v>115</v>
      </c>
      <c r="BK63" s="67"/>
      <c r="BL63" s="68" t="e">
        <f t="shared" si="15"/>
        <v>#DIV/0!</v>
      </c>
      <c r="BM63" s="68" t="e">
        <f t="shared" si="16"/>
        <v>#DIV/0!</v>
      </c>
      <c r="BN63" s="67"/>
      <c r="BO63" s="67"/>
      <c r="BP63" s="67" t="s">
        <v>116</v>
      </c>
      <c r="BQ63" s="67"/>
      <c r="BR63" s="68" t="e">
        <f t="shared" si="17"/>
        <v>#DIV/0!</v>
      </c>
      <c r="BS63" s="68" t="e">
        <f t="shared" si="18"/>
        <v>#DIV/0!</v>
      </c>
      <c r="BT63" s="67"/>
      <c r="BU63" s="67"/>
      <c r="BV63" s="67" t="s">
        <v>117</v>
      </c>
      <c r="BW63" s="67"/>
      <c r="BX63" s="68" t="e">
        <f t="shared" si="19"/>
        <v>#DIV/0!</v>
      </c>
      <c r="BY63" s="68" t="e">
        <f t="shared" si="20"/>
        <v>#DIV/0!</v>
      </c>
      <c r="BZ63" s="67"/>
      <c r="CA63" s="67"/>
      <c r="CB63" s="67" t="s">
        <v>118</v>
      </c>
      <c r="CC63" s="67"/>
      <c r="CD63" s="68" t="e">
        <f t="shared" si="21"/>
        <v>#DIV/0!</v>
      </c>
      <c r="CE63" s="68" t="e">
        <f t="shared" si="22"/>
        <v>#DIV/0!</v>
      </c>
      <c r="CF63" s="67"/>
      <c r="CG63" s="67"/>
      <c r="CH63" s="67" t="s">
        <v>119</v>
      </c>
      <c r="CI63" s="67"/>
      <c r="CJ63" s="68" t="e">
        <f t="shared" si="23"/>
        <v>#DIV/0!</v>
      </c>
      <c r="CK63" s="68" t="e">
        <f t="shared" si="24"/>
        <v>#DIV/0!</v>
      </c>
      <c r="CL63" s="67"/>
      <c r="CM63" s="67"/>
      <c r="CN63" s="58">
        <f t="shared" si="25"/>
        <v>0</v>
      </c>
      <c r="CO63" s="58">
        <f t="shared" si="26"/>
        <v>0</v>
      </c>
      <c r="CP63" s="58">
        <f t="shared" si="27"/>
        <v>0</v>
      </c>
      <c r="CQ63" s="58">
        <f t="shared" si="28"/>
        <v>0</v>
      </c>
      <c r="CR63" s="58">
        <f t="shared" si="29"/>
        <v>0</v>
      </c>
      <c r="CS63" s="58">
        <f t="shared" si="30"/>
        <v>0</v>
      </c>
      <c r="CT63" s="58">
        <f t="shared" si="31"/>
        <v>0</v>
      </c>
      <c r="CU63" s="58">
        <f t="shared" si="32"/>
        <v>0</v>
      </c>
      <c r="CV63" s="58">
        <f t="shared" si="33"/>
        <v>0</v>
      </c>
      <c r="CW63" s="58">
        <f t="shared" si="34"/>
        <v>0</v>
      </c>
      <c r="CX63" s="58">
        <f t="shared" si="35"/>
        <v>0</v>
      </c>
      <c r="CY63" s="58">
        <f t="shared" si="36"/>
        <v>0</v>
      </c>
      <c r="CZ63" s="58">
        <f t="shared" si="37"/>
        <v>0</v>
      </c>
    </row>
    <row r="64" spans="1:104" ht="26" x14ac:dyDescent="0.35">
      <c r="A64" s="141" t="s">
        <v>320</v>
      </c>
      <c r="B64" s="274" t="s">
        <v>135</v>
      </c>
      <c r="C64" s="20" t="s">
        <v>721</v>
      </c>
      <c r="D64" s="22" t="s">
        <v>321</v>
      </c>
      <c r="E64" s="22" t="s">
        <v>325</v>
      </c>
      <c r="F64" s="22" t="s">
        <v>326</v>
      </c>
      <c r="G64" s="20">
        <f t="shared" si="0"/>
        <v>6</v>
      </c>
      <c r="H64" s="20"/>
      <c r="I64" s="20"/>
      <c r="J64" s="20"/>
      <c r="K64" s="20"/>
      <c r="L64" s="20"/>
      <c r="M64" s="20">
        <v>1</v>
      </c>
      <c r="N64" s="20">
        <v>1</v>
      </c>
      <c r="O64" s="20">
        <v>1</v>
      </c>
      <c r="P64" s="20">
        <v>1</v>
      </c>
      <c r="Q64" s="20">
        <v>1</v>
      </c>
      <c r="R64" s="20">
        <v>1</v>
      </c>
      <c r="S64" s="20"/>
      <c r="T64" s="67" t="s">
        <v>108</v>
      </c>
      <c r="U64" s="67"/>
      <c r="V64" s="68" t="e">
        <f t="shared" si="1"/>
        <v>#DIV/0!</v>
      </c>
      <c r="W64" s="68">
        <f t="shared" si="2"/>
        <v>0</v>
      </c>
      <c r="X64" s="67"/>
      <c r="Y64" s="67"/>
      <c r="Z64" s="67" t="s">
        <v>109</v>
      </c>
      <c r="AA64" s="67"/>
      <c r="AB64" s="68" t="e">
        <f t="shared" si="3"/>
        <v>#DIV/0!</v>
      </c>
      <c r="AC64" s="68">
        <f t="shared" si="4"/>
        <v>0</v>
      </c>
      <c r="AD64" s="67"/>
      <c r="AE64" s="67"/>
      <c r="AF64" s="67" t="s">
        <v>110</v>
      </c>
      <c r="AG64" s="67"/>
      <c r="AH64" s="68" t="e">
        <f t="shared" si="5"/>
        <v>#DIV/0!</v>
      </c>
      <c r="AI64" s="68">
        <f t="shared" si="6"/>
        <v>0</v>
      </c>
      <c r="AJ64" s="67"/>
      <c r="AK64" s="67"/>
      <c r="AL64" s="67" t="s">
        <v>111</v>
      </c>
      <c r="AM64" s="67"/>
      <c r="AN64" s="68" t="e">
        <f t="shared" si="7"/>
        <v>#DIV/0!</v>
      </c>
      <c r="AO64" s="68">
        <f t="shared" si="8"/>
        <v>0</v>
      </c>
      <c r="AP64" s="67"/>
      <c r="AQ64" s="67"/>
      <c r="AR64" s="67" t="s">
        <v>112</v>
      </c>
      <c r="AS64" s="67"/>
      <c r="AT64" s="68" t="e">
        <f t="shared" si="9"/>
        <v>#DIV/0!</v>
      </c>
      <c r="AU64" s="68">
        <f t="shared" si="10"/>
        <v>0</v>
      </c>
      <c r="AV64" s="67"/>
      <c r="AW64" s="67"/>
      <c r="AX64" s="67" t="s">
        <v>113</v>
      </c>
      <c r="AY64" s="67"/>
      <c r="AZ64" s="68">
        <f t="shared" si="11"/>
        <v>0</v>
      </c>
      <c r="BA64" s="68">
        <f t="shared" si="12"/>
        <v>0</v>
      </c>
      <c r="BB64" s="67"/>
      <c r="BC64" s="67"/>
      <c r="BD64" s="67" t="s">
        <v>114</v>
      </c>
      <c r="BE64" s="67"/>
      <c r="BF64" s="68">
        <f t="shared" si="13"/>
        <v>0</v>
      </c>
      <c r="BG64" s="68">
        <f t="shared" si="14"/>
        <v>0</v>
      </c>
      <c r="BH64" s="67"/>
      <c r="BI64" s="67"/>
      <c r="BJ64" s="67" t="s">
        <v>115</v>
      </c>
      <c r="BK64" s="67"/>
      <c r="BL64" s="68">
        <f t="shared" si="15"/>
        <v>0</v>
      </c>
      <c r="BM64" s="68">
        <f t="shared" si="16"/>
        <v>0</v>
      </c>
      <c r="BN64" s="67"/>
      <c r="BO64" s="67"/>
      <c r="BP64" s="67" t="s">
        <v>116</v>
      </c>
      <c r="BQ64" s="67"/>
      <c r="BR64" s="68">
        <f t="shared" si="17"/>
        <v>0</v>
      </c>
      <c r="BS64" s="68">
        <f t="shared" si="18"/>
        <v>0</v>
      </c>
      <c r="BT64" s="67"/>
      <c r="BU64" s="67"/>
      <c r="BV64" s="67" t="s">
        <v>117</v>
      </c>
      <c r="BW64" s="67"/>
      <c r="BX64" s="68">
        <f t="shared" si="19"/>
        <v>0</v>
      </c>
      <c r="BY64" s="68">
        <f t="shared" si="20"/>
        <v>0</v>
      </c>
      <c r="BZ64" s="67"/>
      <c r="CA64" s="67"/>
      <c r="CB64" s="67" t="s">
        <v>118</v>
      </c>
      <c r="CC64" s="67"/>
      <c r="CD64" s="68">
        <f t="shared" si="21"/>
        <v>0</v>
      </c>
      <c r="CE64" s="68">
        <f t="shared" si="22"/>
        <v>0</v>
      </c>
      <c r="CF64" s="67"/>
      <c r="CG64" s="67"/>
      <c r="CH64" s="67" t="s">
        <v>119</v>
      </c>
      <c r="CI64" s="67"/>
      <c r="CJ64" s="68" t="e">
        <f t="shared" si="23"/>
        <v>#DIV/0!</v>
      </c>
      <c r="CK64" s="68">
        <f t="shared" si="24"/>
        <v>0</v>
      </c>
      <c r="CL64" s="67"/>
      <c r="CM64" s="67"/>
      <c r="CN64" s="58">
        <f t="shared" si="25"/>
        <v>0</v>
      </c>
      <c r="CO64" s="58">
        <f t="shared" si="26"/>
        <v>0</v>
      </c>
      <c r="CP64" s="58">
        <f t="shared" si="27"/>
        <v>0</v>
      </c>
      <c r="CQ64" s="58">
        <f t="shared" si="28"/>
        <v>0</v>
      </c>
      <c r="CR64" s="58">
        <f t="shared" si="29"/>
        <v>0</v>
      </c>
      <c r="CS64" s="58">
        <f t="shared" si="30"/>
        <v>0</v>
      </c>
      <c r="CT64" s="58">
        <f t="shared" si="31"/>
        <v>0</v>
      </c>
      <c r="CU64" s="58">
        <f t="shared" si="32"/>
        <v>0</v>
      </c>
      <c r="CV64" s="58">
        <f t="shared" si="33"/>
        <v>0</v>
      </c>
      <c r="CW64" s="58">
        <f t="shared" si="34"/>
        <v>0</v>
      </c>
      <c r="CX64" s="58">
        <f t="shared" si="35"/>
        <v>0</v>
      </c>
      <c r="CY64" s="58">
        <f t="shared" si="36"/>
        <v>0</v>
      </c>
      <c r="CZ64" s="58">
        <f t="shared" si="37"/>
        <v>0</v>
      </c>
    </row>
    <row r="65" spans="1:104" ht="52" x14ac:dyDescent="0.35">
      <c r="A65" s="141" t="s">
        <v>320</v>
      </c>
      <c r="B65" s="275"/>
      <c r="C65" s="20" t="s">
        <v>722</v>
      </c>
      <c r="D65" s="22" t="s">
        <v>321</v>
      </c>
      <c r="E65" s="22" t="s">
        <v>327</v>
      </c>
      <c r="F65" s="22" t="s">
        <v>381</v>
      </c>
      <c r="G65" s="20">
        <f t="shared" si="0"/>
        <v>6</v>
      </c>
      <c r="H65" s="20"/>
      <c r="I65" s="20"/>
      <c r="J65" s="20"/>
      <c r="K65" s="20"/>
      <c r="L65" s="20"/>
      <c r="M65" s="20">
        <v>1</v>
      </c>
      <c r="N65" s="20">
        <v>1</v>
      </c>
      <c r="O65" s="20">
        <v>1</v>
      </c>
      <c r="P65" s="20">
        <v>1</v>
      </c>
      <c r="Q65" s="20">
        <v>1</v>
      </c>
      <c r="R65" s="20">
        <v>1</v>
      </c>
      <c r="S65" s="20"/>
      <c r="T65" s="67" t="s">
        <v>108</v>
      </c>
      <c r="U65" s="67"/>
      <c r="V65" s="68" t="e">
        <f t="shared" si="1"/>
        <v>#DIV/0!</v>
      </c>
      <c r="W65" s="68">
        <f t="shared" si="2"/>
        <v>0</v>
      </c>
      <c r="X65" s="67"/>
      <c r="Y65" s="67"/>
      <c r="Z65" s="67" t="s">
        <v>109</v>
      </c>
      <c r="AA65" s="67"/>
      <c r="AB65" s="68" t="e">
        <f t="shared" si="3"/>
        <v>#DIV/0!</v>
      </c>
      <c r="AC65" s="68">
        <f t="shared" si="4"/>
        <v>0</v>
      </c>
      <c r="AD65" s="67"/>
      <c r="AE65" s="67"/>
      <c r="AF65" s="67" t="s">
        <v>110</v>
      </c>
      <c r="AG65" s="67"/>
      <c r="AH65" s="68" t="e">
        <f t="shared" si="5"/>
        <v>#DIV/0!</v>
      </c>
      <c r="AI65" s="68">
        <f t="shared" si="6"/>
        <v>0</v>
      </c>
      <c r="AJ65" s="67"/>
      <c r="AK65" s="67"/>
      <c r="AL65" s="67" t="s">
        <v>111</v>
      </c>
      <c r="AM65" s="67"/>
      <c r="AN65" s="68" t="e">
        <f t="shared" si="7"/>
        <v>#DIV/0!</v>
      </c>
      <c r="AO65" s="68">
        <f t="shared" si="8"/>
        <v>0</v>
      </c>
      <c r="AP65" s="67"/>
      <c r="AQ65" s="67"/>
      <c r="AR65" s="67" t="s">
        <v>112</v>
      </c>
      <c r="AS65" s="67"/>
      <c r="AT65" s="68" t="e">
        <f t="shared" si="9"/>
        <v>#DIV/0!</v>
      </c>
      <c r="AU65" s="68">
        <f t="shared" si="10"/>
        <v>0</v>
      </c>
      <c r="AV65" s="67"/>
      <c r="AW65" s="67"/>
      <c r="AX65" s="67" t="s">
        <v>113</v>
      </c>
      <c r="AY65" s="67"/>
      <c r="AZ65" s="68">
        <f t="shared" si="11"/>
        <v>0</v>
      </c>
      <c r="BA65" s="68">
        <f t="shared" si="12"/>
        <v>0</v>
      </c>
      <c r="BB65" s="67"/>
      <c r="BC65" s="67"/>
      <c r="BD65" s="67" t="s">
        <v>114</v>
      </c>
      <c r="BE65" s="67"/>
      <c r="BF65" s="68">
        <f t="shared" si="13"/>
        <v>0</v>
      </c>
      <c r="BG65" s="68">
        <f t="shared" si="14"/>
        <v>0</v>
      </c>
      <c r="BH65" s="67"/>
      <c r="BI65" s="67"/>
      <c r="BJ65" s="67" t="s">
        <v>115</v>
      </c>
      <c r="BK65" s="67"/>
      <c r="BL65" s="68">
        <f t="shared" si="15"/>
        <v>0</v>
      </c>
      <c r="BM65" s="68">
        <f t="shared" si="16"/>
        <v>0</v>
      </c>
      <c r="BN65" s="67"/>
      <c r="BO65" s="67"/>
      <c r="BP65" s="67" t="s">
        <v>116</v>
      </c>
      <c r="BQ65" s="67"/>
      <c r="BR65" s="68">
        <f t="shared" si="17"/>
        <v>0</v>
      </c>
      <c r="BS65" s="68">
        <f t="shared" si="18"/>
        <v>0</v>
      </c>
      <c r="BT65" s="67"/>
      <c r="BU65" s="67"/>
      <c r="BV65" s="67" t="s">
        <v>117</v>
      </c>
      <c r="BW65" s="67"/>
      <c r="BX65" s="68">
        <f t="shared" si="19"/>
        <v>0</v>
      </c>
      <c r="BY65" s="68">
        <f t="shared" si="20"/>
        <v>0</v>
      </c>
      <c r="BZ65" s="67"/>
      <c r="CA65" s="67"/>
      <c r="CB65" s="67" t="s">
        <v>118</v>
      </c>
      <c r="CC65" s="67"/>
      <c r="CD65" s="68">
        <f t="shared" si="21"/>
        <v>0</v>
      </c>
      <c r="CE65" s="68">
        <f t="shared" si="22"/>
        <v>0</v>
      </c>
      <c r="CF65" s="67"/>
      <c r="CG65" s="67"/>
      <c r="CH65" s="67" t="s">
        <v>119</v>
      </c>
      <c r="CI65" s="67"/>
      <c r="CJ65" s="68" t="e">
        <f t="shared" si="23"/>
        <v>#DIV/0!</v>
      </c>
      <c r="CK65" s="68">
        <f t="shared" si="24"/>
        <v>0</v>
      </c>
      <c r="CL65" s="67"/>
      <c r="CM65" s="67"/>
      <c r="CN65" s="58">
        <f t="shared" si="25"/>
        <v>0</v>
      </c>
      <c r="CO65" s="58">
        <f t="shared" si="26"/>
        <v>0</v>
      </c>
      <c r="CP65" s="58">
        <f t="shared" si="27"/>
        <v>0</v>
      </c>
      <c r="CQ65" s="58">
        <f t="shared" si="28"/>
        <v>0</v>
      </c>
      <c r="CR65" s="58">
        <f t="shared" si="29"/>
        <v>0</v>
      </c>
      <c r="CS65" s="58">
        <f t="shared" si="30"/>
        <v>0</v>
      </c>
      <c r="CT65" s="58">
        <f t="shared" si="31"/>
        <v>0</v>
      </c>
      <c r="CU65" s="58">
        <f t="shared" si="32"/>
        <v>0</v>
      </c>
      <c r="CV65" s="58">
        <f t="shared" si="33"/>
        <v>0</v>
      </c>
      <c r="CW65" s="58">
        <f t="shared" si="34"/>
        <v>0</v>
      </c>
      <c r="CX65" s="58">
        <f t="shared" si="35"/>
        <v>0</v>
      </c>
      <c r="CY65" s="58">
        <f t="shared" si="36"/>
        <v>0</v>
      </c>
      <c r="CZ65" s="58">
        <f t="shared" si="37"/>
        <v>0</v>
      </c>
    </row>
    <row r="66" spans="1:104" ht="26" x14ac:dyDescent="0.35">
      <c r="A66" s="141" t="s">
        <v>320</v>
      </c>
      <c r="B66" s="275"/>
      <c r="C66" s="20" t="s">
        <v>723</v>
      </c>
      <c r="D66" s="22"/>
      <c r="E66" s="22"/>
      <c r="F66" s="22"/>
      <c r="G66" s="20">
        <f t="shared" si="0"/>
        <v>0</v>
      </c>
      <c r="H66" s="20"/>
      <c r="I66" s="20"/>
      <c r="J66" s="20"/>
      <c r="K66" s="20"/>
      <c r="L66" s="20"/>
      <c r="M66" s="20"/>
      <c r="N66" s="20"/>
      <c r="O66" s="20"/>
      <c r="P66" s="20"/>
      <c r="Q66" s="20"/>
      <c r="R66" s="20"/>
      <c r="S66" s="20"/>
      <c r="T66" s="67" t="s">
        <v>108</v>
      </c>
      <c r="U66" s="67"/>
      <c r="V66" s="68" t="e">
        <f t="shared" si="1"/>
        <v>#DIV/0!</v>
      </c>
      <c r="W66" s="68" t="e">
        <f t="shared" si="2"/>
        <v>#DIV/0!</v>
      </c>
      <c r="X66" s="67"/>
      <c r="Y66" s="67"/>
      <c r="Z66" s="67" t="s">
        <v>109</v>
      </c>
      <c r="AA66" s="67"/>
      <c r="AB66" s="68" t="e">
        <f t="shared" si="3"/>
        <v>#DIV/0!</v>
      </c>
      <c r="AC66" s="68" t="e">
        <f t="shared" si="4"/>
        <v>#DIV/0!</v>
      </c>
      <c r="AD66" s="67"/>
      <c r="AE66" s="67"/>
      <c r="AF66" s="67" t="s">
        <v>110</v>
      </c>
      <c r="AG66" s="67"/>
      <c r="AH66" s="68" t="e">
        <f t="shared" si="5"/>
        <v>#DIV/0!</v>
      </c>
      <c r="AI66" s="68" t="e">
        <f t="shared" si="6"/>
        <v>#DIV/0!</v>
      </c>
      <c r="AJ66" s="67"/>
      <c r="AK66" s="67"/>
      <c r="AL66" s="67" t="s">
        <v>111</v>
      </c>
      <c r="AM66" s="67"/>
      <c r="AN66" s="68" t="e">
        <f t="shared" si="7"/>
        <v>#DIV/0!</v>
      </c>
      <c r="AO66" s="68" t="e">
        <f t="shared" si="8"/>
        <v>#DIV/0!</v>
      </c>
      <c r="AP66" s="67"/>
      <c r="AQ66" s="67"/>
      <c r="AR66" s="67" t="s">
        <v>112</v>
      </c>
      <c r="AS66" s="67"/>
      <c r="AT66" s="68" t="e">
        <f t="shared" si="9"/>
        <v>#DIV/0!</v>
      </c>
      <c r="AU66" s="68" t="e">
        <f t="shared" si="10"/>
        <v>#DIV/0!</v>
      </c>
      <c r="AV66" s="67"/>
      <c r="AW66" s="67"/>
      <c r="AX66" s="67" t="s">
        <v>113</v>
      </c>
      <c r="AY66" s="67"/>
      <c r="AZ66" s="68" t="e">
        <f t="shared" si="11"/>
        <v>#DIV/0!</v>
      </c>
      <c r="BA66" s="68" t="e">
        <f t="shared" si="12"/>
        <v>#DIV/0!</v>
      </c>
      <c r="BB66" s="67"/>
      <c r="BC66" s="67"/>
      <c r="BD66" s="67" t="s">
        <v>114</v>
      </c>
      <c r="BE66" s="67"/>
      <c r="BF66" s="68" t="e">
        <f t="shared" si="13"/>
        <v>#DIV/0!</v>
      </c>
      <c r="BG66" s="68" t="e">
        <f t="shared" si="14"/>
        <v>#DIV/0!</v>
      </c>
      <c r="BH66" s="67"/>
      <c r="BI66" s="67"/>
      <c r="BJ66" s="67" t="s">
        <v>115</v>
      </c>
      <c r="BK66" s="67"/>
      <c r="BL66" s="68" t="e">
        <f t="shared" si="15"/>
        <v>#DIV/0!</v>
      </c>
      <c r="BM66" s="68" t="e">
        <f t="shared" si="16"/>
        <v>#DIV/0!</v>
      </c>
      <c r="BN66" s="67"/>
      <c r="BO66" s="67"/>
      <c r="BP66" s="67" t="s">
        <v>116</v>
      </c>
      <c r="BQ66" s="67"/>
      <c r="BR66" s="68" t="e">
        <f t="shared" si="17"/>
        <v>#DIV/0!</v>
      </c>
      <c r="BS66" s="68" t="e">
        <f t="shared" si="18"/>
        <v>#DIV/0!</v>
      </c>
      <c r="BT66" s="67"/>
      <c r="BU66" s="67"/>
      <c r="BV66" s="67" t="s">
        <v>117</v>
      </c>
      <c r="BW66" s="67"/>
      <c r="BX66" s="68" t="e">
        <f t="shared" si="19"/>
        <v>#DIV/0!</v>
      </c>
      <c r="BY66" s="68" t="e">
        <f t="shared" si="20"/>
        <v>#DIV/0!</v>
      </c>
      <c r="BZ66" s="67"/>
      <c r="CA66" s="67"/>
      <c r="CB66" s="67" t="s">
        <v>118</v>
      </c>
      <c r="CC66" s="67"/>
      <c r="CD66" s="68" t="e">
        <f t="shared" si="21"/>
        <v>#DIV/0!</v>
      </c>
      <c r="CE66" s="68" t="e">
        <f t="shared" si="22"/>
        <v>#DIV/0!</v>
      </c>
      <c r="CF66" s="67"/>
      <c r="CG66" s="67"/>
      <c r="CH66" s="67" t="s">
        <v>119</v>
      </c>
      <c r="CI66" s="67"/>
      <c r="CJ66" s="68" t="e">
        <f t="shared" si="23"/>
        <v>#DIV/0!</v>
      </c>
      <c r="CK66" s="68" t="e">
        <f t="shared" si="24"/>
        <v>#DIV/0!</v>
      </c>
      <c r="CL66" s="67"/>
      <c r="CM66" s="67"/>
      <c r="CN66" s="58">
        <f t="shared" si="25"/>
        <v>0</v>
      </c>
      <c r="CO66" s="58">
        <f t="shared" si="26"/>
        <v>0</v>
      </c>
      <c r="CP66" s="58">
        <f t="shared" si="27"/>
        <v>0</v>
      </c>
      <c r="CQ66" s="58">
        <f t="shared" si="28"/>
        <v>0</v>
      </c>
      <c r="CR66" s="58">
        <f t="shared" si="29"/>
        <v>0</v>
      </c>
      <c r="CS66" s="58">
        <f t="shared" si="30"/>
        <v>0</v>
      </c>
      <c r="CT66" s="58">
        <f t="shared" si="31"/>
        <v>0</v>
      </c>
      <c r="CU66" s="58">
        <f t="shared" si="32"/>
        <v>0</v>
      </c>
      <c r="CV66" s="58">
        <f t="shared" si="33"/>
        <v>0</v>
      </c>
      <c r="CW66" s="58">
        <f t="shared" si="34"/>
        <v>0</v>
      </c>
      <c r="CX66" s="58">
        <f t="shared" si="35"/>
        <v>0</v>
      </c>
      <c r="CY66" s="58">
        <f t="shared" si="36"/>
        <v>0</v>
      </c>
      <c r="CZ66" s="58">
        <f t="shared" si="37"/>
        <v>0</v>
      </c>
    </row>
    <row r="67" spans="1:104" ht="26" x14ac:dyDescent="0.35">
      <c r="A67" s="141" t="s">
        <v>320</v>
      </c>
      <c r="B67" s="276"/>
      <c r="C67" s="20" t="s">
        <v>724</v>
      </c>
      <c r="D67" s="22"/>
      <c r="E67" s="22"/>
      <c r="F67" s="22"/>
      <c r="G67" s="20">
        <f t="shared" si="0"/>
        <v>0</v>
      </c>
      <c r="H67" s="20"/>
      <c r="I67" s="20"/>
      <c r="J67" s="20"/>
      <c r="K67" s="20"/>
      <c r="L67" s="20"/>
      <c r="M67" s="20"/>
      <c r="N67" s="20"/>
      <c r="O67" s="20"/>
      <c r="P67" s="20"/>
      <c r="Q67" s="20"/>
      <c r="R67" s="20"/>
      <c r="S67" s="20"/>
      <c r="T67" s="67" t="s">
        <v>108</v>
      </c>
      <c r="U67" s="67"/>
      <c r="V67" s="68" t="e">
        <f t="shared" si="1"/>
        <v>#DIV/0!</v>
      </c>
      <c r="W67" s="68" t="e">
        <f t="shared" si="2"/>
        <v>#DIV/0!</v>
      </c>
      <c r="X67" s="67"/>
      <c r="Y67" s="67"/>
      <c r="Z67" s="67" t="s">
        <v>109</v>
      </c>
      <c r="AA67" s="67"/>
      <c r="AB67" s="68" t="e">
        <f t="shared" si="3"/>
        <v>#DIV/0!</v>
      </c>
      <c r="AC67" s="68" t="e">
        <f t="shared" si="4"/>
        <v>#DIV/0!</v>
      </c>
      <c r="AD67" s="67"/>
      <c r="AE67" s="67"/>
      <c r="AF67" s="67" t="s">
        <v>110</v>
      </c>
      <c r="AG67" s="67"/>
      <c r="AH67" s="68" t="e">
        <f t="shared" si="5"/>
        <v>#DIV/0!</v>
      </c>
      <c r="AI67" s="68" t="e">
        <f t="shared" si="6"/>
        <v>#DIV/0!</v>
      </c>
      <c r="AJ67" s="67"/>
      <c r="AK67" s="67"/>
      <c r="AL67" s="67" t="s">
        <v>111</v>
      </c>
      <c r="AM67" s="67"/>
      <c r="AN67" s="68" t="e">
        <f t="shared" si="7"/>
        <v>#DIV/0!</v>
      </c>
      <c r="AO67" s="68" t="e">
        <f t="shared" si="8"/>
        <v>#DIV/0!</v>
      </c>
      <c r="AP67" s="67"/>
      <c r="AQ67" s="67"/>
      <c r="AR67" s="67" t="s">
        <v>112</v>
      </c>
      <c r="AS67" s="67"/>
      <c r="AT67" s="68" t="e">
        <f t="shared" si="9"/>
        <v>#DIV/0!</v>
      </c>
      <c r="AU67" s="68" t="e">
        <f t="shared" si="10"/>
        <v>#DIV/0!</v>
      </c>
      <c r="AV67" s="67"/>
      <c r="AW67" s="67"/>
      <c r="AX67" s="67" t="s">
        <v>113</v>
      </c>
      <c r="AY67" s="67"/>
      <c r="AZ67" s="68" t="e">
        <f t="shared" si="11"/>
        <v>#DIV/0!</v>
      </c>
      <c r="BA67" s="68" t="e">
        <f t="shared" si="12"/>
        <v>#DIV/0!</v>
      </c>
      <c r="BB67" s="67"/>
      <c r="BC67" s="67"/>
      <c r="BD67" s="67" t="s">
        <v>114</v>
      </c>
      <c r="BE67" s="67"/>
      <c r="BF67" s="68" t="e">
        <f t="shared" si="13"/>
        <v>#DIV/0!</v>
      </c>
      <c r="BG67" s="68" t="e">
        <f t="shared" si="14"/>
        <v>#DIV/0!</v>
      </c>
      <c r="BH67" s="67"/>
      <c r="BI67" s="67"/>
      <c r="BJ67" s="67" t="s">
        <v>115</v>
      </c>
      <c r="BK67" s="67"/>
      <c r="BL67" s="68" t="e">
        <f t="shared" si="15"/>
        <v>#DIV/0!</v>
      </c>
      <c r="BM67" s="68" t="e">
        <f t="shared" si="16"/>
        <v>#DIV/0!</v>
      </c>
      <c r="BN67" s="67"/>
      <c r="BO67" s="67"/>
      <c r="BP67" s="67" t="s">
        <v>116</v>
      </c>
      <c r="BQ67" s="67"/>
      <c r="BR67" s="68" t="e">
        <f t="shared" si="17"/>
        <v>#DIV/0!</v>
      </c>
      <c r="BS67" s="68" t="e">
        <f t="shared" si="18"/>
        <v>#DIV/0!</v>
      </c>
      <c r="BT67" s="67"/>
      <c r="BU67" s="67"/>
      <c r="BV67" s="67" t="s">
        <v>117</v>
      </c>
      <c r="BW67" s="67"/>
      <c r="BX67" s="68" t="e">
        <f t="shared" si="19"/>
        <v>#DIV/0!</v>
      </c>
      <c r="BY67" s="68" t="e">
        <f t="shared" si="20"/>
        <v>#DIV/0!</v>
      </c>
      <c r="BZ67" s="67"/>
      <c r="CA67" s="67"/>
      <c r="CB67" s="67" t="s">
        <v>118</v>
      </c>
      <c r="CC67" s="67"/>
      <c r="CD67" s="68" t="e">
        <f t="shared" si="21"/>
        <v>#DIV/0!</v>
      </c>
      <c r="CE67" s="68" t="e">
        <f t="shared" si="22"/>
        <v>#DIV/0!</v>
      </c>
      <c r="CF67" s="67"/>
      <c r="CG67" s="67"/>
      <c r="CH67" s="67" t="s">
        <v>119</v>
      </c>
      <c r="CI67" s="67"/>
      <c r="CJ67" s="68" t="e">
        <f t="shared" si="23"/>
        <v>#DIV/0!</v>
      </c>
      <c r="CK67" s="68" t="e">
        <f t="shared" si="24"/>
        <v>#DIV/0!</v>
      </c>
      <c r="CL67" s="67"/>
      <c r="CM67" s="67"/>
      <c r="CN67" s="58">
        <f t="shared" si="25"/>
        <v>0</v>
      </c>
      <c r="CO67" s="58">
        <f t="shared" si="26"/>
        <v>0</v>
      </c>
      <c r="CP67" s="58">
        <f t="shared" si="27"/>
        <v>0</v>
      </c>
      <c r="CQ67" s="58">
        <f t="shared" si="28"/>
        <v>0</v>
      </c>
      <c r="CR67" s="58">
        <f t="shared" si="29"/>
        <v>0</v>
      </c>
      <c r="CS67" s="58">
        <f t="shared" si="30"/>
        <v>0</v>
      </c>
      <c r="CT67" s="58">
        <f t="shared" si="31"/>
        <v>0</v>
      </c>
      <c r="CU67" s="58">
        <f t="shared" si="32"/>
        <v>0</v>
      </c>
      <c r="CV67" s="58">
        <f t="shared" si="33"/>
        <v>0</v>
      </c>
      <c r="CW67" s="58">
        <f t="shared" si="34"/>
        <v>0</v>
      </c>
      <c r="CX67" s="58">
        <f t="shared" si="35"/>
        <v>0</v>
      </c>
      <c r="CY67" s="58">
        <f t="shared" si="36"/>
        <v>0</v>
      </c>
      <c r="CZ67" s="58">
        <f t="shared" si="37"/>
        <v>0</v>
      </c>
    </row>
    <row r="68" spans="1:104" ht="39" x14ac:dyDescent="0.35">
      <c r="A68" s="141" t="s">
        <v>446</v>
      </c>
      <c r="B68" s="274" t="s">
        <v>135</v>
      </c>
      <c r="C68" s="20" t="s">
        <v>725</v>
      </c>
      <c r="D68" s="22" t="s">
        <v>448</v>
      </c>
      <c r="E68" s="22" t="s">
        <v>449</v>
      </c>
      <c r="F68" s="22" t="s">
        <v>450</v>
      </c>
      <c r="G68" s="20">
        <f t="shared" si="0"/>
        <v>6</v>
      </c>
      <c r="H68" s="20"/>
      <c r="I68" s="20"/>
      <c r="J68" s="20"/>
      <c r="K68" s="20"/>
      <c r="L68" s="20"/>
      <c r="M68" s="20">
        <v>1</v>
      </c>
      <c r="N68" s="20">
        <v>1</v>
      </c>
      <c r="O68" s="20">
        <v>1</v>
      </c>
      <c r="P68" s="20">
        <v>1</v>
      </c>
      <c r="Q68" s="20">
        <v>1</v>
      </c>
      <c r="R68" s="20">
        <v>1</v>
      </c>
      <c r="S68" s="20"/>
      <c r="T68" s="67" t="s">
        <v>108</v>
      </c>
      <c r="U68" s="67"/>
      <c r="V68" s="68" t="e">
        <f t="shared" si="1"/>
        <v>#DIV/0!</v>
      </c>
      <c r="W68" s="68">
        <f t="shared" si="2"/>
        <v>0</v>
      </c>
      <c r="X68" s="67"/>
      <c r="Y68" s="67"/>
      <c r="Z68" s="67" t="s">
        <v>109</v>
      </c>
      <c r="AA68" s="67"/>
      <c r="AB68" s="68" t="e">
        <f t="shared" si="3"/>
        <v>#DIV/0!</v>
      </c>
      <c r="AC68" s="68">
        <f t="shared" si="4"/>
        <v>0</v>
      </c>
      <c r="AD68" s="67"/>
      <c r="AE68" s="67"/>
      <c r="AF68" s="67" t="s">
        <v>110</v>
      </c>
      <c r="AG68" s="67"/>
      <c r="AH68" s="68" t="e">
        <f t="shared" si="5"/>
        <v>#DIV/0!</v>
      </c>
      <c r="AI68" s="68">
        <f t="shared" si="6"/>
        <v>0</v>
      </c>
      <c r="AJ68" s="67"/>
      <c r="AK68" s="67"/>
      <c r="AL68" s="67" t="s">
        <v>111</v>
      </c>
      <c r="AM68" s="67"/>
      <c r="AN68" s="68" t="e">
        <f t="shared" si="7"/>
        <v>#DIV/0!</v>
      </c>
      <c r="AO68" s="68">
        <f t="shared" si="8"/>
        <v>0</v>
      </c>
      <c r="AP68" s="67"/>
      <c r="AQ68" s="67"/>
      <c r="AR68" s="67" t="s">
        <v>112</v>
      </c>
      <c r="AS68" s="67"/>
      <c r="AT68" s="68" t="e">
        <f t="shared" si="9"/>
        <v>#DIV/0!</v>
      </c>
      <c r="AU68" s="68">
        <f t="shared" si="10"/>
        <v>0</v>
      </c>
      <c r="AV68" s="67"/>
      <c r="AW68" s="67"/>
      <c r="AX68" s="67" t="s">
        <v>113</v>
      </c>
      <c r="AY68" s="67"/>
      <c r="AZ68" s="68">
        <f t="shared" si="11"/>
        <v>0</v>
      </c>
      <c r="BA68" s="68">
        <f t="shared" si="12"/>
        <v>0</v>
      </c>
      <c r="BB68" s="67"/>
      <c r="BC68" s="67"/>
      <c r="BD68" s="67" t="s">
        <v>114</v>
      </c>
      <c r="BE68" s="67"/>
      <c r="BF68" s="68">
        <f t="shared" si="13"/>
        <v>0</v>
      </c>
      <c r="BG68" s="68">
        <f t="shared" si="14"/>
        <v>0</v>
      </c>
      <c r="BH68" s="67"/>
      <c r="BI68" s="67"/>
      <c r="BJ68" s="67" t="s">
        <v>115</v>
      </c>
      <c r="BK68" s="67"/>
      <c r="BL68" s="68">
        <f t="shared" si="15"/>
        <v>0</v>
      </c>
      <c r="BM68" s="68">
        <f t="shared" si="16"/>
        <v>0</v>
      </c>
      <c r="BN68" s="67"/>
      <c r="BO68" s="67"/>
      <c r="BP68" s="67" t="s">
        <v>116</v>
      </c>
      <c r="BQ68" s="67"/>
      <c r="BR68" s="68">
        <f t="shared" si="17"/>
        <v>0</v>
      </c>
      <c r="BS68" s="68">
        <f t="shared" si="18"/>
        <v>0</v>
      </c>
      <c r="BT68" s="67"/>
      <c r="BU68" s="67"/>
      <c r="BV68" s="67" t="s">
        <v>117</v>
      </c>
      <c r="BW68" s="67"/>
      <c r="BX68" s="68">
        <f t="shared" si="19"/>
        <v>0</v>
      </c>
      <c r="BY68" s="68">
        <f t="shared" si="20"/>
        <v>0</v>
      </c>
      <c r="BZ68" s="67"/>
      <c r="CA68" s="67"/>
      <c r="CB68" s="67" t="s">
        <v>118</v>
      </c>
      <c r="CC68" s="67"/>
      <c r="CD68" s="68">
        <f t="shared" si="21"/>
        <v>0</v>
      </c>
      <c r="CE68" s="68">
        <f t="shared" si="22"/>
        <v>0</v>
      </c>
      <c r="CF68" s="67"/>
      <c r="CG68" s="67"/>
      <c r="CH68" s="67" t="s">
        <v>119</v>
      </c>
      <c r="CI68" s="67"/>
      <c r="CJ68" s="68" t="e">
        <f t="shared" si="23"/>
        <v>#DIV/0!</v>
      </c>
      <c r="CK68" s="68">
        <f t="shared" si="24"/>
        <v>0</v>
      </c>
      <c r="CL68" s="67"/>
      <c r="CM68" s="67"/>
      <c r="CN68" s="58">
        <f t="shared" si="25"/>
        <v>0</v>
      </c>
      <c r="CO68" s="58">
        <f t="shared" si="26"/>
        <v>0</v>
      </c>
      <c r="CP68" s="58">
        <f t="shared" si="27"/>
        <v>0</v>
      </c>
      <c r="CQ68" s="58">
        <f t="shared" si="28"/>
        <v>0</v>
      </c>
      <c r="CR68" s="58">
        <f t="shared" si="29"/>
        <v>0</v>
      </c>
      <c r="CS68" s="58">
        <f t="shared" si="30"/>
        <v>0</v>
      </c>
      <c r="CT68" s="58">
        <f t="shared" si="31"/>
        <v>0</v>
      </c>
      <c r="CU68" s="58">
        <f t="shared" si="32"/>
        <v>0</v>
      </c>
      <c r="CV68" s="58">
        <f t="shared" si="33"/>
        <v>0</v>
      </c>
      <c r="CW68" s="58">
        <f t="shared" si="34"/>
        <v>0</v>
      </c>
      <c r="CX68" s="58">
        <f t="shared" si="35"/>
        <v>0</v>
      </c>
      <c r="CY68" s="58">
        <f t="shared" si="36"/>
        <v>0</v>
      </c>
      <c r="CZ68" s="58">
        <f t="shared" si="37"/>
        <v>0</v>
      </c>
    </row>
    <row r="69" spans="1:104" ht="39" x14ac:dyDescent="0.35">
      <c r="A69" s="141" t="s">
        <v>446</v>
      </c>
      <c r="B69" s="275"/>
      <c r="C69" s="20" t="s">
        <v>726</v>
      </c>
      <c r="D69" s="22" t="s">
        <v>451</v>
      </c>
      <c r="E69" s="22" t="s">
        <v>449</v>
      </c>
      <c r="F69" s="22" t="s">
        <v>450</v>
      </c>
      <c r="G69" s="20">
        <f t="shared" si="0"/>
        <v>6</v>
      </c>
      <c r="H69" s="20"/>
      <c r="I69" s="20"/>
      <c r="J69" s="20"/>
      <c r="K69" s="20"/>
      <c r="L69" s="20"/>
      <c r="M69" s="20">
        <v>1</v>
      </c>
      <c r="N69" s="20">
        <v>1</v>
      </c>
      <c r="O69" s="20">
        <v>1</v>
      </c>
      <c r="P69" s="20">
        <v>1</v>
      </c>
      <c r="Q69" s="20">
        <v>1</v>
      </c>
      <c r="R69" s="20">
        <v>1</v>
      </c>
      <c r="S69" s="20"/>
      <c r="T69" s="67" t="s">
        <v>108</v>
      </c>
      <c r="U69" s="67"/>
      <c r="V69" s="68" t="e">
        <f t="shared" si="1"/>
        <v>#DIV/0!</v>
      </c>
      <c r="W69" s="68">
        <f t="shared" si="2"/>
        <v>0</v>
      </c>
      <c r="X69" s="67"/>
      <c r="Y69" s="67"/>
      <c r="Z69" s="67" t="s">
        <v>109</v>
      </c>
      <c r="AA69" s="67"/>
      <c r="AB69" s="68" t="e">
        <f t="shared" si="3"/>
        <v>#DIV/0!</v>
      </c>
      <c r="AC69" s="68">
        <f t="shared" si="4"/>
        <v>0</v>
      </c>
      <c r="AD69" s="67"/>
      <c r="AE69" s="67"/>
      <c r="AF69" s="67" t="s">
        <v>110</v>
      </c>
      <c r="AG69" s="67"/>
      <c r="AH69" s="68" t="e">
        <f t="shared" si="5"/>
        <v>#DIV/0!</v>
      </c>
      <c r="AI69" s="68">
        <f t="shared" si="6"/>
        <v>0</v>
      </c>
      <c r="AJ69" s="67"/>
      <c r="AK69" s="67"/>
      <c r="AL69" s="67" t="s">
        <v>111</v>
      </c>
      <c r="AM69" s="67"/>
      <c r="AN69" s="68" t="e">
        <f t="shared" si="7"/>
        <v>#DIV/0!</v>
      </c>
      <c r="AO69" s="68">
        <f t="shared" si="8"/>
        <v>0</v>
      </c>
      <c r="AP69" s="67"/>
      <c r="AQ69" s="67"/>
      <c r="AR69" s="67" t="s">
        <v>112</v>
      </c>
      <c r="AS69" s="67"/>
      <c r="AT69" s="68" t="e">
        <f t="shared" si="9"/>
        <v>#DIV/0!</v>
      </c>
      <c r="AU69" s="68">
        <f t="shared" si="10"/>
        <v>0</v>
      </c>
      <c r="AV69" s="67"/>
      <c r="AW69" s="67"/>
      <c r="AX69" s="67" t="s">
        <v>113</v>
      </c>
      <c r="AY69" s="67"/>
      <c r="AZ69" s="68">
        <f t="shared" si="11"/>
        <v>0</v>
      </c>
      <c r="BA69" s="68">
        <f t="shared" si="12"/>
        <v>0</v>
      </c>
      <c r="BB69" s="67"/>
      <c r="BC69" s="67"/>
      <c r="BD69" s="67" t="s">
        <v>114</v>
      </c>
      <c r="BE69" s="67"/>
      <c r="BF69" s="68">
        <f t="shared" si="13"/>
        <v>0</v>
      </c>
      <c r="BG69" s="68">
        <f t="shared" si="14"/>
        <v>0</v>
      </c>
      <c r="BH69" s="67"/>
      <c r="BI69" s="67"/>
      <c r="BJ69" s="67" t="s">
        <v>115</v>
      </c>
      <c r="BK69" s="67"/>
      <c r="BL69" s="68">
        <f t="shared" si="15"/>
        <v>0</v>
      </c>
      <c r="BM69" s="68">
        <f t="shared" si="16"/>
        <v>0</v>
      </c>
      <c r="BN69" s="67"/>
      <c r="BO69" s="67"/>
      <c r="BP69" s="67" t="s">
        <v>116</v>
      </c>
      <c r="BQ69" s="67"/>
      <c r="BR69" s="68">
        <f t="shared" si="17"/>
        <v>0</v>
      </c>
      <c r="BS69" s="68">
        <f t="shared" si="18"/>
        <v>0</v>
      </c>
      <c r="BT69" s="67"/>
      <c r="BU69" s="67"/>
      <c r="BV69" s="67" t="s">
        <v>117</v>
      </c>
      <c r="BW69" s="67"/>
      <c r="BX69" s="68">
        <f t="shared" si="19"/>
        <v>0</v>
      </c>
      <c r="BY69" s="68">
        <f t="shared" si="20"/>
        <v>0</v>
      </c>
      <c r="BZ69" s="67"/>
      <c r="CA69" s="67"/>
      <c r="CB69" s="67" t="s">
        <v>118</v>
      </c>
      <c r="CC69" s="67"/>
      <c r="CD69" s="68">
        <f t="shared" si="21"/>
        <v>0</v>
      </c>
      <c r="CE69" s="68">
        <f t="shared" si="22"/>
        <v>0</v>
      </c>
      <c r="CF69" s="67"/>
      <c r="CG69" s="67"/>
      <c r="CH69" s="67" t="s">
        <v>119</v>
      </c>
      <c r="CI69" s="67"/>
      <c r="CJ69" s="68" t="e">
        <f t="shared" si="23"/>
        <v>#DIV/0!</v>
      </c>
      <c r="CK69" s="68">
        <f t="shared" si="24"/>
        <v>0</v>
      </c>
      <c r="CL69" s="67"/>
      <c r="CM69" s="67"/>
      <c r="CN69" s="58">
        <f t="shared" si="25"/>
        <v>0</v>
      </c>
      <c r="CO69" s="58">
        <f t="shared" si="26"/>
        <v>0</v>
      </c>
      <c r="CP69" s="58">
        <f t="shared" si="27"/>
        <v>0</v>
      </c>
      <c r="CQ69" s="58">
        <f t="shared" si="28"/>
        <v>0</v>
      </c>
      <c r="CR69" s="58">
        <f t="shared" si="29"/>
        <v>0</v>
      </c>
      <c r="CS69" s="58">
        <f t="shared" si="30"/>
        <v>0</v>
      </c>
      <c r="CT69" s="58">
        <f t="shared" si="31"/>
        <v>0</v>
      </c>
      <c r="CU69" s="58">
        <f t="shared" si="32"/>
        <v>0</v>
      </c>
      <c r="CV69" s="58">
        <f t="shared" si="33"/>
        <v>0</v>
      </c>
      <c r="CW69" s="58">
        <f t="shared" si="34"/>
        <v>0</v>
      </c>
      <c r="CX69" s="58">
        <f t="shared" si="35"/>
        <v>0</v>
      </c>
      <c r="CY69" s="58">
        <f t="shared" si="36"/>
        <v>0</v>
      </c>
      <c r="CZ69" s="58">
        <f t="shared" si="37"/>
        <v>0</v>
      </c>
    </row>
    <row r="70" spans="1:104" ht="26" x14ac:dyDescent="0.35">
      <c r="A70" s="141" t="s">
        <v>446</v>
      </c>
      <c r="B70" s="275"/>
      <c r="C70" s="20" t="s">
        <v>727</v>
      </c>
      <c r="D70" s="22"/>
      <c r="E70" s="22"/>
      <c r="F70" s="22"/>
      <c r="G70" s="20">
        <f t="shared" si="0"/>
        <v>0</v>
      </c>
      <c r="H70" s="20"/>
      <c r="I70" s="20"/>
      <c r="J70" s="20"/>
      <c r="K70" s="20"/>
      <c r="L70" s="20"/>
      <c r="M70" s="20"/>
      <c r="N70" s="20"/>
      <c r="O70" s="20"/>
      <c r="P70" s="20"/>
      <c r="Q70" s="20"/>
      <c r="R70" s="20"/>
      <c r="S70" s="20"/>
      <c r="T70" s="67" t="s">
        <v>108</v>
      </c>
      <c r="U70" s="67"/>
      <c r="V70" s="68" t="e">
        <f t="shared" si="1"/>
        <v>#DIV/0!</v>
      </c>
      <c r="W70" s="68" t="e">
        <f t="shared" si="2"/>
        <v>#DIV/0!</v>
      </c>
      <c r="X70" s="67"/>
      <c r="Y70" s="67"/>
      <c r="Z70" s="67" t="s">
        <v>109</v>
      </c>
      <c r="AA70" s="67"/>
      <c r="AB70" s="68" t="e">
        <f t="shared" si="3"/>
        <v>#DIV/0!</v>
      </c>
      <c r="AC70" s="68" t="e">
        <f t="shared" si="4"/>
        <v>#DIV/0!</v>
      </c>
      <c r="AD70" s="67"/>
      <c r="AE70" s="67"/>
      <c r="AF70" s="67" t="s">
        <v>110</v>
      </c>
      <c r="AG70" s="67"/>
      <c r="AH70" s="68" t="e">
        <f t="shared" si="5"/>
        <v>#DIV/0!</v>
      </c>
      <c r="AI70" s="68" t="e">
        <f t="shared" si="6"/>
        <v>#DIV/0!</v>
      </c>
      <c r="AJ70" s="67"/>
      <c r="AK70" s="67"/>
      <c r="AL70" s="67" t="s">
        <v>111</v>
      </c>
      <c r="AM70" s="67"/>
      <c r="AN70" s="68" t="e">
        <f t="shared" si="7"/>
        <v>#DIV/0!</v>
      </c>
      <c r="AO70" s="68" t="e">
        <f t="shared" si="8"/>
        <v>#DIV/0!</v>
      </c>
      <c r="AP70" s="67"/>
      <c r="AQ70" s="67"/>
      <c r="AR70" s="67" t="s">
        <v>112</v>
      </c>
      <c r="AS70" s="67"/>
      <c r="AT70" s="68" t="e">
        <f t="shared" si="9"/>
        <v>#DIV/0!</v>
      </c>
      <c r="AU70" s="68" t="e">
        <f t="shared" si="10"/>
        <v>#DIV/0!</v>
      </c>
      <c r="AV70" s="67"/>
      <c r="AW70" s="67"/>
      <c r="AX70" s="67" t="s">
        <v>113</v>
      </c>
      <c r="AY70" s="67"/>
      <c r="AZ70" s="68" t="e">
        <f t="shared" si="11"/>
        <v>#DIV/0!</v>
      </c>
      <c r="BA70" s="68" t="e">
        <f t="shared" si="12"/>
        <v>#DIV/0!</v>
      </c>
      <c r="BB70" s="67"/>
      <c r="BC70" s="67"/>
      <c r="BD70" s="67" t="s">
        <v>114</v>
      </c>
      <c r="BE70" s="67"/>
      <c r="BF70" s="68" t="e">
        <f t="shared" si="13"/>
        <v>#DIV/0!</v>
      </c>
      <c r="BG70" s="68" t="e">
        <f t="shared" si="14"/>
        <v>#DIV/0!</v>
      </c>
      <c r="BH70" s="67"/>
      <c r="BI70" s="67"/>
      <c r="BJ70" s="67" t="s">
        <v>115</v>
      </c>
      <c r="BK70" s="67"/>
      <c r="BL70" s="68" t="e">
        <f t="shared" si="15"/>
        <v>#DIV/0!</v>
      </c>
      <c r="BM70" s="68" t="e">
        <f t="shared" si="16"/>
        <v>#DIV/0!</v>
      </c>
      <c r="BN70" s="67"/>
      <c r="BO70" s="67"/>
      <c r="BP70" s="67" t="s">
        <v>116</v>
      </c>
      <c r="BQ70" s="67"/>
      <c r="BR70" s="68" t="e">
        <f t="shared" si="17"/>
        <v>#DIV/0!</v>
      </c>
      <c r="BS70" s="68" t="e">
        <f t="shared" si="18"/>
        <v>#DIV/0!</v>
      </c>
      <c r="BT70" s="67"/>
      <c r="BU70" s="67"/>
      <c r="BV70" s="67" t="s">
        <v>117</v>
      </c>
      <c r="BW70" s="67"/>
      <c r="BX70" s="68" t="e">
        <f t="shared" si="19"/>
        <v>#DIV/0!</v>
      </c>
      <c r="BY70" s="68" t="e">
        <f t="shared" si="20"/>
        <v>#DIV/0!</v>
      </c>
      <c r="BZ70" s="67"/>
      <c r="CA70" s="67"/>
      <c r="CB70" s="67" t="s">
        <v>118</v>
      </c>
      <c r="CC70" s="67"/>
      <c r="CD70" s="68" t="e">
        <f t="shared" si="21"/>
        <v>#DIV/0!</v>
      </c>
      <c r="CE70" s="68" t="e">
        <f t="shared" si="22"/>
        <v>#DIV/0!</v>
      </c>
      <c r="CF70" s="67"/>
      <c r="CG70" s="67"/>
      <c r="CH70" s="67" t="s">
        <v>119</v>
      </c>
      <c r="CI70" s="67"/>
      <c r="CJ70" s="68" t="e">
        <f t="shared" si="23"/>
        <v>#DIV/0!</v>
      </c>
      <c r="CK70" s="68" t="e">
        <f t="shared" si="24"/>
        <v>#DIV/0!</v>
      </c>
      <c r="CL70" s="67"/>
      <c r="CM70" s="67"/>
      <c r="CN70" s="58">
        <f t="shared" si="25"/>
        <v>0</v>
      </c>
      <c r="CO70" s="58">
        <f t="shared" si="26"/>
        <v>0</v>
      </c>
      <c r="CP70" s="58">
        <f t="shared" si="27"/>
        <v>0</v>
      </c>
      <c r="CQ70" s="58">
        <f t="shared" si="28"/>
        <v>0</v>
      </c>
      <c r="CR70" s="58">
        <f t="shared" si="29"/>
        <v>0</v>
      </c>
      <c r="CS70" s="58">
        <f t="shared" si="30"/>
        <v>0</v>
      </c>
      <c r="CT70" s="58">
        <f t="shared" si="31"/>
        <v>0</v>
      </c>
      <c r="CU70" s="58">
        <f t="shared" si="32"/>
        <v>0</v>
      </c>
      <c r="CV70" s="58">
        <f t="shared" si="33"/>
        <v>0</v>
      </c>
      <c r="CW70" s="58">
        <f t="shared" si="34"/>
        <v>0</v>
      </c>
      <c r="CX70" s="58">
        <f t="shared" si="35"/>
        <v>0</v>
      </c>
      <c r="CY70" s="58">
        <f t="shared" si="36"/>
        <v>0</v>
      </c>
      <c r="CZ70" s="58">
        <f t="shared" si="37"/>
        <v>0</v>
      </c>
    </row>
    <row r="71" spans="1:104" ht="26" x14ac:dyDescent="0.35">
      <c r="A71" s="141" t="s">
        <v>446</v>
      </c>
      <c r="B71" s="276"/>
      <c r="C71" s="20" t="s">
        <v>728</v>
      </c>
      <c r="D71" s="22"/>
      <c r="E71" s="22"/>
      <c r="F71" s="22"/>
      <c r="G71" s="20">
        <f t="shared" si="0"/>
        <v>0</v>
      </c>
      <c r="H71" s="20"/>
      <c r="I71" s="20"/>
      <c r="J71" s="20"/>
      <c r="K71" s="20"/>
      <c r="L71" s="20"/>
      <c r="M71" s="20"/>
      <c r="N71" s="20"/>
      <c r="O71" s="20"/>
      <c r="P71" s="20"/>
      <c r="Q71" s="20"/>
      <c r="R71" s="20"/>
      <c r="S71" s="20"/>
      <c r="T71" s="67" t="s">
        <v>108</v>
      </c>
      <c r="U71" s="67"/>
      <c r="V71" s="68" t="e">
        <f t="shared" si="1"/>
        <v>#DIV/0!</v>
      </c>
      <c r="W71" s="68" t="e">
        <f t="shared" si="2"/>
        <v>#DIV/0!</v>
      </c>
      <c r="X71" s="67"/>
      <c r="Y71" s="67"/>
      <c r="Z71" s="67" t="s">
        <v>109</v>
      </c>
      <c r="AA71" s="67"/>
      <c r="AB71" s="68" t="e">
        <f t="shared" si="3"/>
        <v>#DIV/0!</v>
      </c>
      <c r="AC71" s="68" t="e">
        <f t="shared" si="4"/>
        <v>#DIV/0!</v>
      </c>
      <c r="AD71" s="67"/>
      <c r="AE71" s="67"/>
      <c r="AF71" s="67" t="s">
        <v>110</v>
      </c>
      <c r="AG71" s="67"/>
      <c r="AH71" s="68" t="e">
        <f t="shared" si="5"/>
        <v>#DIV/0!</v>
      </c>
      <c r="AI71" s="68" t="e">
        <f t="shared" si="6"/>
        <v>#DIV/0!</v>
      </c>
      <c r="AJ71" s="67"/>
      <c r="AK71" s="67"/>
      <c r="AL71" s="67" t="s">
        <v>111</v>
      </c>
      <c r="AM71" s="67"/>
      <c r="AN71" s="68" t="e">
        <f t="shared" si="7"/>
        <v>#DIV/0!</v>
      </c>
      <c r="AO71" s="68" t="e">
        <f t="shared" si="8"/>
        <v>#DIV/0!</v>
      </c>
      <c r="AP71" s="67"/>
      <c r="AQ71" s="67"/>
      <c r="AR71" s="67" t="s">
        <v>112</v>
      </c>
      <c r="AS71" s="67"/>
      <c r="AT71" s="68" t="e">
        <f t="shared" si="9"/>
        <v>#DIV/0!</v>
      </c>
      <c r="AU71" s="68" t="e">
        <f t="shared" si="10"/>
        <v>#DIV/0!</v>
      </c>
      <c r="AV71" s="67"/>
      <c r="AW71" s="67"/>
      <c r="AX71" s="67" t="s">
        <v>113</v>
      </c>
      <c r="AY71" s="67"/>
      <c r="AZ71" s="68" t="e">
        <f t="shared" si="11"/>
        <v>#DIV/0!</v>
      </c>
      <c r="BA71" s="68" t="e">
        <f t="shared" si="12"/>
        <v>#DIV/0!</v>
      </c>
      <c r="BB71" s="67"/>
      <c r="BC71" s="67"/>
      <c r="BD71" s="67" t="s">
        <v>114</v>
      </c>
      <c r="BE71" s="67"/>
      <c r="BF71" s="68" t="e">
        <f t="shared" si="13"/>
        <v>#DIV/0!</v>
      </c>
      <c r="BG71" s="68" t="e">
        <f t="shared" si="14"/>
        <v>#DIV/0!</v>
      </c>
      <c r="BH71" s="67"/>
      <c r="BI71" s="67"/>
      <c r="BJ71" s="67" t="s">
        <v>115</v>
      </c>
      <c r="BK71" s="67"/>
      <c r="BL71" s="68" t="e">
        <f t="shared" si="15"/>
        <v>#DIV/0!</v>
      </c>
      <c r="BM71" s="68" t="e">
        <f t="shared" si="16"/>
        <v>#DIV/0!</v>
      </c>
      <c r="BN71" s="67"/>
      <c r="BO71" s="67"/>
      <c r="BP71" s="67" t="s">
        <v>116</v>
      </c>
      <c r="BQ71" s="67"/>
      <c r="BR71" s="68" t="e">
        <f t="shared" si="17"/>
        <v>#DIV/0!</v>
      </c>
      <c r="BS71" s="68" t="e">
        <f t="shared" si="18"/>
        <v>#DIV/0!</v>
      </c>
      <c r="BT71" s="67"/>
      <c r="BU71" s="67"/>
      <c r="BV71" s="67" t="s">
        <v>117</v>
      </c>
      <c r="BW71" s="67"/>
      <c r="BX71" s="68" t="e">
        <f t="shared" si="19"/>
        <v>#DIV/0!</v>
      </c>
      <c r="BY71" s="68" t="e">
        <f t="shared" si="20"/>
        <v>#DIV/0!</v>
      </c>
      <c r="BZ71" s="67"/>
      <c r="CA71" s="67"/>
      <c r="CB71" s="67" t="s">
        <v>118</v>
      </c>
      <c r="CC71" s="67"/>
      <c r="CD71" s="68" t="e">
        <f t="shared" si="21"/>
        <v>#DIV/0!</v>
      </c>
      <c r="CE71" s="68" t="e">
        <f t="shared" si="22"/>
        <v>#DIV/0!</v>
      </c>
      <c r="CF71" s="67"/>
      <c r="CG71" s="67"/>
      <c r="CH71" s="67" t="s">
        <v>119</v>
      </c>
      <c r="CI71" s="67"/>
      <c r="CJ71" s="68" t="e">
        <f t="shared" si="23"/>
        <v>#DIV/0!</v>
      </c>
      <c r="CK71" s="68" t="e">
        <f t="shared" si="24"/>
        <v>#DIV/0!</v>
      </c>
      <c r="CL71" s="67"/>
      <c r="CM71" s="67"/>
      <c r="CN71" s="58">
        <f t="shared" si="25"/>
        <v>0</v>
      </c>
      <c r="CO71" s="58">
        <f t="shared" si="26"/>
        <v>0</v>
      </c>
      <c r="CP71" s="58">
        <f t="shared" si="27"/>
        <v>0</v>
      </c>
      <c r="CQ71" s="58">
        <f t="shared" si="28"/>
        <v>0</v>
      </c>
      <c r="CR71" s="58">
        <f t="shared" si="29"/>
        <v>0</v>
      </c>
      <c r="CS71" s="58">
        <f t="shared" si="30"/>
        <v>0</v>
      </c>
      <c r="CT71" s="58">
        <f t="shared" si="31"/>
        <v>0</v>
      </c>
      <c r="CU71" s="58">
        <f t="shared" si="32"/>
        <v>0</v>
      </c>
      <c r="CV71" s="58">
        <f t="shared" si="33"/>
        <v>0</v>
      </c>
      <c r="CW71" s="58">
        <f t="shared" si="34"/>
        <v>0</v>
      </c>
      <c r="CX71" s="58">
        <f t="shared" si="35"/>
        <v>0</v>
      </c>
      <c r="CY71" s="58">
        <f t="shared" si="36"/>
        <v>0</v>
      </c>
      <c r="CZ71" s="58">
        <f t="shared" si="37"/>
        <v>0</v>
      </c>
    </row>
    <row r="72" spans="1:104" ht="39" x14ac:dyDescent="0.35">
      <c r="A72" s="141" t="s">
        <v>489</v>
      </c>
      <c r="B72" s="274" t="s">
        <v>135</v>
      </c>
      <c r="C72" s="20" t="s">
        <v>729</v>
      </c>
      <c r="D72" s="22" t="s">
        <v>500</v>
      </c>
      <c r="E72" s="22" t="s">
        <v>501</v>
      </c>
      <c r="F72" s="22" t="s">
        <v>502</v>
      </c>
      <c r="G72" s="20">
        <f t="shared" ref="G72:G135" si="38">+SUM(H72:S72)</f>
        <v>5</v>
      </c>
      <c r="H72" s="20"/>
      <c r="I72" s="20"/>
      <c r="J72" s="20"/>
      <c r="K72" s="20"/>
      <c r="L72" s="20"/>
      <c r="M72" s="20"/>
      <c r="N72" s="20">
        <v>1</v>
      </c>
      <c r="O72" s="20">
        <v>1</v>
      </c>
      <c r="P72" s="20">
        <v>1</v>
      </c>
      <c r="Q72" s="20">
        <v>1</v>
      </c>
      <c r="R72" s="20">
        <v>1</v>
      </c>
      <c r="S72" s="20"/>
      <c r="T72" s="67" t="s">
        <v>108</v>
      </c>
      <c r="U72" s="67"/>
      <c r="V72" s="68" t="e">
        <f t="shared" ref="V72:V135" si="39">+U72/$H72</f>
        <v>#DIV/0!</v>
      </c>
      <c r="W72" s="68">
        <f t="shared" ref="W72:W135" si="40">+U72/$G72</f>
        <v>0</v>
      </c>
      <c r="X72" s="67"/>
      <c r="Y72" s="67"/>
      <c r="Z72" s="67" t="s">
        <v>109</v>
      </c>
      <c r="AA72" s="67"/>
      <c r="AB72" s="68" t="e">
        <f t="shared" ref="AB72:AB135" si="41">+AA72/$I72</f>
        <v>#DIV/0!</v>
      </c>
      <c r="AC72" s="68">
        <f t="shared" ref="AC72:AC135" si="42">+(AA72/$G72)+W72</f>
        <v>0</v>
      </c>
      <c r="AD72" s="67"/>
      <c r="AE72" s="67"/>
      <c r="AF72" s="67" t="s">
        <v>110</v>
      </c>
      <c r="AG72" s="67"/>
      <c r="AH72" s="68" t="e">
        <f t="shared" ref="AH72:AH135" si="43">+AG72/$J72</f>
        <v>#DIV/0!</v>
      </c>
      <c r="AI72" s="68">
        <f t="shared" ref="AI72:AI135" si="44">+(AG72/$G72)+AC72</f>
        <v>0</v>
      </c>
      <c r="AJ72" s="67"/>
      <c r="AK72" s="67"/>
      <c r="AL72" s="67" t="s">
        <v>111</v>
      </c>
      <c r="AM72" s="67"/>
      <c r="AN72" s="68" t="e">
        <f t="shared" ref="AN72:AN135" si="45">+AM72/$K72</f>
        <v>#DIV/0!</v>
      </c>
      <c r="AO72" s="68">
        <f t="shared" ref="AO72:AO135" si="46">+(AM72/$G72)+AI72</f>
        <v>0</v>
      </c>
      <c r="AP72" s="67"/>
      <c r="AQ72" s="67"/>
      <c r="AR72" s="67" t="s">
        <v>112</v>
      </c>
      <c r="AS72" s="67"/>
      <c r="AT72" s="68" t="e">
        <f t="shared" ref="AT72:AT135" si="47">+AS72/$L72</f>
        <v>#DIV/0!</v>
      </c>
      <c r="AU72" s="68">
        <f t="shared" ref="AU72:AU135" si="48">+(AS72/$G72)+AO72</f>
        <v>0</v>
      </c>
      <c r="AV72" s="67"/>
      <c r="AW72" s="67"/>
      <c r="AX72" s="67" t="s">
        <v>113</v>
      </c>
      <c r="AY72" s="67"/>
      <c r="AZ72" s="68" t="e">
        <f t="shared" ref="AZ72:AZ135" si="49">+AY72/$M72</f>
        <v>#DIV/0!</v>
      </c>
      <c r="BA72" s="68">
        <f t="shared" ref="BA72:BA135" si="50">+(AY72/$G72)+AU72</f>
        <v>0</v>
      </c>
      <c r="BB72" s="67"/>
      <c r="BC72" s="67"/>
      <c r="BD72" s="67" t="s">
        <v>114</v>
      </c>
      <c r="BE72" s="67"/>
      <c r="BF72" s="68">
        <f t="shared" ref="BF72:BF135" si="51">+BE72/$N72</f>
        <v>0</v>
      </c>
      <c r="BG72" s="68">
        <f t="shared" ref="BG72:BG135" si="52">+(BE72/$G72)+BA72</f>
        <v>0</v>
      </c>
      <c r="BH72" s="67"/>
      <c r="BI72" s="67"/>
      <c r="BJ72" s="67" t="s">
        <v>115</v>
      </c>
      <c r="BK72" s="67"/>
      <c r="BL72" s="68">
        <f t="shared" ref="BL72:BL135" si="53">+BK72/$O72</f>
        <v>0</v>
      </c>
      <c r="BM72" s="68">
        <f t="shared" ref="BM72:BM135" si="54">+(BK72/$G72)+BG72</f>
        <v>0</v>
      </c>
      <c r="BN72" s="67"/>
      <c r="BO72" s="67"/>
      <c r="BP72" s="67" t="s">
        <v>116</v>
      </c>
      <c r="BQ72" s="67"/>
      <c r="BR72" s="68">
        <f t="shared" ref="BR72:BR135" si="55">+BQ72/$P72</f>
        <v>0</v>
      </c>
      <c r="BS72" s="68">
        <f t="shared" ref="BS72:BS135" si="56">+(BQ72/$G72)+BM72</f>
        <v>0</v>
      </c>
      <c r="BT72" s="67"/>
      <c r="BU72" s="67"/>
      <c r="BV72" s="67" t="s">
        <v>117</v>
      </c>
      <c r="BW72" s="67"/>
      <c r="BX72" s="68">
        <f t="shared" ref="BX72:BX135" si="57">+BW72/$Q72</f>
        <v>0</v>
      </c>
      <c r="BY72" s="68">
        <f t="shared" ref="BY72:BY135" si="58">+(BW72/$G72)+BS72</f>
        <v>0</v>
      </c>
      <c r="BZ72" s="67"/>
      <c r="CA72" s="67"/>
      <c r="CB72" s="67" t="s">
        <v>118</v>
      </c>
      <c r="CC72" s="67"/>
      <c r="CD72" s="68">
        <f t="shared" ref="CD72:CD135" si="59">+CC72/$R72</f>
        <v>0</v>
      </c>
      <c r="CE72" s="68">
        <f t="shared" ref="CE72:CE135" si="60">+(CC72/$G72)+BY72</f>
        <v>0</v>
      </c>
      <c r="CF72" s="67"/>
      <c r="CG72" s="67"/>
      <c r="CH72" s="67" t="s">
        <v>119</v>
      </c>
      <c r="CI72" s="67"/>
      <c r="CJ72" s="68" t="e">
        <f t="shared" ref="CJ72:CJ135" si="61">+CI72/$S72</f>
        <v>#DIV/0!</v>
      </c>
      <c r="CK72" s="68">
        <f t="shared" ref="CK72:CK135" si="62">+(CI72/$G72)+CE72</f>
        <v>0</v>
      </c>
      <c r="CL72" s="67"/>
      <c r="CM72" s="67"/>
      <c r="CN72" s="58">
        <f t="shared" ref="CN72:CN135" si="63">+U72</f>
        <v>0</v>
      </c>
      <c r="CO72" s="58">
        <f t="shared" ref="CO72:CO135" si="64">+AA72</f>
        <v>0</v>
      </c>
      <c r="CP72" s="58">
        <f t="shared" ref="CP72:CP135" si="65">+AG72</f>
        <v>0</v>
      </c>
      <c r="CQ72" s="58">
        <f t="shared" ref="CQ72:CQ135" si="66">+AM72</f>
        <v>0</v>
      </c>
      <c r="CR72" s="58">
        <f t="shared" ref="CR72:CR135" si="67">+AS72</f>
        <v>0</v>
      </c>
      <c r="CS72" s="58">
        <f t="shared" ref="CS72:CS135" si="68">+AY72</f>
        <v>0</v>
      </c>
      <c r="CT72" s="58">
        <f t="shared" ref="CT72:CT135" si="69">+BE72</f>
        <v>0</v>
      </c>
      <c r="CU72" s="58">
        <f t="shared" ref="CU72:CU135" si="70">+BK72</f>
        <v>0</v>
      </c>
      <c r="CV72" s="58">
        <f t="shared" ref="CV72:CV135" si="71">+BQ72</f>
        <v>0</v>
      </c>
      <c r="CW72" s="58">
        <f t="shared" ref="CW72:CW135" si="72">+BW72</f>
        <v>0</v>
      </c>
      <c r="CX72" s="58">
        <f t="shared" ref="CX72:CX135" si="73">+CC72</f>
        <v>0</v>
      </c>
      <c r="CY72" s="58">
        <f t="shared" ref="CY72:CY135" si="74">+CI72</f>
        <v>0</v>
      </c>
      <c r="CZ72" s="58">
        <f t="shared" ref="CZ72:CZ135" si="75">+SUM(CN72:CY72)</f>
        <v>0</v>
      </c>
    </row>
    <row r="73" spans="1:104" ht="26" x14ac:dyDescent="0.35">
      <c r="A73" s="141" t="s">
        <v>489</v>
      </c>
      <c r="B73" s="275"/>
      <c r="C73" s="20" t="s">
        <v>730</v>
      </c>
      <c r="D73" s="22"/>
      <c r="E73" s="22"/>
      <c r="F73" s="22"/>
      <c r="G73" s="20">
        <f t="shared" si="38"/>
        <v>0</v>
      </c>
      <c r="H73" s="20"/>
      <c r="I73" s="20"/>
      <c r="J73" s="20"/>
      <c r="K73" s="20"/>
      <c r="L73" s="20"/>
      <c r="M73" s="20"/>
      <c r="N73" s="20"/>
      <c r="O73" s="20"/>
      <c r="P73" s="20"/>
      <c r="Q73" s="20"/>
      <c r="R73" s="20"/>
      <c r="S73" s="20"/>
      <c r="T73" s="67" t="s">
        <v>108</v>
      </c>
      <c r="U73" s="67"/>
      <c r="V73" s="68" t="e">
        <f t="shared" si="39"/>
        <v>#DIV/0!</v>
      </c>
      <c r="W73" s="68" t="e">
        <f t="shared" si="40"/>
        <v>#DIV/0!</v>
      </c>
      <c r="X73" s="67"/>
      <c r="Y73" s="67"/>
      <c r="Z73" s="67" t="s">
        <v>109</v>
      </c>
      <c r="AA73" s="67"/>
      <c r="AB73" s="68" t="e">
        <f t="shared" si="41"/>
        <v>#DIV/0!</v>
      </c>
      <c r="AC73" s="68" t="e">
        <f t="shared" si="42"/>
        <v>#DIV/0!</v>
      </c>
      <c r="AD73" s="67"/>
      <c r="AE73" s="67"/>
      <c r="AF73" s="67" t="s">
        <v>110</v>
      </c>
      <c r="AG73" s="67"/>
      <c r="AH73" s="68" t="e">
        <f t="shared" si="43"/>
        <v>#DIV/0!</v>
      </c>
      <c r="AI73" s="68" t="e">
        <f t="shared" si="44"/>
        <v>#DIV/0!</v>
      </c>
      <c r="AJ73" s="67"/>
      <c r="AK73" s="67"/>
      <c r="AL73" s="67" t="s">
        <v>111</v>
      </c>
      <c r="AM73" s="67"/>
      <c r="AN73" s="68" t="e">
        <f t="shared" si="45"/>
        <v>#DIV/0!</v>
      </c>
      <c r="AO73" s="68" t="e">
        <f t="shared" si="46"/>
        <v>#DIV/0!</v>
      </c>
      <c r="AP73" s="67"/>
      <c r="AQ73" s="67"/>
      <c r="AR73" s="67" t="s">
        <v>112</v>
      </c>
      <c r="AS73" s="67"/>
      <c r="AT73" s="68" t="e">
        <f t="shared" si="47"/>
        <v>#DIV/0!</v>
      </c>
      <c r="AU73" s="68" t="e">
        <f t="shared" si="48"/>
        <v>#DIV/0!</v>
      </c>
      <c r="AV73" s="67"/>
      <c r="AW73" s="67"/>
      <c r="AX73" s="67" t="s">
        <v>113</v>
      </c>
      <c r="AY73" s="67"/>
      <c r="AZ73" s="68" t="e">
        <f t="shared" si="49"/>
        <v>#DIV/0!</v>
      </c>
      <c r="BA73" s="68" t="e">
        <f t="shared" si="50"/>
        <v>#DIV/0!</v>
      </c>
      <c r="BB73" s="67"/>
      <c r="BC73" s="67"/>
      <c r="BD73" s="67" t="s">
        <v>114</v>
      </c>
      <c r="BE73" s="67"/>
      <c r="BF73" s="68" t="e">
        <f t="shared" si="51"/>
        <v>#DIV/0!</v>
      </c>
      <c r="BG73" s="68" t="e">
        <f t="shared" si="52"/>
        <v>#DIV/0!</v>
      </c>
      <c r="BH73" s="67"/>
      <c r="BI73" s="67"/>
      <c r="BJ73" s="67" t="s">
        <v>115</v>
      </c>
      <c r="BK73" s="67"/>
      <c r="BL73" s="68" t="e">
        <f t="shared" si="53"/>
        <v>#DIV/0!</v>
      </c>
      <c r="BM73" s="68" t="e">
        <f t="shared" si="54"/>
        <v>#DIV/0!</v>
      </c>
      <c r="BN73" s="67"/>
      <c r="BO73" s="67"/>
      <c r="BP73" s="67" t="s">
        <v>116</v>
      </c>
      <c r="BQ73" s="67"/>
      <c r="BR73" s="68" t="e">
        <f t="shared" si="55"/>
        <v>#DIV/0!</v>
      </c>
      <c r="BS73" s="68" t="e">
        <f t="shared" si="56"/>
        <v>#DIV/0!</v>
      </c>
      <c r="BT73" s="67"/>
      <c r="BU73" s="67"/>
      <c r="BV73" s="67" t="s">
        <v>117</v>
      </c>
      <c r="BW73" s="67"/>
      <c r="BX73" s="68" t="e">
        <f t="shared" si="57"/>
        <v>#DIV/0!</v>
      </c>
      <c r="BY73" s="68" t="e">
        <f t="shared" si="58"/>
        <v>#DIV/0!</v>
      </c>
      <c r="BZ73" s="67"/>
      <c r="CA73" s="67"/>
      <c r="CB73" s="67" t="s">
        <v>118</v>
      </c>
      <c r="CC73" s="67"/>
      <c r="CD73" s="68" t="e">
        <f t="shared" si="59"/>
        <v>#DIV/0!</v>
      </c>
      <c r="CE73" s="68" t="e">
        <f t="shared" si="60"/>
        <v>#DIV/0!</v>
      </c>
      <c r="CF73" s="67"/>
      <c r="CG73" s="67"/>
      <c r="CH73" s="67" t="s">
        <v>119</v>
      </c>
      <c r="CI73" s="67"/>
      <c r="CJ73" s="68" t="e">
        <f t="shared" si="61"/>
        <v>#DIV/0!</v>
      </c>
      <c r="CK73" s="68" t="e">
        <f t="shared" si="62"/>
        <v>#DIV/0!</v>
      </c>
      <c r="CL73" s="67"/>
      <c r="CM73" s="67"/>
      <c r="CN73" s="58">
        <f t="shared" si="63"/>
        <v>0</v>
      </c>
      <c r="CO73" s="58">
        <f t="shared" si="64"/>
        <v>0</v>
      </c>
      <c r="CP73" s="58">
        <f t="shared" si="65"/>
        <v>0</v>
      </c>
      <c r="CQ73" s="58">
        <f t="shared" si="66"/>
        <v>0</v>
      </c>
      <c r="CR73" s="58">
        <f t="shared" si="67"/>
        <v>0</v>
      </c>
      <c r="CS73" s="58">
        <f t="shared" si="68"/>
        <v>0</v>
      </c>
      <c r="CT73" s="58">
        <f t="shared" si="69"/>
        <v>0</v>
      </c>
      <c r="CU73" s="58">
        <f t="shared" si="70"/>
        <v>0</v>
      </c>
      <c r="CV73" s="58">
        <f t="shared" si="71"/>
        <v>0</v>
      </c>
      <c r="CW73" s="58">
        <f t="shared" si="72"/>
        <v>0</v>
      </c>
      <c r="CX73" s="58">
        <f t="shared" si="73"/>
        <v>0</v>
      </c>
      <c r="CY73" s="58">
        <f t="shared" si="74"/>
        <v>0</v>
      </c>
      <c r="CZ73" s="58">
        <f t="shared" si="75"/>
        <v>0</v>
      </c>
    </row>
    <row r="74" spans="1:104" ht="26" x14ac:dyDescent="0.35">
      <c r="A74" s="141" t="s">
        <v>489</v>
      </c>
      <c r="B74" s="275"/>
      <c r="C74" s="20" t="s">
        <v>731</v>
      </c>
      <c r="D74" s="22"/>
      <c r="E74" s="22"/>
      <c r="F74" s="22"/>
      <c r="G74" s="20">
        <f t="shared" si="38"/>
        <v>0</v>
      </c>
      <c r="H74" s="20"/>
      <c r="I74" s="20"/>
      <c r="J74" s="20"/>
      <c r="K74" s="20"/>
      <c r="L74" s="20"/>
      <c r="M74" s="20"/>
      <c r="N74" s="20"/>
      <c r="O74" s="20"/>
      <c r="P74" s="20"/>
      <c r="Q74" s="20"/>
      <c r="R74" s="20"/>
      <c r="S74" s="20"/>
      <c r="T74" s="67" t="s">
        <v>108</v>
      </c>
      <c r="U74" s="67"/>
      <c r="V74" s="68" t="e">
        <f t="shared" si="39"/>
        <v>#DIV/0!</v>
      </c>
      <c r="W74" s="68" t="e">
        <f t="shared" si="40"/>
        <v>#DIV/0!</v>
      </c>
      <c r="X74" s="67"/>
      <c r="Y74" s="67"/>
      <c r="Z74" s="67" t="s">
        <v>109</v>
      </c>
      <c r="AA74" s="67"/>
      <c r="AB74" s="68" t="e">
        <f t="shared" si="41"/>
        <v>#DIV/0!</v>
      </c>
      <c r="AC74" s="68" t="e">
        <f t="shared" si="42"/>
        <v>#DIV/0!</v>
      </c>
      <c r="AD74" s="67"/>
      <c r="AE74" s="67"/>
      <c r="AF74" s="67" t="s">
        <v>110</v>
      </c>
      <c r="AG74" s="67"/>
      <c r="AH74" s="68" t="e">
        <f t="shared" si="43"/>
        <v>#DIV/0!</v>
      </c>
      <c r="AI74" s="68" t="e">
        <f t="shared" si="44"/>
        <v>#DIV/0!</v>
      </c>
      <c r="AJ74" s="67"/>
      <c r="AK74" s="67"/>
      <c r="AL74" s="67" t="s">
        <v>111</v>
      </c>
      <c r="AM74" s="67"/>
      <c r="AN74" s="68" t="e">
        <f t="shared" si="45"/>
        <v>#DIV/0!</v>
      </c>
      <c r="AO74" s="68" t="e">
        <f t="shared" si="46"/>
        <v>#DIV/0!</v>
      </c>
      <c r="AP74" s="67"/>
      <c r="AQ74" s="67"/>
      <c r="AR74" s="67" t="s">
        <v>112</v>
      </c>
      <c r="AS74" s="67"/>
      <c r="AT74" s="68" t="e">
        <f t="shared" si="47"/>
        <v>#DIV/0!</v>
      </c>
      <c r="AU74" s="68" t="e">
        <f t="shared" si="48"/>
        <v>#DIV/0!</v>
      </c>
      <c r="AV74" s="67"/>
      <c r="AW74" s="67"/>
      <c r="AX74" s="67" t="s">
        <v>113</v>
      </c>
      <c r="AY74" s="67"/>
      <c r="AZ74" s="68" t="e">
        <f t="shared" si="49"/>
        <v>#DIV/0!</v>
      </c>
      <c r="BA74" s="68" t="e">
        <f t="shared" si="50"/>
        <v>#DIV/0!</v>
      </c>
      <c r="BB74" s="67"/>
      <c r="BC74" s="67"/>
      <c r="BD74" s="67" t="s">
        <v>114</v>
      </c>
      <c r="BE74" s="67"/>
      <c r="BF74" s="68" t="e">
        <f t="shared" si="51"/>
        <v>#DIV/0!</v>
      </c>
      <c r="BG74" s="68" t="e">
        <f t="shared" si="52"/>
        <v>#DIV/0!</v>
      </c>
      <c r="BH74" s="67"/>
      <c r="BI74" s="67"/>
      <c r="BJ74" s="67" t="s">
        <v>115</v>
      </c>
      <c r="BK74" s="67"/>
      <c r="BL74" s="68" t="e">
        <f t="shared" si="53"/>
        <v>#DIV/0!</v>
      </c>
      <c r="BM74" s="68" t="e">
        <f t="shared" si="54"/>
        <v>#DIV/0!</v>
      </c>
      <c r="BN74" s="67"/>
      <c r="BO74" s="67"/>
      <c r="BP74" s="67" t="s">
        <v>116</v>
      </c>
      <c r="BQ74" s="67"/>
      <c r="BR74" s="68" t="e">
        <f t="shared" si="55"/>
        <v>#DIV/0!</v>
      </c>
      <c r="BS74" s="68" t="e">
        <f t="shared" si="56"/>
        <v>#DIV/0!</v>
      </c>
      <c r="BT74" s="67"/>
      <c r="BU74" s="67"/>
      <c r="BV74" s="67" t="s">
        <v>117</v>
      </c>
      <c r="BW74" s="67"/>
      <c r="BX74" s="68" t="e">
        <f t="shared" si="57"/>
        <v>#DIV/0!</v>
      </c>
      <c r="BY74" s="68" t="e">
        <f t="shared" si="58"/>
        <v>#DIV/0!</v>
      </c>
      <c r="BZ74" s="67"/>
      <c r="CA74" s="67"/>
      <c r="CB74" s="67" t="s">
        <v>118</v>
      </c>
      <c r="CC74" s="67"/>
      <c r="CD74" s="68" t="e">
        <f t="shared" si="59"/>
        <v>#DIV/0!</v>
      </c>
      <c r="CE74" s="68" t="e">
        <f t="shared" si="60"/>
        <v>#DIV/0!</v>
      </c>
      <c r="CF74" s="67"/>
      <c r="CG74" s="67"/>
      <c r="CH74" s="67" t="s">
        <v>119</v>
      </c>
      <c r="CI74" s="67"/>
      <c r="CJ74" s="68" t="e">
        <f t="shared" si="61"/>
        <v>#DIV/0!</v>
      </c>
      <c r="CK74" s="68" t="e">
        <f t="shared" si="62"/>
        <v>#DIV/0!</v>
      </c>
      <c r="CL74" s="67"/>
      <c r="CM74" s="67"/>
      <c r="CN74" s="58">
        <f t="shared" si="63"/>
        <v>0</v>
      </c>
      <c r="CO74" s="58">
        <f t="shared" si="64"/>
        <v>0</v>
      </c>
      <c r="CP74" s="58">
        <f t="shared" si="65"/>
        <v>0</v>
      </c>
      <c r="CQ74" s="58">
        <f t="shared" si="66"/>
        <v>0</v>
      </c>
      <c r="CR74" s="58">
        <f t="shared" si="67"/>
        <v>0</v>
      </c>
      <c r="CS74" s="58">
        <f t="shared" si="68"/>
        <v>0</v>
      </c>
      <c r="CT74" s="58">
        <f t="shared" si="69"/>
        <v>0</v>
      </c>
      <c r="CU74" s="58">
        <f t="shared" si="70"/>
        <v>0</v>
      </c>
      <c r="CV74" s="58">
        <f t="shared" si="71"/>
        <v>0</v>
      </c>
      <c r="CW74" s="58">
        <f t="shared" si="72"/>
        <v>0</v>
      </c>
      <c r="CX74" s="58">
        <f t="shared" si="73"/>
        <v>0</v>
      </c>
      <c r="CY74" s="58">
        <f t="shared" si="74"/>
        <v>0</v>
      </c>
      <c r="CZ74" s="58">
        <f t="shared" si="75"/>
        <v>0</v>
      </c>
    </row>
    <row r="75" spans="1:104" ht="26" x14ac:dyDescent="0.35">
      <c r="A75" s="141" t="s">
        <v>489</v>
      </c>
      <c r="B75" s="276"/>
      <c r="C75" s="20" t="s">
        <v>732</v>
      </c>
      <c r="D75" s="22"/>
      <c r="E75" s="22"/>
      <c r="F75" s="22"/>
      <c r="G75" s="20">
        <f t="shared" si="38"/>
        <v>0</v>
      </c>
      <c r="H75" s="20"/>
      <c r="I75" s="20"/>
      <c r="J75" s="20"/>
      <c r="K75" s="20"/>
      <c r="L75" s="20"/>
      <c r="M75" s="20"/>
      <c r="N75" s="20"/>
      <c r="O75" s="20"/>
      <c r="P75" s="20"/>
      <c r="Q75" s="20"/>
      <c r="R75" s="20"/>
      <c r="S75" s="20"/>
      <c r="T75" s="67" t="s">
        <v>108</v>
      </c>
      <c r="U75" s="67"/>
      <c r="V75" s="68" t="e">
        <f t="shared" si="39"/>
        <v>#DIV/0!</v>
      </c>
      <c r="W75" s="68" t="e">
        <f t="shared" si="40"/>
        <v>#DIV/0!</v>
      </c>
      <c r="X75" s="67"/>
      <c r="Y75" s="67"/>
      <c r="Z75" s="67" t="s">
        <v>109</v>
      </c>
      <c r="AA75" s="67"/>
      <c r="AB75" s="68" t="e">
        <f t="shared" si="41"/>
        <v>#DIV/0!</v>
      </c>
      <c r="AC75" s="68" t="e">
        <f t="shared" si="42"/>
        <v>#DIV/0!</v>
      </c>
      <c r="AD75" s="67"/>
      <c r="AE75" s="67"/>
      <c r="AF75" s="67" t="s">
        <v>110</v>
      </c>
      <c r="AG75" s="67"/>
      <c r="AH75" s="68" t="e">
        <f t="shared" si="43"/>
        <v>#DIV/0!</v>
      </c>
      <c r="AI75" s="68" t="e">
        <f t="shared" si="44"/>
        <v>#DIV/0!</v>
      </c>
      <c r="AJ75" s="67"/>
      <c r="AK75" s="67"/>
      <c r="AL75" s="67" t="s">
        <v>111</v>
      </c>
      <c r="AM75" s="67"/>
      <c r="AN75" s="68" t="e">
        <f t="shared" si="45"/>
        <v>#DIV/0!</v>
      </c>
      <c r="AO75" s="68" t="e">
        <f t="shared" si="46"/>
        <v>#DIV/0!</v>
      </c>
      <c r="AP75" s="67"/>
      <c r="AQ75" s="67"/>
      <c r="AR75" s="67" t="s">
        <v>112</v>
      </c>
      <c r="AS75" s="67"/>
      <c r="AT75" s="68" t="e">
        <f t="shared" si="47"/>
        <v>#DIV/0!</v>
      </c>
      <c r="AU75" s="68" t="e">
        <f t="shared" si="48"/>
        <v>#DIV/0!</v>
      </c>
      <c r="AV75" s="67"/>
      <c r="AW75" s="67"/>
      <c r="AX75" s="67" t="s">
        <v>113</v>
      </c>
      <c r="AY75" s="67"/>
      <c r="AZ75" s="68" t="e">
        <f t="shared" si="49"/>
        <v>#DIV/0!</v>
      </c>
      <c r="BA75" s="68" t="e">
        <f t="shared" si="50"/>
        <v>#DIV/0!</v>
      </c>
      <c r="BB75" s="67"/>
      <c r="BC75" s="67"/>
      <c r="BD75" s="67" t="s">
        <v>114</v>
      </c>
      <c r="BE75" s="67"/>
      <c r="BF75" s="68" t="e">
        <f t="shared" si="51"/>
        <v>#DIV/0!</v>
      </c>
      <c r="BG75" s="68" t="e">
        <f t="shared" si="52"/>
        <v>#DIV/0!</v>
      </c>
      <c r="BH75" s="67"/>
      <c r="BI75" s="67"/>
      <c r="BJ75" s="67" t="s">
        <v>115</v>
      </c>
      <c r="BK75" s="67"/>
      <c r="BL75" s="68" t="e">
        <f t="shared" si="53"/>
        <v>#DIV/0!</v>
      </c>
      <c r="BM75" s="68" t="e">
        <f t="shared" si="54"/>
        <v>#DIV/0!</v>
      </c>
      <c r="BN75" s="67"/>
      <c r="BO75" s="67"/>
      <c r="BP75" s="67" t="s">
        <v>116</v>
      </c>
      <c r="BQ75" s="67"/>
      <c r="BR75" s="68" t="e">
        <f t="shared" si="55"/>
        <v>#DIV/0!</v>
      </c>
      <c r="BS75" s="68" t="e">
        <f t="shared" si="56"/>
        <v>#DIV/0!</v>
      </c>
      <c r="BT75" s="67"/>
      <c r="BU75" s="67"/>
      <c r="BV75" s="67" t="s">
        <v>117</v>
      </c>
      <c r="BW75" s="67"/>
      <c r="BX75" s="68" t="e">
        <f t="shared" si="57"/>
        <v>#DIV/0!</v>
      </c>
      <c r="BY75" s="68" t="e">
        <f t="shared" si="58"/>
        <v>#DIV/0!</v>
      </c>
      <c r="BZ75" s="67"/>
      <c r="CA75" s="67"/>
      <c r="CB75" s="67" t="s">
        <v>118</v>
      </c>
      <c r="CC75" s="67"/>
      <c r="CD75" s="68" t="e">
        <f t="shared" si="59"/>
        <v>#DIV/0!</v>
      </c>
      <c r="CE75" s="68" t="e">
        <f t="shared" si="60"/>
        <v>#DIV/0!</v>
      </c>
      <c r="CF75" s="67"/>
      <c r="CG75" s="67"/>
      <c r="CH75" s="67" t="s">
        <v>119</v>
      </c>
      <c r="CI75" s="67"/>
      <c r="CJ75" s="68" t="e">
        <f t="shared" si="61"/>
        <v>#DIV/0!</v>
      </c>
      <c r="CK75" s="68" t="e">
        <f t="shared" si="62"/>
        <v>#DIV/0!</v>
      </c>
      <c r="CL75" s="67"/>
      <c r="CM75" s="67"/>
      <c r="CN75" s="58">
        <f t="shared" si="63"/>
        <v>0</v>
      </c>
      <c r="CO75" s="58">
        <f t="shared" si="64"/>
        <v>0</v>
      </c>
      <c r="CP75" s="58">
        <f t="shared" si="65"/>
        <v>0</v>
      </c>
      <c r="CQ75" s="58">
        <f t="shared" si="66"/>
        <v>0</v>
      </c>
      <c r="CR75" s="58">
        <f t="shared" si="67"/>
        <v>0</v>
      </c>
      <c r="CS75" s="58">
        <f t="shared" si="68"/>
        <v>0</v>
      </c>
      <c r="CT75" s="58">
        <f t="shared" si="69"/>
        <v>0</v>
      </c>
      <c r="CU75" s="58">
        <f t="shared" si="70"/>
        <v>0</v>
      </c>
      <c r="CV75" s="58">
        <f t="shared" si="71"/>
        <v>0</v>
      </c>
      <c r="CW75" s="58">
        <f t="shared" si="72"/>
        <v>0</v>
      </c>
      <c r="CX75" s="58">
        <f t="shared" si="73"/>
        <v>0</v>
      </c>
      <c r="CY75" s="58">
        <f t="shared" si="74"/>
        <v>0</v>
      </c>
      <c r="CZ75" s="58">
        <f t="shared" si="75"/>
        <v>0</v>
      </c>
    </row>
    <row r="76" spans="1:104" ht="65" x14ac:dyDescent="0.35">
      <c r="A76" s="141" t="s">
        <v>581</v>
      </c>
      <c r="B76" s="274" t="s">
        <v>135</v>
      </c>
      <c r="C76" s="20" t="s">
        <v>733</v>
      </c>
      <c r="D76" s="22" t="s">
        <v>582</v>
      </c>
      <c r="E76" s="22" t="s">
        <v>583</v>
      </c>
      <c r="F76" s="22" t="s">
        <v>584</v>
      </c>
      <c r="G76" s="20">
        <f t="shared" si="38"/>
        <v>1</v>
      </c>
      <c r="H76" s="20"/>
      <c r="I76" s="20"/>
      <c r="J76" s="20"/>
      <c r="K76" s="20"/>
      <c r="L76" s="20"/>
      <c r="M76" s="20"/>
      <c r="N76" s="20"/>
      <c r="O76" s="20"/>
      <c r="P76" s="20"/>
      <c r="Q76" s="20"/>
      <c r="R76" s="20">
        <v>1</v>
      </c>
      <c r="S76" s="20"/>
      <c r="T76" s="67" t="s">
        <v>108</v>
      </c>
      <c r="U76" s="67"/>
      <c r="V76" s="68" t="e">
        <f t="shared" si="39"/>
        <v>#DIV/0!</v>
      </c>
      <c r="W76" s="68">
        <f t="shared" si="40"/>
        <v>0</v>
      </c>
      <c r="X76" s="67"/>
      <c r="Y76" s="67"/>
      <c r="Z76" s="67" t="s">
        <v>109</v>
      </c>
      <c r="AA76" s="67"/>
      <c r="AB76" s="68" t="e">
        <f t="shared" si="41"/>
        <v>#DIV/0!</v>
      </c>
      <c r="AC76" s="68">
        <f t="shared" si="42"/>
        <v>0</v>
      </c>
      <c r="AD76" s="67"/>
      <c r="AE76" s="67"/>
      <c r="AF76" s="67" t="s">
        <v>110</v>
      </c>
      <c r="AG76" s="67"/>
      <c r="AH76" s="68" t="e">
        <f t="shared" si="43"/>
        <v>#DIV/0!</v>
      </c>
      <c r="AI76" s="68">
        <f t="shared" si="44"/>
        <v>0</v>
      </c>
      <c r="AJ76" s="67"/>
      <c r="AK76" s="67"/>
      <c r="AL76" s="67" t="s">
        <v>111</v>
      </c>
      <c r="AM76" s="67"/>
      <c r="AN76" s="68" t="e">
        <f t="shared" si="45"/>
        <v>#DIV/0!</v>
      </c>
      <c r="AO76" s="68">
        <f t="shared" si="46"/>
        <v>0</v>
      </c>
      <c r="AP76" s="67"/>
      <c r="AQ76" s="67"/>
      <c r="AR76" s="67" t="s">
        <v>112</v>
      </c>
      <c r="AS76" s="67"/>
      <c r="AT76" s="68" t="e">
        <f t="shared" si="47"/>
        <v>#DIV/0!</v>
      </c>
      <c r="AU76" s="68">
        <f t="shared" si="48"/>
        <v>0</v>
      </c>
      <c r="AV76" s="67"/>
      <c r="AW76" s="67"/>
      <c r="AX76" s="67" t="s">
        <v>113</v>
      </c>
      <c r="AY76" s="67"/>
      <c r="AZ76" s="68" t="e">
        <f t="shared" si="49"/>
        <v>#DIV/0!</v>
      </c>
      <c r="BA76" s="68">
        <f t="shared" si="50"/>
        <v>0</v>
      </c>
      <c r="BB76" s="67"/>
      <c r="BC76" s="67"/>
      <c r="BD76" s="67" t="s">
        <v>114</v>
      </c>
      <c r="BE76" s="67"/>
      <c r="BF76" s="68" t="e">
        <f t="shared" si="51"/>
        <v>#DIV/0!</v>
      </c>
      <c r="BG76" s="68">
        <f t="shared" si="52"/>
        <v>0</v>
      </c>
      <c r="BH76" s="67"/>
      <c r="BI76" s="67"/>
      <c r="BJ76" s="67" t="s">
        <v>115</v>
      </c>
      <c r="BK76" s="67"/>
      <c r="BL76" s="68" t="e">
        <f t="shared" si="53"/>
        <v>#DIV/0!</v>
      </c>
      <c r="BM76" s="68">
        <f t="shared" si="54"/>
        <v>0</v>
      </c>
      <c r="BN76" s="67"/>
      <c r="BO76" s="67"/>
      <c r="BP76" s="67" t="s">
        <v>116</v>
      </c>
      <c r="BQ76" s="67"/>
      <c r="BR76" s="68" t="e">
        <f t="shared" si="55"/>
        <v>#DIV/0!</v>
      </c>
      <c r="BS76" s="68">
        <f t="shared" si="56"/>
        <v>0</v>
      </c>
      <c r="BT76" s="67"/>
      <c r="BU76" s="67"/>
      <c r="BV76" s="67" t="s">
        <v>117</v>
      </c>
      <c r="BW76" s="67"/>
      <c r="BX76" s="68" t="e">
        <f t="shared" si="57"/>
        <v>#DIV/0!</v>
      </c>
      <c r="BY76" s="68">
        <f t="shared" si="58"/>
        <v>0</v>
      </c>
      <c r="BZ76" s="67"/>
      <c r="CA76" s="67"/>
      <c r="CB76" s="67" t="s">
        <v>118</v>
      </c>
      <c r="CC76" s="67"/>
      <c r="CD76" s="68">
        <f t="shared" si="59"/>
        <v>0</v>
      </c>
      <c r="CE76" s="68">
        <f t="shared" si="60"/>
        <v>0</v>
      </c>
      <c r="CF76" s="67"/>
      <c r="CG76" s="67"/>
      <c r="CH76" s="67" t="s">
        <v>119</v>
      </c>
      <c r="CI76" s="67"/>
      <c r="CJ76" s="68" t="e">
        <f t="shared" si="61"/>
        <v>#DIV/0!</v>
      </c>
      <c r="CK76" s="68">
        <f t="shared" si="62"/>
        <v>0</v>
      </c>
      <c r="CL76" s="67"/>
      <c r="CM76" s="67"/>
      <c r="CN76" s="58">
        <f t="shared" si="63"/>
        <v>0</v>
      </c>
      <c r="CO76" s="58">
        <f t="shared" si="64"/>
        <v>0</v>
      </c>
      <c r="CP76" s="58">
        <f t="shared" si="65"/>
        <v>0</v>
      </c>
      <c r="CQ76" s="58">
        <f t="shared" si="66"/>
        <v>0</v>
      </c>
      <c r="CR76" s="58">
        <f t="shared" si="67"/>
        <v>0</v>
      </c>
      <c r="CS76" s="58">
        <f t="shared" si="68"/>
        <v>0</v>
      </c>
      <c r="CT76" s="58">
        <f t="shared" si="69"/>
        <v>0</v>
      </c>
      <c r="CU76" s="58">
        <f t="shared" si="70"/>
        <v>0</v>
      </c>
      <c r="CV76" s="58">
        <f t="shared" si="71"/>
        <v>0</v>
      </c>
      <c r="CW76" s="58">
        <f t="shared" si="72"/>
        <v>0</v>
      </c>
      <c r="CX76" s="58">
        <f t="shared" si="73"/>
        <v>0</v>
      </c>
      <c r="CY76" s="58">
        <f t="shared" si="74"/>
        <v>0</v>
      </c>
      <c r="CZ76" s="58">
        <f t="shared" si="75"/>
        <v>0</v>
      </c>
    </row>
    <row r="77" spans="1:104" ht="26" x14ac:dyDescent="0.35">
      <c r="A77" s="141" t="s">
        <v>581</v>
      </c>
      <c r="B77" s="275"/>
      <c r="C77" s="20" t="s">
        <v>734</v>
      </c>
      <c r="D77" s="22"/>
      <c r="E77" s="22"/>
      <c r="F77" s="22"/>
      <c r="G77" s="20">
        <f t="shared" si="38"/>
        <v>0</v>
      </c>
      <c r="H77" s="20"/>
      <c r="I77" s="20"/>
      <c r="J77" s="20"/>
      <c r="K77" s="20"/>
      <c r="L77" s="20"/>
      <c r="M77" s="20"/>
      <c r="N77" s="20"/>
      <c r="O77" s="20"/>
      <c r="P77" s="20"/>
      <c r="Q77" s="20"/>
      <c r="R77" s="20"/>
      <c r="S77" s="20"/>
      <c r="T77" s="67" t="s">
        <v>108</v>
      </c>
      <c r="U77" s="67"/>
      <c r="V77" s="68" t="e">
        <f t="shared" si="39"/>
        <v>#DIV/0!</v>
      </c>
      <c r="W77" s="68" t="e">
        <f t="shared" si="40"/>
        <v>#DIV/0!</v>
      </c>
      <c r="X77" s="67"/>
      <c r="Y77" s="67"/>
      <c r="Z77" s="67" t="s">
        <v>109</v>
      </c>
      <c r="AA77" s="67"/>
      <c r="AB77" s="68" t="e">
        <f t="shared" si="41"/>
        <v>#DIV/0!</v>
      </c>
      <c r="AC77" s="68" t="e">
        <f t="shared" si="42"/>
        <v>#DIV/0!</v>
      </c>
      <c r="AD77" s="67"/>
      <c r="AE77" s="67"/>
      <c r="AF77" s="67" t="s">
        <v>110</v>
      </c>
      <c r="AG77" s="67"/>
      <c r="AH77" s="68" t="e">
        <f t="shared" si="43"/>
        <v>#DIV/0!</v>
      </c>
      <c r="AI77" s="68" t="e">
        <f t="shared" si="44"/>
        <v>#DIV/0!</v>
      </c>
      <c r="AJ77" s="67"/>
      <c r="AK77" s="67"/>
      <c r="AL77" s="67" t="s">
        <v>111</v>
      </c>
      <c r="AM77" s="67"/>
      <c r="AN77" s="68" t="e">
        <f t="shared" si="45"/>
        <v>#DIV/0!</v>
      </c>
      <c r="AO77" s="68" t="e">
        <f t="shared" si="46"/>
        <v>#DIV/0!</v>
      </c>
      <c r="AP77" s="67"/>
      <c r="AQ77" s="67"/>
      <c r="AR77" s="67" t="s">
        <v>112</v>
      </c>
      <c r="AS77" s="67"/>
      <c r="AT77" s="68" t="e">
        <f t="shared" si="47"/>
        <v>#DIV/0!</v>
      </c>
      <c r="AU77" s="68" t="e">
        <f t="shared" si="48"/>
        <v>#DIV/0!</v>
      </c>
      <c r="AV77" s="67"/>
      <c r="AW77" s="67"/>
      <c r="AX77" s="67" t="s">
        <v>113</v>
      </c>
      <c r="AY77" s="67"/>
      <c r="AZ77" s="68" t="e">
        <f t="shared" si="49"/>
        <v>#DIV/0!</v>
      </c>
      <c r="BA77" s="68" t="e">
        <f t="shared" si="50"/>
        <v>#DIV/0!</v>
      </c>
      <c r="BB77" s="67"/>
      <c r="BC77" s="67"/>
      <c r="BD77" s="67" t="s">
        <v>114</v>
      </c>
      <c r="BE77" s="67"/>
      <c r="BF77" s="68" t="e">
        <f t="shared" si="51"/>
        <v>#DIV/0!</v>
      </c>
      <c r="BG77" s="68" t="e">
        <f t="shared" si="52"/>
        <v>#DIV/0!</v>
      </c>
      <c r="BH77" s="67"/>
      <c r="BI77" s="67"/>
      <c r="BJ77" s="67" t="s">
        <v>115</v>
      </c>
      <c r="BK77" s="67"/>
      <c r="BL77" s="68" t="e">
        <f t="shared" si="53"/>
        <v>#DIV/0!</v>
      </c>
      <c r="BM77" s="68" t="e">
        <f t="shared" si="54"/>
        <v>#DIV/0!</v>
      </c>
      <c r="BN77" s="67"/>
      <c r="BO77" s="67"/>
      <c r="BP77" s="67" t="s">
        <v>116</v>
      </c>
      <c r="BQ77" s="67"/>
      <c r="BR77" s="68" t="e">
        <f t="shared" si="55"/>
        <v>#DIV/0!</v>
      </c>
      <c r="BS77" s="68" t="e">
        <f t="shared" si="56"/>
        <v>#DIV/0!</v>
      </c>
      <c r="BT77" s="67"/>
      <c r="BU77" s="67"/>
      <c r="BV77" s="67" t="s">
        <v>117</v>
      </c>
      <c r="BW77" s="67"/>
      <c r="BX77" s="68" t="e">
        <f t="shared" si="57"/>
        <v>#DIV/0!</v>
      </c>
      <c r="BY77" s="68" t="e">
        <f t="shared" si="58"/>
        <v>#DIV/0!</v>
      </c>
      <c r="BZ77" s="67"/>
      <c r="CA77" s="67"/>
      <c r="CB77" s="67" t="s">
        <v>118</v>
      </c>
      <c r="CC77" s="67"/>
      <c r="CD77" s="68" t="e">
        <f t="shared" si="59"/>
        <v>#DIV/0!</v>
      </c>
      <c r="CE77" s="68" t="e">
        <f t="shared" si="60"/>
        <v>#DIV/0!</v>
      </c>
      <c r="CF77" s="67"/>
      <c r="CG77" s="67"/>
      <c r="CH77" s="67" t="s">
        <v>119</v>
      </c>
      <c r="CI77" s="67"/>
      <c r="CJ77" s="68" t="e">
        <f t="shared" si="61"/>
        <v>#DIV/0!</v>
      </c>
      <c r="CK77" s="68" t="e">
        <f t="shared" si="62"/>
        <v>#DIV/0!</v>
      </c>
      <c r="CL77" s="67"/>
      <c r="CM77" s="67"/>
      <c r="CN77" s="58">
        <f t="shared" si="63"/>
        <v>0</v>
      </c>
      <c r="CO77" s="58">
        <f t="shared" si="64"/>
        <v>0</v>
      </c>
      <c r="CP77" s="58">
        <f t="shared" si="65"/>
        <v>0</v>
      </c>
      <c r="CQ77" s="58">
        <f t="shared" si="66"/>
        <v>0</v>
      </c>
      <c r="CR77" s="58">
        <f t="shared" si="67"/>
        <v>0</v>
      </c>
      <c r="CS77" s="58">
        <f t="shared" si="68"/>
        <v>0</v>
      </c>
      <c r="CT77" s="58">
        <f t="shared" si="69"/>
        <v>0</v>
      </c>
      <c r="CU77" s="58">
        <f t="shared" si="70"/>
        <v>0</v>
      </c>
      <c r="CV77" s="58">
        <f t="shared" si="71"/>
        <v>0</v>
      </c>
      <c r="CW77" s="58">
        <f t="shared" si="72"/>
        <v>0</v>
      </c>
      <c r="CX77" s="58">
        <f t="shared" si="73"/>
        <v>0</v>
      </c>
      <c r="CY77" s="58">
        <f t="shared" si="74"/>
        <v>0</v>
      </c>
      <c r="CZ77" s="58">
        <f t="shared" si="75"/>
        <v>0</v>
      </c>
    </row>
    <row r="78" spans="1:104" ht="26" x14ac:dyDescent="0.35">
      <c r="A78" s="141" t="s">
        <v>581</v>
      </c>
      <c r="B78" s="275"/>
      <c r="C78" s="20" t="s">
        <v>735</v>
      </c>
      <c r="D78" s="22"/>
      <c r="E78" s="22"/>
      <c r="F78" s="22"/>
      <c r="G78" s="20">
        <f t="shared" si="38"/>
        <v>0</v>
      </c>
      <c r="H78" s="20"/>
      <c r="I78" s="20"/>
      <c r="J78" s="20"/>
      <c r="K78" s="20"/>
      <c r="L78" s="20"/>
      <c r="M78" s="20"/>
      <c r="N78" s="20"/>
      <c r="O78" s="20"/>
      <c r="P78" s="20"/>
      <c r="Q78" s="20"/>
      <c r="R78" s="20"/>
      <c r="S78" s="20"/>
      <c r="T78" s="67" t="s">
        <v>108</v>
      </c>
      <c r="U78" s="67"/>
      <c r="V78" s="68" t="e">
        <f t="shared" si="39"/>
        <v>#DIV/0!</v>
      </c>
      <c r="W78" s="68" t="e">
        <f t="shared" si="40"/>
        <v>#DIV/0!</v>
      </c>
      <c r="X78" s="67"/>
      <c r="Y78" s="67"/>
      <c r="Z78" s="67" t="s">
        <v>109</v>
      </c>
      <c r="AA78" s="67"/>
      <c r="AB78" s="68" t="e">
        <f t="shared" si="41"/>
        <v>#DIV/0!</v>
      </c>
      <c r="AC78" s="68" t="e">
        <f t="shared" si="42"/>
        <v>#DIV/0!</v>
      </c>
      <c r="AD78" s="67"/>
      <c r="AE78" s="67"/>
      <c r="AF78" s="67" t="s">
        <v>110</v>
      </c>
      <c r="AG78" s="67"/>
      <c r="AH78" s="68" t="e">
        <f t="shared" si="43"/>
        <v>#DIV/0!</v>
      </c>
      <c r="AI78" s="68" t="e">
        <f t="shared" si="44"/>
        <v>#DIV/0!</v>
      </c>
      <c r="AJ78" s="67"/>
      <c r="AK78" s="67"/>
      <c r="AL78" s="67" t="s">
        <v>111</v>
      </c>
      <c r="AM78" s="67"/>
      <c r="AN78" s="68" t="e">
        <f t="shared" si="45"/>
        <v>#DIV/0!</v>
      </c>
      <c r="AO78" s="68" t="e">
        <f t="shared" si="46"/>
        <v>#DIV/0!</v>
      </c>
      <c r="AP78" s="67"/>
      <c r="AQ78" s="67"/>
      <c r="AR78" s="67" t="s">
        <v>112</v>
      </c>
      <c r="AS78" s="67"/>
      <c r="AT78" s="68" t="e">
        <f t="shared" si="47"/>
        <v>#DIV/0!</v>
      </c>
      <c r="AU78" s="68" t="e">
        <f t="shared" si="48"/>
        <v>#DIV/0!</v>
      </c>
      <c r="AV78" s="67"/>
      <c r="AW78" s="67"/>
      <c r="AX78" s="67" t="s">
        <v>113</v>
      </c>
      <c r="AY78" s="67"/>
      <c r="AZ78" s="68" t="e">
        <f t="shared" si="49"/>
        <v>#DIV/0!</v>
      </c>
      <c r="BA78" s="68" t="e">
        <f t="shared" si="50"/>
        <v>#DIV/0!</v>
      </c>
      <c r="BB78" s="67"/>
      <c r="BC78" s="67"/>
      <c r="BD78" s="67" t="s">
        <v>114</v>
      </c>
      <c r="BE78" s="67"/>
      <c r="BF78" s="68" t="e">
        <f t="shared" si="51"/>
        <v>#DIV/0!</v>
      </c>
      <c r="BG78" s="68" t="e">
        <f t="shared" si="52"/>
        <v>#DIV/0!</v>
      </c>
      <c r="BH78" s="67"/>
      <c r="BI78" s="67"/>
      <c r="BJ78" s="67" t="s">
        <v>115</v>
      </c>
      <c r="BK78" s="67"/>
      <c r="BL78" s="68" t="e">
        <f t="shared" si="53"/>
        <v>#DIV/0!</v>
      </c>
      <c r="BM78" s="68" t="e">
        <f t="shared" si="54"/>
        <v>#DIV/0!</v>
      </c>
      <c r="BN78" s="67"/>
      <c r="BO78" s="67"/>
      <c r="BP78" s="67" t="s">
        <v>116</v>
      </c>
      <c r="BQ78" s="67"/>
      <c r="BR78" s="68" t="e">
        <f t="shared" si="55"/>
        <v>#DIV/0!</v>
      </c>
      <c r="BS78" s="68" t="e">
        <f t="shared" si="56"/>
        <v>#DIV/0!</v>
      </c>
      <c r="BT78" s="67"/>
      <c r="BU78" s="67"/>
      <c r="BV78" s="67" t="s">
        <v>117</v>
      </c>
      <c r="BW78" s="67"/>
      <c r="BX78" s="68" t="e">
        <f t="shared" si="57"/>
        <v>#DIV/0!</v>
      </c>
      <c r="BY78" s="68" t="e">
        <f t="shared" si="58"/>
        <v>#DIV/0!</v>
      </c>
      <c r="BZ78" s="67"/>
      <c r="CA78" s="67"/>
      <c r="CB78" s="67" t="s">
        <v>118</v>
      </c>
      <c r="CC78" s="67"/>
      <c r="CD78" s="68" t="e">
        <f t="shared" si="59"/>
        <v>#DIV/0!</v>
      </c>
      <c r="CE78" s="68" t="e">
        <f t="shared" si="60"/>
        <v>#DIV/0!</v>
      </c>
      <c r="CF78" s="67"/>
      <c r="CG78" s="67"/>
      <c r="CH78" s="67" t="s">
        <v>119</v>
      </c>
      <c r="CI78" s="67"/>
      <c r="CJ78" s="68" t="e">
        <f t="shared" si="61"/>
        <v>#DIV/0!</v>
      </c>
      <c r="CK78" s="68" t="e">
        <f t="shared" si="62"/>
        <v>#DIV/0!</v>
      </c>
      <c r="CL78" s="67"/>
      <c r="CM78" s="67"/>
      <c r="CN78" s="58">
        <f t="shared" si="63"/>
        <v>0</v>
      </c>
      <c r="CO78" s="58">
        <f t="shared" si="64"/>
        <v>0</v>
      </c>
      <c r="CP78" s="58">
        <f t="shared" si="65"/>
        <v>0</v>
      </c>
      <c r="CQ78" s="58">
        <f t="shared" si="66"/>
        <v>0</v>
      </c>
      <c r="CR78" s="58">
        <f t="shared" si="67"/>
        <v>0</v>
      </c>
      <c r="CS78" s="58">
        <f t="shared" si="68"/>
        <v>0</v>
      </c>
      <c r="CT78" s="58">
        <f t="shared" si="69"/>
        <v>0</v>
      </c>
      <c r="CU78" s="58">
        <f t="shared" si="70"/>
        <v>0</v>
      </c>
      <c r="CV78" s="58">
        <f t="shared" si="71"/>
        <v>0</v>
      </c>
      <c r="CW78" s="58">
        <f t="shared" si="72"/>
        <v>0</v>
      </c>
      <c r="CX78" s="58">
        <f t="shared" si="73"/>
        <v>0</v>
      </c>
      <c r="CY78" s="58">
        <f t="shared" si="74"/>
        <v>0</v>
      </c>
      <c r="CZ78" s="58">
        <f t="shared" si="75"/>
        <v>0</v>
      </c>
    </row>
    <row r="79" spans="1:104" ht="26" x14ac:dyDescent="0.35">
      <c r="A79" s="141" t="s">
        <v>581</v>
      </c>
      <c r="B79" s="276"/>
      <c r="C79" s="20" t="s">
        <v>736</v>
      </c>
      <c r="D79" s="22"/>
      <c r="E79" s="22"/>
      <c r="F79" s="22"/>
      <c r="G79" s="20">
        <f t="shared" si="38"/>
        <v>0</v>
      </c>
      <c r="H79" s="20"/>
      <c r="I79" s="20"/>
      <c r="J79" s="20"/>
      <c r="K79" s="20"/>
      <c r="L79" s="20"/>
      <c r="M79" s="20"/>
      <c r="N79" s="20"/>
      <c r="O79" s="20"/>
      <c r="P79" s="20"/>
      <c r="Q79" s="20"/>
      <c r="R79" s="20"/>
      <c r="S79" s="20"/>
      <c r="T79" s="67" t="s">
        <v>108</v>
      </c>
      <c r="U79" s="67"/>
      <c r="V79" s="68" t="e">
        <f t="shared" si="39"/>
        <v>#DIV/0!</v>
      </c>
      <c r="W79" s="68" t="e">
        <f t="shared" si="40"/>
        <v>#DIV/0!</v>
      </c>
      <c r="X79" s="67"/>
      <c r="Y79" s="67"/>
      <c r="Z79" s="67" t="s">
        <v>109</v>
      </c>
      <c r="AA79" s="67"/>
      <c r="AB79" s="68" t="e">
        <f t="shared" si="41"/>
        <v>#DIV/0!</v>
      </c>
      <c r="AC79" s="68" t="e">
        <f t="shared" si="42"/>
        <v>#DIV/0!</v>
      </c>
      <c r="AD79" s="67"/>
      <c r="AE79" s="67"/>
      <c r="AF79" s="67" t="s">
        <v>110</v>
      </c>
      <c r="AG79" s="67"/>
      <c r="AH79" s="68" t="e">
        <f t="shared" si="43"/>
        <v>#DIV/0!</v>
      </c>
      <c r="AI79" s="68" t="e">
        <f t="shared" si="44"/>
        <v>#DIV/0!</v>
      </c>
      <c r="AJ79" s="67"/>
      <c r="AK79" s="67"/>
      <c r="AL79" s="67" t="s">
        <v>111</v>
      </c>
      <c r="AM79" s="67"/>
      <c r="AN79" s="68" t="e">
        <f t="shared" si="45"/>
        <v>#DIV/0!</v>
      </c>
      <c r="AO79" s="68" t="e">
        <f t="shared" si="46"/>
        <v>#DIV/0!</v>
      </c>
      <c r="AP79" s="67"/>
      <c r="AQ79" s="67"/>
      <c r="AR79" s="67" t="s">
        <v>112</v>
      </c>
      <c r="AS79" s="67"/>
      <c r="AT79" s="68" t="e">
        <f t="shared" si="47"/>
        <v>#DIV/0!</v>
      </c>
      <c r="AU79" s="68" t="e">
        <f t="shared" si="48"/>
        <v>#DIV/0!</v>
      </c>
      <c r="AV79" s="67"/>
      <c r="AW79" s="67"/>
      <c r="AX79" s="67" t="s">
        <v>113</v>
      </c>
      <c r="AY79" s="67"/>
      <c r="AZ79" s="68" t="e">
        <f t="shared" si="49"/>
        <v>#DIV/0!</v>
      </c>
      <c r="BA79" s="68" t="e">
        <f t="shared" si="50"/>
        <v>#DIV/0!</v>
      </c>
      <c r="BB79" s="67"/>
      <c r="BC79" s="67"/>
      <c r="BD79" s="67" t="s">
        <v>114</v>
      </c>
      <c r="BE79" s="67"/>
      <c r="BF79" s="68" t="e">
        <f t="shared" si="51"/>
        <v>#DIV/0!</v>
      </c>
      <c r="BG79" s="68" t="e">
        <f t="shared" si="52"/>
        <v>#DIV/0!</v>
      </c>
      <c r="BH79" s="67"/>
      <c r="BI79" s="67"/>
      <c r="BJ79" s="67" t="s">
        <v>115</v>
      </c>
      <c r="BK79" s="67"/>
      <c r="BL79" s="68" t="e">
        <f t="shared" si="53"/>
        <v>#DIV/0!</v>
      </c>
      <c r="BM79" s="68" t="e">
        <f t="shared" si="54"/>
        <v>#DIV/0!</v>
      </c>
      <c r="BN79" s="67"/>
      <c r="BO79" s="67"/>
      <c r="BP79" s="67" t="s">
        <v>116</v>
      </c>
      <c r="BQ79" s="67"/>
      <c r="BR79" s="68" t="e">
        <f t="shared" si="55"/>
        <v>#DIV/0!</v>
      </c>
      <c r="BS79" s="68" t="e">
        <f t="shared" si="56"/>
        <v>#DIV/0!</v>
      </c>
      <c r="BT79" s="67"/>
      <c r="BU79" s="67"/>
      <c r="BV79" s="67" t="s">
        <v>117</v>
      </c>
      <c r="BW79" s="67"/>
      <c r="BX79" s="68" t="e">
        <f t="shared" si="57"/>
        <v>#DIV/0!</v>
      </c>
      <c r="BY79" s="68" t="e">
        <f t="shared" si="58"/>
        <v>#DIV/0!</v>
      </c>
      <c r="BZ79" s="67"/>
      <c r="CA79" s="67"/>
      <c r="CB79" s="67" t="s">
        <v>118</v>
      </c>
      <c r="CC79" s="67"/>
      <c r="CD79" s="68" t="e">
        <f t="shared" si="59"/>
        <v>#DIV/0!</v>
      </c>
      <c r="CE79" s="68" t="e">
        <f t="shared" si="60"/>
        <v>#DIV/0!</v>
      </c>
      <c r="CF79" s="67"/>
      <c r="CG79" s="67"/>
      <c r="CH79" s="67" t="s">
        <v>119</v>
      </c>
      <c r="CI79" s="67"/>
      <c r="CJ79" s="68" t="e">
        <f t="shared" si="61"/>
        <v>#DIV/0!</v>
      </c>
      <c r="CK79" s="68" t="e">
        <f t="shared" si="62"/>
        <v>#DIV/0!</v>
      </c>
      <c r="CL79" s="67"/>
      <c r="CM79" s="67"/>
      <c r="CN79" s="58">
        <f t="shared" si="63"/>
        <v>0</v>
      </c>
      <c r="CO79" s="58">
        <f t="shared" si="64"/>
        <v>0</v>
      </c>
      <c r="CP79" s="58">
        <f t="shared" si="65"/>
        <v>0</v>
      </c>
      <c r="CQ79" s="58">
        <f t="shared" si="66"/>
        <v>0</v>
      </c>
      <c r="CR79" s="58">
        <f t="shared" si="67"/>
        <v>0</v>
      </c>
      <c r="CS79" s="58">
        <f t="shared" si="68"/>
        <v>0</v>
      </c>
      <c r="CT79" s="58">
        <f t="shared" si="69"/>
        <v>0</v>
      </c>
      <c r="CU79" s="58">
        <f t="shared" si="70"/>
        <v>0</v>
      </c>
      <c r="CV79" s="58">
        <f t="shared" si="71"/>
        <v>0</v>
      </c>
      <c r="CW79" s="58">
        <f t="shared" si="72"/>
        <v>0</v>
      </c>
      <c r="CX79" s="58">
        <f t="shared" si="73"/>
        <v>0</v>
      </c>
      <c r="CY79" s="58">
        <f t="shared" si="74"/>
        <v>0</v>
      </c>
      <c r="CZ79" s="58">
        <f t="shared" si="75"/>
        <v>0</v>
      </c>
    </row>
    <row r="80" spans="1:104" ht="39" x14ac:dyDescent="0.35">
      <c r="A80" s="141" t="s">
        <v>539</v>
      </c>
      <c r="B80" s="274" t="s">
        <v>135</v>
      </c>
      <c r="C80" s="20" t="s">
        <v>737</v>
      </c>
      <c r="D80" s="22" t="s">
        <v>540</v>
      </c>
      <c r="E80" s="22" t="s">
        <v>541</v>
      </c>
      <c r="F80" s="22" t="s">
        <v>542</v>
      </c>
      <c r="G80" s="20">
        <f t="shared" si="38"/>
        <v>2</v>
      </c>
      <c r="H80" s="20"/>
      <c r="I80" s="20"/>
      <c r="J80" s="20"/>
      <c r="K80" s="20"/>
      <c r="L80" s="20"/>
      <c r="M80" s="20"/>
      <c r="N80" s="20">
        <v>1</v>
      </c>
      <c r="O80" s="20"/>
      <c r="P80" s="20"/>
      <c r="Q80" s="20"/>
      <c r="R80" s="20">
        <v>1</v>
      </c>
      <c r="S80" s="20"/>
      <c r="T80" s="67" t="s">
        <v>108</v>
      </c>
      <c r="U80" s="67"/>
      <c r="V80" s="68" t="e">
        <f t="shared" si="39"/>
        <v>#DIV/0!</v>
      </c>
      <c r="W80" s="68">
        <f t="shared" si="40"/>
        <v>0</v>
      </c>
      <c r="X80" s="67"/>
      <c r="Y80" s="67"/>
      <c r="Z80" s="67" t="s">
        <v>109</v>
      </c>
      <c r="AA80" s="67"/>
      <c r="AB80" s="68" t="e">
        <f t="shared" si="41"/>
        <v>#DIV/0!</v>
      </c>
      <c r="AC80" s="68">
        <f t="shared" si="42"/>
        <v>0</v>
      </c>
      <c r="AD80" s="67"/>
      <c r="AE80" s="67"/>
      <c r="AF80" s="67" t="s">
        <v>110</v>
      </c>
      <c r="AG80" s="67"/>
      <c r="AH80" s="68" t="e">
        <f t="shared" si="43"/>
        <v>#DIV/0!</v>
      </c>
      <c r="AI80" s="68">
        <f t="shared" si="44"/>
        <v>0</v>
      </c>
      <c r="AJ80" s="67"/>
      <c r="AK80" s="67"/>
      <c r="AL80" s="67" t="s">
        <v>111</v>
      </c>
      <c r="AM80" s="67"/>
      <c r="AN80" s="68" t="e">
        <f t="shared" si="45"/>
        <v>#DIV/0!</v>
      </c>
      <c r="AO80" s="68">
        <f t="shared" si="46"/>
        <v>0</v>
      </c>
      <c r="AP80" s="67"/>
      <c r="AQ80" s="67"/>
      <c r="AR80" s="67" t="s">
        <v>112</v>
      </c>
      <c r="AS80" s="67"/>
      <c r="AT80" s="68" t="e">
        <f t="shared" si="47"/>
        <v>#DIV/0!</v>
      </c>
      <c r="AU80" s="68">
        <f t="shared" si="48"/>
        <v>0</v>
      </c>
      <c r="AV80" s="67"/>
      <c r="AW80" s="67"/>
      <c r="AX80" s="67" t="s">
        <v>113</v>
      </c>
      <c r="AY80" s="67"/>
      <c r="AZ80" s="68" t="e">
        <f t="shared" si="49"/>
        <v>#DIV/0!</v>
      </c>
      <c r="BA80" s="68">
        <f t="shared" si="50"/>
        <v>0</v>
      </c>
      <c r="BB80" s="67"/>
      <c r="BC80" s="67"/>
      <c r="BD80" s="67" t="s">
        <v>114</v>
      </c>
      <c r="BE80" s="67"/>
      <c r="BF80" s="68">
        <f t="shared" si="51"/>
        <v>0</v>
      </c>
      <c r="BG80" s="68">
        <f t="shared" si="52"/>
        <v>0</v>
      </c>
      <c r="BH80" s="67"/>
      <c r="BI80" s="67"/>
      <c r="BJ80" s="67" t="s">
        <v>115</v>
      </c>
      <c r="BK80" s="67"/>
      <c r="BL80" s="68" t="e">
        <f t="shared" si="53"/>
        <v>#DIV/0!</v>
      </c>
      <c r="BM80" s="68">
        <f t="shared" si="54"/>
        <v>0</v>
      </c>
      <c r="BN80" s="67"/>
      <c r="BO80" s="67"/>
      <c r="BP80" s="67" t="s">
        <v>116</v>
      </c>
      <c r="BQ80" s="67"/>
      <c r="BR80" s="68" t="e">
        <f t="shared" si="55"/>
        <v>#DIV/0!</v>
      </c>
      <c r="BS80" s="68">
        <f t="shared" si="56"/>
        <v>0</v>
      </c>
      <c r="BT80" s="67"/>
      <c r="BU80" s="67"/>
      <c r="BV80" s="67" t="s">
        <v>117</v>
      </c>
      <c r="BW80" s="67"/>
      <c r="BX80" s="68" t="e">
        <f t="shared" si="57"/>
        <v>#DIV/0!</v>
      </c>
      <c r="BY80" s="68">
        <f t="shared" si="58"/>
        <v>0</v>
      </c>
      <c r="BZ80" s="67"/>
      <c r="CA80" s="67"/>
      <c r="CB80" s="67" t="s">
        <v>118</v>
      </c>
      <c r="CC80" s="67"/>
      <c r="CD80" s="68">
        <f t="shared" si="59"/>
        <v>0</v>
      </c>
      <c r="CE80" s="68">
        <f t="shared" si="60"/>
        <v>0</v>
      </c>
      <c r="CF80" s="67"/>
      <c r="CG80" s="67"/>
      <c r="CH80" s="67" t="s">
        <v>119</v>
      </c>
      <c r="CI80" s="67"/>
      <c r="CJ80" s="68" t="e">
        <f t="shared" si="61"/>
        <v>#DIV/0!</v>
      </c>
      <c r="CK80" s="68">
        <f t="shared" si="62"/>
        <v>0</v>
      </c>
      <c r="CL80" s="67"/>
      <c r="CM80" s="67"/>
      <c r="CN80" s="58">
        <f t="shared" si="63"/>
        <v>0</v>
      </c>
      <c r="CO80" s="58">
        <f t="shared" si="64"/>
        <v>0</v>
      </c>
      <c r="CP80" s="58">
        <f t="shared" si="65"/>
        <v>0</v>
      </c>
      <c r="CQ80" s="58">
        <f t="shared" si="66"/>
        <v>0</v>
      </c>
      <c r="CR80" s="58">
        <f t="shared" si="67"/>
        <v>0</v>
      </c>
      <c r="CS80" s="58">
        <f t="shared" si="68"/>
        <v>0</v>
      </c>
      <c r="CT80" s="58">
        <f t="shared" si="69"/>
        <v>0</v>
      </c>
      <c r="CU80" s="58">
        <f t="shared" si="70"/>
        <v>0</v>
      </c>
      <c r="CV80" s="58">
        <f t="shared" si="71"/>
        <v>0</v>
      </c>
      <c r="CW80" s="58">
        <f t="shared" si="72"/>
        <v>0</v>
      </c>
      <c r="CX80" s="58">
        <f t="shared" si="73"/>
        <v>0</v>
      </c>
      <c r="CY80" s="58">
        <f t="shared" si="74"/>
        <v>0</v>
      </c>
      <c r="CZ80" s="58">
        <f t="shared" si="75"/>
        <v>0</v>
      </c>
    </row>
    <row r="81" spans="1:104" ht="39" x14ac:dyDescent="0.35">
      <c r="A81" s="141" t="s">
        <v>539</v>
      </c>
      <c r="B81" s="275"/>
      <c r="C81" s="20" t="s">
        <v>738</v>
      </c>
      <c r="D81" s="22" t="s">
        <v>540</v>
      </c>
      <c r="E81" s="22" t="s">
        <v>543</v>
      </c>
      <c r="F81" s="22" t="s">
        <v>544</v>
      </c>
      <c r="G81" s="20">
        <f t="shared" si="38"/>
        <v>2</v>
      </c>
      <c r="H81" s="20"/>
      <c r="I81" s="20"/>
      <c r="J81" s="20"/>
      <c r="K81" s="20"/>
      <c r="L81" s="20"/>
      <c r="M81" s="20"/>
      <c r="N81" s="20">
        <v>1</v>
      </c>
      <c r="O81" s="20"/>
      <c r="P81" s="20"/>
      <c r="Q81" s="20"/>
      <c r="R81" s="20">
        <v>1</v>
      </c>
      <c r="S81" s="20"/>
      <c r="T81" s="67" t="s">
        <v>108</v>
      </c>
      <c r="U81" s="67"/>
      <c r="V81" s="68" t="e">
        <f t="shared" si="39"/>
        <v>#DIV/0!</v>
      </c>
      <c r="W81" s="68">
        <f t="shared" si="40"/>
        <v>0</v>
      </c>
      <c r="X81" s="67"/>
      <c r="Y81" s="67"/>
      <c r="Z81" s="67" t="s">
        <v>109</v>
      </c>
      <c r="AA81" s="67"/>
      <c r="AB81" s="68" t="e">
        <f t="shared" si="41"/>
        <v>#DIV/0!</v>
      </c>
      <c r="AC81" s="68">
        <f t="shared" si="42"/>
        <v>0</v>
      </c>
      <c r="AD81" s="67"/>
      <c r="AE81" s="67"/>
      <c r="AF81" s="67" t="s">
        <v>110</v>
      </c>
      <c r="AG81" s="67"/>
      <c r="AH81" s="68" t="e">
        <f t="shared" si="43"/>
        <v>#DIV/0!</v>
      </c>
      <c r="AI81" s="68">
        <f t="shared" si="44"/>
        <v>0</v>
      </c>
      <c r="AJ81" s="67"/>
      <c r="AK81" s="67"/>
      <c r="AL81" s="67" t="s">
        <v>111</v>
      </c>
      <c r="AM81" s="67"/>
      <c r="AN81" s="68" t="e">
        <f t="shared" si="45"/>
        <v>#DIV/0!</v>
      </c>
      <c r="AO81" s="68">
        <f t="shared" si="46"/>
        <v>0</v>
      </c>
      <c r="AP81" s="67"/>
      <c r="AQ81" s="67"/>
      <c r="AR81" s="67" t="s">
        <v>112</v>
      </c>
      <c r="AS81" s="67"/>
      <c r="AT81" s="68" t="e">
        <f t="shared" si="47"/>
        <v>#DIV/0!</v>
      </c>
      <c r="AU81" s="68">
        <f t="shared" si="48"/>
        <v>0</v>
      </c>
      <c r="AV81" s="67"/>
      <c r="AW81" s="67"/>
      <c r="AX81" s="67" t="s">
        <v>113</v>
      </c>
      <c r="AY81" s="67"/>
      <c r="AZ81" s="68" t="e">
        <f t="shared" si="49"/>
        <v>#DIV/0!</v>
      </c>
      <c r="BA81" s="68">
        <f t="shared" si="50"/>
        <v>0</v>
      </c>
      <c r="BB81" s="67"/>
      <c r="BC81" s="67"/>
      <c r="BD81" s="67" t="s">
        <v>114</v>
      </c>
      <c r="BE81" s="67"/>
      <c r="BF81" s="68">
        <f t="shared" si="51"/>
        <v>0</v>
      </c>
      <c r="BG81" s="68">
        <f t="shared" si="52"/>
        <v>0</v>
      </c>
      <c r="BH81" s="67"/>
      <c r="BI81" s="67"/>
      <c r="BJ81" s="67" t="s">
        <v>115</v>
      </c>
      <c r="BK81" s="67"/>
      <c r="BL81" s="68" t="e">
        <f t="shared" si="53"/>
        <v>#DIV/0!</v>
      </c>
      <c r="BM81" s="68">
        <f t="shared" si="54"/>
        <v>0</v>
      </c>
      <c r="BN81" s="67"/>
      <c r="BO81" s="67"/>
      <c r="BP81" s="67" t="s">
        <v>116</v>
      </c>
      <c r="BQ81" s="67"/>
      <c r="BR81" s="68" t="e">
        <f t="shared" si="55"/>
        <v>#DIV/0!</v>
      </c>
      <c r="BS81" s="68">
        <f t="shared" si="56"/>
        <v>0</v>
      </c>
      <c r="BT81" s="67"/>
      <c r="BU81" s="67"/>
      <c r="BV81" s="67" t="s">
        <v>117</v>
      </c>
      <c r="BW81" s="67"/>
      <c r="BX81" s="68" t="e">
        <f t="shared" si="57"/>
        <v>#DIV/0!</v>
      </c>
      <c r="BY81" s="68">
        <f t="shared" si="58"/>
        <v>0</v>
      </c>
      <c r="BZ81" s="67"/>
      <c r="CA81" s="67"/>
      <c r="CB81" s="67" t="s">
        <v>118</v>
      </c>
      <c r="CC81" s="67"/>
      <c r="CD81" s="68">
        <f t="shared" si="59"/>
        <v>0</v>
      </c>
      <c r="CE81" s="68">
        <f t="shared" si="60"/>
        <v>0</v>
      </c>
      <c r="CF81" s="67"/>
      <c r="CG81" s="67"/>
      <c r="CH81" s="67" t="s">
        <v>119</v>
      </c>
      <c r="CI81" s="67"/>
      <c r="CJ81" s="68" t="e">
        <f t="shared" si="61"/>
        <v>#DIV/0!</v>
      </c>
      <c r="CK81" s="68">
        <f t="shared" si="62"/>
        <v>0</v>
      </c>
      <c r="CL81" s="67"/>
      <c r="CM81" s="67"/>
      <c r="CN81" s="58">
        <f t="shared" si="63"/>
        <v>0</v>
      </c>
      <c r="CO81" s="58">
        <f t="shared" si="64"/>
        <v>0</v>
      </c>
      <c r="CP81" s="58">
        <f t="shared" si="65"/>
        <v>0</v>
      </c>
      <c r="CQ81" s="58">
        <f t="shared" si="66"/>
        <v>0</v>
      </c>
      <c r="CR81" s="58">
        <f t="shared" si="67"/>
        <v>0</v>
      </c>
      <c r="CS81" s="58">
        <f t="shared" si="68"/>
        <v>0</v>
      </c>
      <c r="CT81" s="58">
        <f t="shared" si="69"/>
        <v>0</v>
      </c>
      <c r="CU81" s="58">
        <f t="shared" si="70"/>
        <v>0</v>
      </c>
      <c r="CV81" s="58">
        <f t="shared" si="71"/>
        <v>0</v>
      </c>
      <c r="CW81" s="58">
        <f t="shared" si="72"/>
        <v>0</v>
      </c>
      <c r="CX81" s="58">
        <f t="shared" si="73"/>
        <v>0</v>
      </c>
      <c r="CY81" s="58">
        <f t="shared" si="74"/>
        <v>0</v>
      </c>
      <c r="CZ81" s="58">
        <f t="shared" si="75"/>
        <v>0</v>
      </c>
    </row>
    <row r="82" spans="1:104" ht="39" x14ac:dyDescent="0.35">
      <c r="A82" s="141" t="s">
        <v>539</v>
      </c>
      <c r="B82" s="275"/>
      <c r="C82" s="20" t="s">
        <v>739</v>
      </c>
      <c r="D82" s="22" t="s">
        <v>545</v>
      </c>
      <c r="E82" s="22" t="s">
        <v>541</v>
      </c>
      <c r="F82" s="22" t="s">
        <v>542</v>
      </c>
      <c r="G82" s="20">
        <f t="shared" si="38"/>
        <v>2</v>
      </c>
      <c r="H82" s="20"/>
      <c r="I82" s="20"/>
      <c r="J82" s="20"/>
      <c r="K82" s="20"/>
      <c r="L82" s="20"/>
      <c r="M82" s="20"/>
      <c r="N82" s="20">
        <v>1</v>
      </c>
      <c r="O82" s="20"/>
      <c r="P82" s="20"/>
      <c r="Q82" s="20"/>
      <c r="R82" s="20">
        <v>1</v>
      </c>
      <c r="S82" s="20"/>
      <c r="T82" s="67" t="s">
        <v>108</v>
      </c>
      <c r="U82" s="67"/>
      <c r="V82" s="68" t="e">
        <f t="shared" si="39"/>
        <v>#DIV/0!</v>
      </c>
      <c r="W82" s="68">
        <f t="shared" si="40"/>
        <v>0</v>
      </c>
      <c r="X82" s="67"/>
      <c r="Y82" s="67"/>
      <c r="Z82" s="67" t="s">
        <v>109</v>
      </c>
      <c r="AA82" s="67"/>
      <c r="AB82" s="68" t="e">
        <f t="shared" si="41"/>
        <v>#DIV/0!</v>
      </c>
      <c r="AC82" s="68">
        <f t="shared" si="42"/>
        <v>0</v>
      </c>
      <c r="AD82" s="67"/>
      <c r="AE82" s="67"/>
      <c r="AF82" s="67" t="s">
        <v>110</v>
      </c>
      <c r="AG82" s="67"/>
      <c r="AH82" s="68" t="e">
        <f t="shared" si="43"/>
        <v>#DIV/0!</v>
      </c>
      <c r="AI82" s="68">
        <f t="shared" si="44"/>
        <v>0</v>
      </c>
      <c r="AJ82" s="67"/>
      <c r="AK82" s="67"/>
      <c r="AL82" s="67" t="s">
        <v>111</v>
      </c>
      <c r="AM82" s="67"/>
      <c r="AN82" s="68" t="e">
        <f t="shared" si="45"/>
        <v>#DIV/0!</v>
      </c>
      <c r="AO82" s="68">
        <f t="shared" si="46"/>
        <v>0</v>
      </c>
      <c r="AP82" s="67"/>
      <c r="AQ82" s="67"/>
      <c r="AR82" s="67" t="s">
        <v>112</v>
      </c>
      <c r="AS82" s="67"/>
      <c r="AT82" s="68" t="e">
        <f t="shared" si="47"/>
        <v>#DIV/0!</v>
      </c>
      <c r="AU82" s="68">
        <f t="shared" si="48"/>
        <v>0</v>
      </c>
      <c r="AV82" s="67"/>
      <c r="AW82" s="67"/>
      <c r="AX82" s="67" t="s">
        <v>113</v>
      </c>
      <c r="AY82" s="67"/>
      <c r="AZ82" s="68" t="e">
        <f t="shared" si="49"/>
        <v>#DIV/0!</v>
      </c>
      <c r="BA82" s="68">
        <f t="shared" si="50"/>
        <v>0</v>
      </c>
      <c r="BB82" s="67"/>
      <c r="BC82" s="67"/>
      <c r="BD82" s="67" t="s">
        <v>114</v>
      </c>
      <c r="BE82" s="67"/>
      <c r="BF82" s="68">
        <f t="shared" si="51"/>
        <v>0</v>
      </c>
      <c r="BG82" s="68">
        <f t="shared" si="52"/>
        <v>0</v>
      </c>
      <c r="BH82" s="67"/>
      <c r="BI82" s="67"/>
      <c r="BJ82" s="67" t="s">
        <v>115</v>
      </c>
      <c r="BK82" s="67"/>
      <c r="BL82" s="68" t="e">
        <f t="shared" si="53"/>
        <v>#DIV/0!</v>
      </c>
      <c r="BM82" s="68">
        <f t="shared" si="54"/>
        <v>0</v>
      </c>
      <c r="BN82" s="67"/>
      <c r="BO82" s="67"/>
      <c r="BP82" s="67" t="s">
        <v>116</v>
      </c>
      <c r="BQ82" s="67"/>
      <c r="BR82" s="68" t="e">
        <f t="shared" si="55"/>
        <v>#DIV/0!</v>
      </c>
      <c r="BS82" s="68">
        <f t="shared" si="56"/>
        <v>0</v>
      </c>
      <c r="BT82" s="67"/>
      <c r="BU82" s="67"/>
      <c r="BV82" s="67" t="s">
        <v>117</v>
      </c>
      <c r="BW82" s="67"/>
      <c r="BX82" s="68" t="e">
        <f t="shared" si="57"/>
        <v>#DIV/0!</v>
      </c>
      <c r="BY82" s="68">
        <f t="shared" si="58"/>
        <v>0</v>
      </c>
      <c r="BZ82" s="67"/>
      <c r="CA82" s="67"/>
      <c r="CB82" s="67" t="s">
        <v>118</v>
      </c>
      <c r="CC82" s="67"/>
      <c r="CD82" s="68">
        <f t="shared" si="59"/>
        <v>0</v>
      </c>
      <c r="CE82" s="68">
        <f t="shared" si="60"/>
        <v>0</v>
      </c>
      <c r="CF82" s="67"/>
      <c r="CG82" s="67"/>
      <c r="CH82" s="67" t="s">
        <v>119</v>
      </c>
      <c r="CI82" s="67"/>
      <c r="CJ82" s="68" t="e">
        <f t="shared" si="61"/>
        <v>#DIV/0!</v>
      </c>
      <c r="CK82" s="68">
        <f t="shared" si="62"/>
        <v>0</v>
      </c>
      <c r="CL82" s="67"/>
      <c r="CM82" s="67"/>
      <c r="CN82" s="58">
        <f t="shared" si="63"/>
        <v>0</v>
      </c>
      <c r="CO82" s="58">
        <f t="shared" si="64"/>
        <v>0</v>
      </c>
      <c r="CP82" s="58">
        <f t="shared" si="65"/>
        <v>0</v>
      </c>
      <c r="CQ82" s="58">
        <f t="shared" si="66"/>
        <v>0</v>
      </c>
      <c r="CR82" s="58">
        <f t="shared" si="67"/>
        <v>0</v>
      </c>
      <c r="CS82" s="58">
        <f t="shared" si="68"/>
        <v>0</v>
      </c>
      <c r="CT82" s="58">
        <f t="shared" si="69"/>
        <v>0</v>
      </c>
      <c r="CU82" s="58">
        <f t="shared" si="70"/>
        <v>0</v>
      </c>
      <c r="CV82" s="58">
        <f t="shared" si="71"/>
        <v>0</v>
      </c>
      <c r="CW82" s="58">
        <f t="shared" si="72"/>
        <v>0</v>
      </c>
      <c r="CX82" s="58">
        <f t="shared" si="73"/>
        <v>0</v>
      </c>
      <c r="CY82" s="58">
        <f t="shared" si="74"/>
        <v>0</v>
      </c>
      <c r="CZ82" s="58">
        <f t="shared" si="75"/>
        <v>0</v>
      </c>
    </row>
    <row r="83" spans="1:104" ht="39" x14ac:dyDescent="0.35">
      <c r="A83" s="141" t="s">
        <v>539</v>
      </c>
      <c r="B83" s="276"/>
      <c r="C83" s="20" t="s">
        <v>740</v>
      </c>
      <c r="D83" s="22" t="s">
        <v>545</v>
      </c>
      <c r="E83" s="22" t="s">
        <v>546</v>
      </c>
      <c r="F83" s="22" t="s">
        <v>544</v>
      </c>
      <c r="G83" s="20">
        <f t="shared" si="38"/>
        <v>1</v>
      </c>
      <c r="H83" s="20"/>
      <c r="I83" s="20"/>
      <c r="J83" s="20"/>
      <c r="K83" s="20"/>
      <c r="L83" s="20"/>
      <c r="M83" s="20"/>
      <c r="N83" s="20"/>
      <c r="O83" s="20"/>
      <c r="P83" s="20"/>
      <c r="Q83" s="20"/>
      <c r="R83" s="20">
        <v>1</v>
      </c>
      <c r="S83" s="20"/>
      <c r="T83" s="67" t="s">
        <v>108</v>
      </c>
      <c r="U83" s="67"/>
      <c r="V83" s="68" t="e">
        <f t="shared" si="39"/>
        <v>#DIV/0!</v>
      </c>
      <c r="W83" s="68">
        <f t="shared" si="40"/>
        <v>0</v>
      </c>
      <c r="X83" s="67"/>
      <c r="Y83" s="67"/>
      <c r="Z83" s="67" t="s">
        <v>109</v>
      </c>
      <c r="AA83" s="67"/>
      <c r="AB83" s="68" t="e">
        <f t="shared" si="41"/>
        <v>#DIV/0!</v>
      </c>
      <c r="AC83" s="68">
        <f t="shared" si="42"/>
        <v>0</v>
      </c>
      <c r="AD83" s="67"/>
      <c r="AE83" s="67"/>
      <c r="AF83" s="67" t="s">
        <v>110</v>
      </c>
      <c r="AG83" s="67"/>
      <c r="AH83" s="68" t="e">
        <f t="shared" si="43"/>
        <v>#DIV/0!</v>
      </c>
      <c r="AI83" s="68">
        <f t="shared" si="44"/>
        <v>0</v>
      </c>
      <c r="AJ83" s="67"/>
      <c r="AK83" s="67"/>
      <c r="AL83" s="67" t="s">
        <v>111</v>
      </c>
      <c r="AM83" s="67"/>
      <c r="AN83" s="68" t="e">
        <f t="shared" si="45"/>
        <v>#DIV/0!</v>
      </c>
      <c r="AO83" s="68">
        <f t="shared" si="46"/>
        <v>0</v>
      </c>
      <c r="AP83" s="67"/>
      <c r="AQ83" s="67"/>
      <c r="AR83" s="67" t="s">
        <v>112</v>
      </c>
      <c r="AS83" s="67"/>
      <c r="AT83" s="68" t="e">
        <f t="shared" si="47"/>
        <v>#DIV/0!</v>
      </c>
      <c r="AU83" s="68">
        <f t="shared" si="48"/>
        <v>0</v>
      </c>
      <c r="AV83" s="67"/>
      <c r="AW83" s="67"/>
      <c r="AX83" s="67" t="s">
        <v>113</v>
      </c>
      <c r="AY83" s="67"/>
      <c r="AZ83" s="68" t="e">
        <f t="shared" si="49"/>
        <v>#DIV/0!</v>
      </c>
      <c r="BA83" s="68">
        <f t="shared" si="50"/>
        <v>0</v>
      </c>
      <c r="BB83" s="67"/>
      <c r="BC83" s="67"/>
      <c r="BD83" s="67" t="s">
        <v>114</v>
      </c>
      <c r="BE83" s="67"/>
      <c r="BF83" s="68" t="e">
        <f t="shared" si="51"/>
        <v>#DIV/0!</v>
      </c>
      <c r="BG83" s="68">
        <f t="shared" si="52"/>
        <v>0</v>
      </c>
      <c r="BH83" s="67"/>
      <c r="BI83" s="67"/>
      <c r="BJ83" s="67" t="s">
        <v>115</v>
      </c>
      <c r="BK83" s="67"/>
      <c r="BL83" s="68" t="e">
        <f t="shared" si="53"/>
        <v>#DIV/0!</v>
      </c>
      <c r="BM83" s="68">
        <f t="shared" si="54"/>
        <v>0</v>
      </c>
      <c r="BN83" s="67"/>
      <c r="BO83" s="67"/>
      <c r="BP83" s="67" t="s">
        <v>116</v>
      </c>
      <c r="BQ83" s="67"/>
      <c r="BR83" s="68" t="e">
        <f t="shared" si="55"/>
        <v>#DIV/0!</v>
      </c>
      <c r="BS83" s="68">
        <f t="shared" si="56"/>
        <v>0</v>
      </c>
      <c r="BT83" s="67"/>
      <c r="BU83" s="67"/>
      <c r="BV83" s="67" t="s">
        <v>117</v>
      </c>
      <c r="BW83" s="67"/>
      <c r="BX83" s="68" t="e">
        <f t="shared" si="57"/>
        <v>#DIV/0!</v>
      </c>
      <c r="BY83" s="68">
        <f t="shared" si="58"/>
        <v>0</v>
      </c>
      <c r="BZ83" s="67"/>
      <c r="CA83" s="67"/>
      <c r="CB83" s="67" t="s">
        <v>118</v>
      </c>
      <c r="CC83" s="67"/>
      <c r="CD83" s="68">
        <f t="shared" si="59"/>
        <v>0</v>
      </c>
      <c r="CE83" s="68">
        <f t="shared" si="60"/>
        <v>0</v>
      </c>
      <c r="CF83" s="67"/>
      <c r="CG83" s="67"/>
      <c r="CH83" s="67" t="s">
        <v>119</v>
      </c>
      <c r="CI83" s="67"/>
      <c r="CJ83" s="68" t="e">
        <f t="shared" si="61"/>
        <v>#DIV/0!</v>
      </c>
      <c r="CK83" s="68">
        <f t="shared" si="62"/>
        <v>0</v>
      </c>
      <c r="CL83" s="67"/>
      <c r="CM83" s="67"/>
      <c r="CN83" s="58">
        <f t="shared" si="63"/>
        <v>0</v>
      </c>
      <c r="CO83" s="58">
        <f t="shared" si="64"/>
        <v>0</v>
      </c>
      <c r="CP83" s="58">
        <f t="shared" si="65"/>
        <v>0</v>
      </c>
      <c r="CQ83" s="58">
        <f t="shared" si="66"/>
        <v>0</v>
      </c>
      <c r="CR83" s="58">
        <f t="shared" si="67"/>
        <v>0</v>
      </c>
      <c r="CS83" s="58">
        <f t="shared" si="68"/>
        <v>0</v>
      </c>
      <c r="CT83" s="58">
        <f t="shared" si="69"/>
        <v>0</v>
      </c>
      <c r="CU83" s="58">
        <f t="shared" si="70"/>
        <v>0</v>
      </c>
      <c r="CV83" s="58">
        <f t="shared" si="71"/>
        <v>0</v>
      </c>
      <c r="CW83" s="58">
        <f t="shared" si="72"/>
        <v>0</v>
      </c>
      <c r="CX83" s="58">
        <f t="shared" si="73"/>
        <v>0</v>
      </c>
      <c r="CY83" s="58">
        <f t="shared" si="74"/>
        <v>0</v>
      </c>
      <c r="CZ83" s="58">
        <f t="shared" si="75"/>
        <v>0</v>
      </c>
    </row>
    <row r="84" spans="1:104" ht="39" x14ac:dyDescent="0.35">
      <c r="A84" s="141" t="s">
        <v>489</v>
      </c>
      <c r="B84" s="274" t="s">
        <v>137</v>
      </c>
      <c r="C84" s="20" t="s">
        <v>741</v>
      </c>
      <c r="D84" s="22" t="s">
        <v>504</v>
      </c>
      <c r="E84" s="22" t="s">
        <v>505</v>
      </c>
      <c r="F84" s="22" t="s">
        <v>506</v>
      </c>
      <c r="G84" s="20">
        <f t="shared" si="38"/>
        <v>3</v>
      </c>
      <c r="H84" s="20"/>
      <c r="I84" s="20"/>
      <c r="J84" s="20"/>
      <c r="K84" s="20"/>
      <c r="L84" s="20"/>
      <c r="M84" s="20"/>
      <c r="N84" s="20">
        <v>1</v>
      </c>
      <c r="O84" s="20"/>
      <c r="P84" s="20">
        <v>1</v>
      </c>
      <c r="Q84" s="20"/>
      <c r="R84" s="20">
        <v>1</v>
      </c>
      <c r="S84" s="20"/>
      <c r="T84" s="67" t="s">
        <v>108</v>
      </c>
      <c r="U84" s="67"/>
      <c r="V84" s="68" t="e">
        <f t="shared" si="39"/>
        <v>#DIV/0!</v>
      </c>
      <c r="W84" s="68">
        <f t="shared" si="40"/>
        <v>0</v>
      </c>
      <c r="X84" s="67"/>
      <c r="Y84" s="67"/>
      <c r="Z84" s="67" t="s">
        <v>109</v>
      </c>
      <c r="AA84" s="67"/>
      <c r="AB84" s="68" t="e">
        <f t="shared" si="41"/>
        <v>#DIV/0!</v>
      </c>
      <c r="AC84" s="68">
        <f t="shared" si="42"/>
        <v>0</v>
      </c>
      <c r="AD84" s="67"/>
      <c r="AE84" s="67"/>
      <c r="AF84" s="67" t="s">
        <v>110</v>
      </c>
      <c r="AG84" s="67"/>
      <c r="AH84" s="68" t="e">
        <f t="shared" si="43"/>
        <v>#DIV/0!</v>
      </c>
      <c r="AI84" s="68">
        <f t="shared" si="44"/>
        <v>0</v>
      </c>
      <c r="AJ84" s="67"/>
      <c r="AK84" s="67"/>
      <c r="AL84" s="67" t="s">
        <v>111</v>
      </c>
      <c r="AM84" s="67"/>
      <c r="AN84" s="68" t="e">
        <f t="shared" si="45"/>
        <v>#DIV/0!</v>
      </c>
      <c r="AO84" s="68">
        <f t="shared" si="46"/>
        <v>0</v>
      </c>
      <c r="AP84" s="67"/>
      <c r="AQ84" s="67"/>
      <c r="AR84" s="67" t="s">
        <v>112</v>
      </c>
      <c r="AS84" s="67"/>
      <c r="AT84" s="68" t="e">
        <f t="shared" si="47"/>
        <v>#DIV/0!</v>
      </c>
      <c r="AU84" s="68">
        <f t="shared" si="48"/>
        <v>0</v>
      </c>
      <c r="AV84" s="67"/>
      <c r="AW84" s="67"/>
      <c r="AX84" s="67" t="s">
        <v>113</v>
      </c>
      <c r="AY84" s="67"/>
      <c r="AZ84" s="68" t="e">
        <f t="shared" si="49"/>
        <v>#DIV/0!</v>
      </c>
      <c r="BA84" s="68">
        <f t="shared" si="50"/>
        <v>0</v>
      </c>
      <c r="BB84" s="67"/>
      <c r="BC84" s="67"/>
      <c r="BD84" s="67" t="s">
        <v>114</v>
      </c>
      <c r="BE84" s="67"/>
      <c r="BF84" s="68">
        <f t="shared" si="51"/>
        <v>0</v>
      </c>
      <c r="BG84" s="68">
        <f t="shared" si="52"/>
        <v>0</v>
      </c>
      <c r="BH84" s="67"/>
      <c r="BI84" s="67"/>
      <c r="BJ84" s="67" t="s">
        <v>115</v>
      </c>
      <c r="BK84" s="67"/>
      <c r="BL84" s="68" t="e">
        <f t="shared" si="53"/>
        <v>#DIV/0!</v>
      </c>
      <c r="BM84" s="68">
        <f t="shared" si="54"/>
        <v>0</v>
      </c>
      <c r="BN84" s="67"/>
      <c r="BO84" s="67"/>
      <c r="BP84" s="67" t="s">
        <v>116</v>
      </c>
      <c r="BQ84" s="67"/>
      <c r="BR84" s="68">
        <f t="shared" si="55"/>
        <v>0</v>
      </c>
      <c r="BS84" s="68">
        <f t="shared" si="56"/>
        <v>0</v>
      </c>
      <c r="BT84" s="67"/>
      <c r="BU84" s="67"/>
      <c r="BV84" s="67" t="s">
        <v>117</v>
      </c>
      <c r="BW84" s="67"/>
      <c r="BX84" s="68" t="e">
        <f t="shared" si="57"/>
        <v>#DIV/0!</v>
      </c>
      <c r="BY84" s="68">
        <f t="shared" si="58"/>
        <v>0</v>
      </c>
      <c r="BZ84" s="67"/>
      <c r="CA84" s="67"/>
      <c r="CB84" s="67" t="s">
        <v>118</v>
      </c>
      <c r="CC84" s="67"/>
      <c r="CD84" s="68">
        <f t="shared" si="59"/>
        <v>0</v>
      </c>
      <c r="CE84" s="68">
        <f t="shared" si="60"/>
        <v>0</v>
      </c>
      <c r="CF84" s="67"/>
      <c r="CG84" s="67"/>
      <c r="CH84" s="67" t="s">
        <v>119</v>
      </c>
      <c r="CI84" s="67"/>
      <c r="CJ84" s="68" t="e">
        <f t="shared" si="61"/>
        <v>#DIV/0!</v>
      </c>
      <c r="CK84" s="68">
        <f t="shared" si="62"/>
        <v>0</v>
      </c>
      <c r="CL84" s="67"/>
      <c r="CM84" s="67"/>
      <c r="CN84" s="58">
        <f t="shared" si="63"/>
        <v>0</v>
      </c>
      <c r="CO84" s="58">
        <f t="shared" si="64"/>
        <v>0</v>
      </c>
      <c r="CP84" s="58">
        <f t="shared" si="65"/>
        <v>0</v>
      </c>
      <c r="CQ84" s="58">
        <f t="shared" si="66"/>
        <v>0</v>
      </c>
      <c r="CR84" s="58">
        <f t="shared" si="67"/>
        <v>0</v>
      </c>
      <c r="CS84" s="58">
        <f t="shared" si="68"/>
        <v>0</v>
      </c>
      <c r="CT84" s="58">
        <f t="shared" si="69"/>
        <v>0</v>
      </c>
      <c r="CU84" s="58">
        <f t="shared" si="70"/>
        <v>0</v>
      </c>
      <c r="CV84" s="58">
        <f t="shared" si="71"/>
        <v>0</v>
      </c>
      <c r="CW84" s="58">
        <f t="shared" si="72"/>
        <v>0</v>
      </c>
      <c r="CX84" s="58">
        <f t="shared" si="73"/>
        <v>0</v>
      </c>
      <c r="CY84" s="58">
        <f t="shared" si="74"/>
        <v>0</v>
      </c>
      <c r="CZ84" s="58">
        <f t="shared" si="75"/>
        <v>0</v>
      </c>
    </row>
    <row r="85" spans="1:104" ht="52" x14ac:dyDescent="0.35">
      <c r="A85" s="141" t="s">
        <v>489</v>
      </c>
      <c r="B85" s="275"/>
      <c r="C85" s="20" t="s">
        <v>742</v>
      </c>
      <c r="D85" s="22" t="s">
        <v>504</v>
      </c>
      <c r="E85" s="22" t="s">
        <v>507</v>
      </c>
      <c r="F85" s="22" t="s">
        <v>508</v>
      </c>
      <c r="G85" s="20">
        <f t="shared" si="38"/>
        <v>2</v>
      </c>
      <c r="H85" s="20"/>
      <c r="I85" s="20"/>
      <c r="J85" s="20"/>
      <c r="K85" s="20"/>
      <c r="L85" s="20"/>
      <c r="M85" s="20"/>
      <c r="N85" s="20"/>
      <c r="O85" s="20">
        <v>1</v>
      </c>
      <c r="P85" s="20"/>
      <c r="Q85" s="20"/>
      <c r="R85" s="20">
        <v>1</v>
      </c>
      <c r="S85" s="20"/>
      <c r="T85" s="67" t="s">
        <v>108</v>
      </c>
      <c r="U85" s="67"/>
      <c r="V85" s="68" t="e">
        <f t="shared" si="39"/>
        <v>#DIV/0!</v>
      </c>
      <c r="W85" s="68">
        <f t="shared" si="40"/>
        <v>0</v>
      </c>
      <c r="X85" s="67"/>
      <c r="Y85" s="67"/>
      <c r="Z85" s="67" t="s">
        <v>109</v>
      </c>
      <c r="AA85" s="67"/>
      <c r="AB85" s="68" t="e">
        <f t="shared" si="41"/>
        <v>#DIV/0!</v>
      </c>
      <c r="AC85" s="68">
        <f t="shared" si="42"/>
        <v>0</v>
      </c>
      <c r="AD85" s="67"/>
      <c r="AE85" s="67"/>
      <c r="AF85" s="67" t="s">
        <v>110</v>
      </c>
      <c r="AG85" s="67"/>
      <c r="AH85" s="68" t="e">
        <f t="shared" si="43"/>
        <v>#DIV/0!</v>
      </c>
      <c r="AI85" s="68">
        <f t="shared" si="44"/>
        <v>0</v>
      </c>
      <c r="AJ85" s="67"/>
      <c r="AK85" s="67"/>
      <c r="AL85" s="67" t="s">
        <v>111</v>
      </c>
      <c r="AM85" s="67"/>
      <c r="AN85" s="68" t="e">
        <f t="shared" si="45"/>
        <v>#DIV/0!</v>
      </c>
      <c r="AO85" s="68">
        <f t="shared" si="46"/>
        <v>0</v>
      </c>
      <c r="AP85" s="67"/>
      <c r="AQ85" s="67"/>
      <c r="AR85" s="67" t="s">
        <v>112</v>
      </c>
      <c r="AS85" s="67"/>
      <c r="AT85" s="68" t="e">
        <f t="shared" si="47"/>
        <v>#DIV/0!</v>
      </c>
      <c r="AU85" s="68">
        <f t="shared" si="48"/>
        <v>0</v>
      </c>
      <c r="AV85" s="67"/>
      <c r="AW85" s="67"/>
      <c r="AX85" s="67" t="s">
        <v>113</v>
      </c>
      <c r="AY85" s="67"/>
      <c r="AZ85" s="68" t="e">
        <f t="shared" si="49"/>
        <v>#DIV/0!</v>
      </c>
      <c r="BA85" s="68">
        <f t="shared" si="50"/>
        <v>0</v>
      </c>
      <c r="BB85" s="67"/>
      <c r="BC85" s="67"/>
      <c r="BD85" s="67" t="s">
        <v>114</v>
      </c>
      <c r="BE85" s="67"/>
      <c r="BF85" s="68" t="e">
        <f t="shared" si="51"/>
        <v>#DIV/0!</v>
      </c>
      <c r="BG85" s="68">
        <f t="shared" si="52"/>
        <v>0</v>
      </c>
      <c r="BH85" s="67"/>
      <c r="BI85" s="67"/>
      <c r="BJ85" s="67" t="s">
        <v>115</v>
      </c>
      <c r="BK85" s="67"/>
      <c r="BL85" s="68">
        <f t="shared" si="53"/>
        <v>0</v>
      </c>
      <c r="BM85" s="68">
        <f t="shared" si="54"/>
        <v>0</v>
      </c>
      <c r="BN85" s="67"/>
      <c r="BO85" s="67"/>
      <c r="BP85" s="67" t="s">
        <v>116</v>
      </c>
      <c r="BQ85" s="67"/>
      <c r="BR85" s="68" t="e">
        <f t="shared" si="55"/>
        <v>#DIV/0!</v>
      </c>
      <c r="BS85" s="68">
        <f t="shared" si="56"/>
        <v>0</v>
      </c>
      <c r="BT85" s="67"/>
      <c r="BU85" s="67"/>
      <c r="BV85" s="67" t="s">
        <v>117</v>
      </c>
      <c r="BW85" s="67"/>
      <c r="BX85" s="68" t="e">
        <f t="shared" si="57"/>
        <v>#DIV/0!</v>
      </c>
      <c r="BY85" s="68">
        <f t="shared" si="58"/>
        <v>0</v>
      </c>
      <c r="BZ85" s="67"/>
      <c r="CA85" s="67"/>
      <c r="CB85" s="67" t="s">
        <v>118</v>
      </c>
      <c r="CC85" s="67"/>
      <c r="CD85" s="68">
        <f t="shared" si="59"/>
        <v>0</v>
      </c>
      <c r="CE85" s="68">
        <f t="shared" si="60"/>
        <v>0</v>
      </c>
      <c r="CF85" s="67"/>
      <c r="CG85" s="67"/>
      <c r="CH85" s="67" t="s">
        <v>119</v>
      </c>
      <c r="CI85" s="67"/>
      <c r="CJ85" s="68" t="e">
        <f t="shared" si="61"/>
        <v>#DIV/0!</v>
      </c>
      <c r="CK85" s="68">
        <f t="shared" si="62"/>
        <v>0</v>
      </c>
      <c r="CL85" s="67"/>
      <c r="CM85" s="67"/>
      <c r="CN85" s="58">
        <f t="shared" si="63"/>
        <v>0</v>
      </c>
      <c r="CO85" s="58">
        <f t="shared" si="64"/>
        <v>0</v>
      </c>
      <c r="CP85" s="58">
        <f t="shared" si="65"/>
        <v>0</v>
      </c>
      <c r="CQ85" s="58">
        <f t="shared" si="66"/>
        <v>0</v>
      </c>
      <c r="CR85" s="58">
        <f t="shared" si="67"/>
        <v>0</v>
      </c>
      <c r="CS85" s="58">
        <f t="shared" si="68"/>
        <v>0</v>
      </c>
      <c r="CT85" s="58">
        <f t="shared" si="69"/>
        <v>0</v>
      </c>
      <c r="CU85" s="58">
        <f t="shared" si="70"/>
        <v>0</v>
      </c>
      <c r="CV85" s="58">
        <f t="shared" si="71"/>
        <v>0</v>
      </c>
      <c r="CW85" s="58">
        <f t="shared" si="72"/>
        <v>0</v>
      </c>
      <c r="CX85" s="58">
        <f t="shared" si="73"/>
        <v>0</v>
      </c>
      <c r="CY85" s="58">
        <f t="shared" si="74"/>
        <v>0</v>
      </c>
      <c r="CZ85" s="58">
        <f t="shared" si="75"/>
        <v>0</v>
      </c>
    </row>
    <row r="86" spans="1:104" ht="26" x14ac:dyDescent="0.35">
      <c r="A86" s="141" t="s">
        <v>489</v>
      </c>
      <c r="B86" s="275"/>
      <c r="C86" s="20" t="s">
        <v>743</v>
      </c>
      <c r="D86" s="22"/>
      <c r="E86" s="22"/>
      <c r="F86" s="22"/>
      <c r="G86" s="20">
        <f t="shared" si="38"/>
        <v>0</v>
      </c>
      <c r="H86" s="20"/>
      <c r="I86" s="20"/>
      <c r="J86" s="20"/>
      <c r="K86" s="20"/>
      <c r="L86" s="20"/>
      <c r="M86" s="20"/>
      <c r="N86" s="20"/>
      <c r="O86" s="20"/>
      <c r="P86" s="20"/>
      <c r="Q86" s="20"/>
      <c r="R86" s="20"/>
      <c r="S86" s="20"/>
      <c r="T86" s="67" t="s">
        <v>108</v>
      </c>
      <c r="U86" s="67"/>
      <c r="V86" s="68" t="e">
        <f t="shared" si="39"/>
        <v>#DIV/0!</v>
      </c>
      <c r="W86" s="68" t="e">
        <f t="shared" si="40"/>
        <v>#DIV/0!</v>
      </c>
      <c r="X86" s="67"/>
      <c r="Y86" s="67"/>
      <c r="Z86" s="67" t="s">
        <v>109</v>
      </c>
      <c r="AA86" s="67"/>
      <c r="AB86" s="68" t="e">
        <f t="shared" si="41"/>
        <v>#DIV/0!</v>
      </c>
      <c r="AC86" s="68" t="e">
        <f t="shared" si="42"/>
        <v>#DIV/0!</v>
      </c>
      <c r="AD86" s="67"/>
      <c r="AE86" s="67"/>
      <c r="AF86" s="67" t="s">
        <v>110</v>
      </c>
      <c r="AG86" s="67"/>
      <c r="AH86" s="68" t="e">
        <f t="shared" si="43"/>
        <v>#DIV/0!</v>
      </c>
      <c r="AI86" s="68" t="e">
        <f t="shared" si="44"/>
        <v>#DIV/0!</v>
      </c>
      <c r="AJ86" s="67"/>
      <c r="AK86" s="67"/>
      <c r="AL86" s="67" t="s">
        <v>111</v>
      </c>
      <c r="AM86" s="67"/>
      <c r="AN86" s="68" t="e">
        <f t="shared" si="45"/>
        <v>#DIV/0!</v>
      </c>
      <c r="AO86" s="68" t="e">
        <f t="shared" si="46"/>
        <v>#DIV/0!</v>
      </c>
      <c r="AP86" s="67"/>
      <c r="AQ86" s="67"/>
      <c r="AR86" s="67" t="s">
        <v>112</v>
      </c>
      <c r="AS86" s="67"/>
      <c r="AT86" s="68" t="e">
        <f t="shared" si="47"/>
        <v>#DIV/0!</v>
      </c>
      <c r="AU86" s="68" t="e">
        <f t="shared" si="48"/>
        <v>#DIV/0!</v>
      </c>
      <c r="AV86" s="67"/>
      <c r="AW86" s="67"/>
      <c r="AX86" s="67" t="s">
        <v>113</v>
      </c>
      <c r="AY86" s="67"/>
      <c r="AZ86" s="68" t="e">
        <f t="shared" si="49"/>
        <v>#DIV/0!</v>
      </c>
      <c r="BA86" s="68" t="e">
        <f t="shared" si="50"/>
        <v>#DIV/0!</v>
      </c>
      <c r="BB86" s="67"/>
      <c r="BC86" s="67"/>
      <c r="BD86" s="67" t="s">
        <v>114</v>
      </c>
      <c r="BE86" s="67"/>
      <c r="BF86" s="68" t="e">
        <f t="shared" si="51"/>
        <v>#DIV/0!</v>
      </c>
      <c r="BG86" s="68" t="e">
        <f t="shared" si="52"/>
        <v>#DIV/0!</v>
      </c>
      <c r="BH86" s="67"/>
      <c r="BI86" s="67"/>
      <c r="BJ86" s="67" t="s">
        <v>115</v>
      </c>
      <c r="BK86" s="67"/>
      <c r="BL86" s="68" t="e">
        <f t="shared" si="53"/>
        <v>#DIV/0!</v>
      </c>
      <c r="BM86" s="68" t="e">
        <f t="shared" si="54"/>
        <v>#DIV/0!</v>
      </c>
      <c r="BN86" s="67"/>
      <c r="BO86" s="67"/>
      <c r="BP86" s="67" t="s">
        <v>116</v>
      </c>
      <c r="BQ86" s="67"/>
      <c r="BR86" s="68" t="e">
        <f t="shared" si="55"/>
        <v>#DIV/0!</v>
      </c>
      <c r="BS86" s="68" t="e">
        <f t="shared" si="56"/>
        <v>#DIV/0!</v>
      </c>
      <c r="BT86" s="67"/>
      <c r="BU86" s="67"/>
      <c r="BV86" s="67" t="s">
        <v>117</v>
      </c>
      <c r="BW86" s="67"/>
      <c r="BX86" s="68" t="e">
        <f t="shared" si="57"/>
        <v>#DIV/0!</v>
      </c>
      <c r="BY86" s="68" t="e">
        <f t="shared" si="58"/>
        <v>#DIV/0!</v>
      </c>
      <c r="BZ86" s="67"/>
      <c r="CA86" s="67"/>
      <c r="CB86" s="67" t="s">
        <v>118</v>
      </c>
      <c r="CC86" s="67"/>
      <c r="CD86" s="68" t="e">
        <f t="shared" si="59"/>
        <v>#DIV/0!</v>
      </c>
      <c r="CE86" s="68" t="e">
        <f t="shared" si="60"/>
        <v>#DIV/0!</v>
      </c>
      <c r="CF86" s="67"/>
      <c r="CG86" s="67"/>
      <c r="CH86" s="67" t="s">
        <v>119</v>
      </c>
      <c r="CI86" s="67"/>
      <c r="CJ86" s="68" t="e">
        <f t="shared" si="61"/>
        <v>#DIV/0!</v>
      </c>
      <c r="CK86" s="68" t="e">
        <f t="shared" si="62"/>
        <v>#DIV/0!</v>
      </c>
      <c r="CL86" s="67"/>
      <c r="CM86" s="67"/>
      <c r="CN86" s="58">
        <f t="shared" si="63"/>
        <v>0</v>
      </c>
      <c r="CO86" s="58">
        <f t="shared" si="64"/>
        <v>0</v>
      </c>
      <c r="CP86" s="58">
        <f t="shared" si="65"/>
        <v>0</v>
      </c>
      <c r="CQ86" s="58">
        <f t="shared" si="66"/>
        <v>0</v>
      </c>
      <c r="CR86" s="58">
        <f t="shared" si="67"/>
        <v>0</v>
      </c>
      <c r="CS86" s="58">
        <f t="shared" si="68"/>
        <v>0</v>
      </c>
      <c r="CT86" s="58">
        <f t="shared" si="69"/>
        <v>0</v>
      </c>
      <c r="CU86" s="58">
        <f t="shared" si="70"/>
        <v>0</v>
      </c>
      <c r="CV86" s="58">
        <f t="shared" si="71"/>
        <v>0</v>
      </c>
      <c r="CW86" s="58">
        <f t="shared" si="72"/>
        <v>0</v>
      </c>
      <c r="CX86" s="58">
        <f t="shared" si="73"/>
        <v>0</v>
      </c>
      <c r="CY86" s="58">
        <f t="shared" si="74"/>
        <v>0</v>
      </c>
      <c r="CZ86" s="58">
        <f t="shared" si="75"/>
        <v>0</v>
      </c>
    </row>
    <row r="87" spans="1:104" ht="26" x14ac:dyDescent="0.35">
      <c r="A87" s="141" t="s">
        <v>489</v>
      </c>
      <c r="B87" s="276"/>
      <c r="C87" s="20" t="s">
        <v>744</v>
      </c>
      <c r="D87" s="22"/>
      <c r="E87" s="22"/>
      <c r="F87" s="22"/>
      <c r="G87" s="20">
        <f t="shared" si="38"/>
        <v>0</v>
      </c>
      <c r="H87" s="20"/>
      <c r="I87" s="20"/>
      <c r="J87" s="20"/>
      <c r="K87" s="20"/>
      <c r="L87" s="20"/>
      <c r="M87" s="20"/>
      <c r="N87" s="20"/>
      <c r="O87" s="20"/>
      <c r="P87" s="20"/>
      <c r="Q87" s="20"/>
      <c r="R87" s="20"/>
      <c r="S87" s="20"/>
      <c r="T87" s="67" t="s">
        <v>108</v>
      </c>
      <c r="U87" s="67"/>
      <c r="V87" s="68" t="e">
        <f t="shared" si="39"/>
        <v>#DIV/0!</v>
      </c>
      <c r="W87" s="68" t="e">
        <f t="shared" si="40"/>
        <v>#DIV/0!</v>
      </c>
      <c r="X87" s="67"/>
      <c r="Y87" s="67"/>
      <c r="Z87" s="67" t="s">
        <v>109</v>
      </c>
      <c r="AA87" s="67"/>
      <c r="AB87" s="68" t="e">
        <f t="shared" si="41"/>
        <v>#DIV/0!</v>
      </c>
      <c r="AC87" s="68" t="e">
        <f t="shared" si="42"/>
        <v>#DIV/0!</v>
      </c>
      <c r="AD87" s="67"/>
      <c r="AE87" s="67"/>
      <c r="AF87" s="67" t="s">
        <v>110</v>
      </c>
      <c r="AG87" s="67"/>
      <c r="AH87" s="68" t="e">
        <f t="shared" si="43"/>
        <v>#DIV/0!</v>
      </c>
      <c r="AI87" s="68" t="e">
        <f t="shared" si="44"/>
        <v>#DIV/0!</v>
      </c>
      <c r="AJ87" s="67"/>
      <c r="AK87" s="67"/>
      <c r="AL87" s="67" t="s">
        <v>111</v>
      </c>
      <c r="AM87" s="67"/>
      <c r="AN87" s="68" t="e">
        <f t="shared" si="45"/>
        <v>#DIV/0!</v>
      </c>
      <c r="AO87" s="68" t="e">
        <f t="shared" si="46"/>
        <v>#DIV/0!</v>
      </c>
      <c r="AP87" s="67"/>
      <c r="AQ87" s="67"/>
      <c r="AR87" s="67" t="s">
        <v>112</v>
      </c>
      <c r="AS87" s="67"/>
      <c r="AT87" s="68" t="e">
        <f t="shared" si="47"/>
        <v>#DIV/0!</v>
      </c>
      <c r="AU87" s="68" t="e">
        <f t="shared" si="48"/>
        <v>#DIV/0!</v>
      </c>
      <c r="AV87" s="67"/>
      <c r="AW87" s="67"/>
      <c r="AX87" s="67" t="s">
        <v>113</v>
      </c>
      <c r="AY87" s="67"/>
      <c r="AZ87" s="68" t="e">
        <f t="shared" si="49"/>
        <v>#DIV/0!</v>
      </c>
      <c r="BA87" s="68" t="e">
        <f t="shared" si="50"/>
        <v>#DIV/0!</v>
      </c>
      <c r="BB87" s="67"/>
      <c r="BC87" s="67"/>
      <c r="BD87" s="67" t="s">
        <v>114</v>
      </c>
      <c r="BE87" s="67"/>
      <c r="BF87" s="68" t="e">
        <f t="shared" si="51"/>
        <v>#DIV/0!</v>
      </c>
      <c r="BG87" s="68" t="e">
        <f t="shared" si="52"/>
        <v>#DIV/0!</v>
      </c>
      <c r="BH87" s="67"/>
      <c r="BI87" s="67"/>
      <c r="BJ87" s="67" t="s">
        <v>115</v>
      </c>
      <c r="BK87" s="67"/>
      <c r="BL87" s="68" t="e">
        <f t="shared" si="53"/>
        <v>#DIV/0!</v>
      </c>
      <c r="BM87" s="68" t="e">
        <f t="shared" si="54"/>
        <v>#DIV/0!</v>
      </c>
      <c r="BN87" s="67"/>
      <c r="BO87" s="67"/>
      <c r="BP87" s="67" t="s">
        <v>116</v>
      </c>
      <c r="BQ87" s="67"/>
      <c r="BR87" s="68" t="e">
        <f t="shared" si="55"/>
        <v>#DIV/0!</v>
      </c>
      <c r="BS87" s="68" t="e">
        <f t="shared" si="56"/>
        <v>#DIV/0!</v>
      </c>
      <c r="BT87" s="67"/>
      <c r="BU87" s="67"/>
      <c r="BV87" s="67" t="s">
        <v>117</v>
      </c>
      <c r="BW87" s="67"/>
      <c r="BX87" s="68" t="e">
        <f t="shared" si="57"/>
        <v>#DIV/0!</v>
      </c>
      <c r="BY87" s="68" t="e">
        <f t="shared" si="58"/>
        <v>#DIV/0!</v>
      </c>
      <c r="BZ87" s="67"/>
      <c r="CA87" s="67"/>
      <c r="CB87" s="67" t="s">
        <v>118</v>
      </c>
      <c r="CC87" s="67"/>
      <c r="CD87" s="68" t="e">
        <f t="shared" si="59"/>
        <v>#DIV/0!</v>
      </c>
      <c r="CE87" s="68" t="e">
        <f t="shared" si="60"/>
        <v>#DIV/0!</v>
      </c>
      <c r="CF87" s="67"/>
      <c r="CG87" s="67"/>
      <c r="CH87" s="67" t="s">
        <v>119</v>
      </c>
      <c r="CI87" s="67"/>
      <c r="CJ87" s="68" t="e">
        <f t="shared" si="61"/>
        <v>#DIV/0!</v>
      </c>
      <c r="CK87" s="68" t="e">
        <f t="shared" si="62"/>
        <v>#DIV/0!</v>
      </c>
      <c r="CL87" s="67"/>
      <c r="CM87" s="67"/>
      <c r="CN87" s="58">
        <f t="shared" si="63"/>
        <v>0</v>
      </c>
      <c r="CO87" s="58">
        <f t="shared" si="64"/>
        <v>0</v>
      </c>
      <c r="CP87" s="58">
        <f t="shared" si="65"/>
        <v>0</v>
      </c>
      <c r="CQ87" s="58">
        <f t="shared" si="66"/>
        <v>0</v>
      </c>
      <c r="CR87" s="58">
        <f t="shared" si="67"/>
        <v>0</v>
      </c>
      <c r="CS87" s="58">
        <f t="shared" si="68"/>
        <v>0</v>
      </c>
      <c r="CT87" s="58">
        <f t="shared" si="69"/>
        <v>0</v>
      </c>
      <c r="CU87" s="58">
        <f t="shared" si="70"/>
        <v>0</v>
      </c>
      <c r="CV87" s="58">
        <f t="shared" si="71"/>
        <v>0</v>
      </c>
      <c r="CW87" s="58">
        <f t="shared" si="72"/>
        <v>0</v>
      </c>
      <c r="CX87" s="58">
        <f t="shared" si="73"/>
        <v>0</v>
      </c>
      <c r="CY87" s="58">
        <f t="shared" si="74"/>
        <v>0</v>
      </c>
      <c r="CZ87" s="58">
        <f t="shared" si="75"/>
        <v>0</v>
      </c>
    </row>
    <row r="88" spans="1:104" ht="78" x14ac:dyDescent="0.35">
      <c r="A88" s="141" t="s">
        <v>489</v>
      </c>
      <c r="B88" s="274" t="s">
        <v>137</v>
      </c>
      <c r="C88" s="20" t="s">
        <v>745</v>
      </c>
      <c r="D88" s="22" t="s">
        <v>504</v>
      </c>
      <c r="E88" s="22" t="s">
        <v>510</v>
      </c>
      <c r="F88" s="22" t="s">
        <v>511</v>
      </c>
      <c r="G88" s="20">
        <f t="shared" si="38"/>
        <v>10</v>
      </c>
      <c r="H88" s="20"/>
      <c r="I88" s="20">
        <v>1</v>
      </c>
      <c r="J88" s="20">
        <v>1</v>
      </c>
      <c r="K88" s="20">
        <v>1</v>
      </c>
      <c r="L88" s="20">
        <v>1</v>
      </c>
      <c r="M88" s="20">
        <v>1</v>
      </c>
      <c r="N88" s="20">
        <v>1</v>
      </c>
      <c r="O88" s="20">
        <v>1</v>
      </c>
      <c r="P88" s="20">
        <v>1</v>
      </c>
      <c r="Q88" s="20">
        <v>1</v>
      </c>
      <c r="R88" s="20">
        <v>1</v>
      </c>
      <c r="S88" s="20"/>
      <c r="T88" s="67" t="s">
        <v>108</v>
      </c>
      <c r="U88" s="67"/>
      <c r="V88" s="68" t="e">
        <f t="shared" si="39"/>
        <v>#DIV/0!</v>
      </c>
      <c r="W88" s="68">
        <f t="shared" si="40"/>
        <v>0</v>
      </c>
      <c r="X88" s="67"/>
      <c r="Y88" s="67"/>
      <c r="Z88" s="67" t="s">
        <v>109</v>
      </c>
      <c r="AA88" s="67"/>
      <c r="AB88" s="68">
        <f t="shared" si="41"/>
        <v>0</v>
      </c>
      <c r="AC88" s="68">
        <f t="shared" si="42"/>
        <v>0</v>
      </c>
      <c r="AD88" s="67"/>
      <c r="AE88" s="67"/>
      <c r="AF88" s="67" t="s">
        <v>110</v>
      </c>
      <c r="AG88" s="67"/>
      <c r="AH88" s="68">
        <f t="shared" si="43"/>
        <v>0</v>
      </c>
      <c r="AI88" s="68">
        <f t="shared" si="44"/>
        <v>0</v>
      </c>
      <c r="AJ88" s="67"/>
      <c r="AK88" s="67"/>
      <c r="AL88" s="67" t="s">
        <v>111</v>
      </c>
      <c r="AM88" s="67"/>
      <c r="AN88" s="68">
        <f t="shared" si="45"/>
        <v>0</v>
      </c>
      <c r="AO88" s="68">
        <f t="shared" si="46"/>
        <v>0</v>
      </c>
      <c r="AP88" s="67"/>
      <c r="AQ88" s="67"/>
      <c r="AR88" s="67" t="s">
        <v>112</v>
      </c>
      <c r="AS88" s="67"/>
      <c r="AT88" s="68">
        <f t="shared" si="47"/>
        <v>0</v>
      </c>
      <c r="AU88" s="68">
        <f t="shared" si="48"/>
        <v>0</v>
      </c>
      <c r="AV88" s="67"/>
      <c r="AW88" s="67"/>
      <c r="AX88" s="67" t="s">
        <v>113</v>
      </c>
      <c r="AY88" s="67"/>
      <c r="AZ88" s="68">
        <f t="shared" si="49"/>
        <v>0</v>
      </c>
      <c r="BA88" s="68">
        <f t="shared" si="50"/>
        <v>0</v>
      </c>
      <c r="BB88" s="67"/>
      <c r="BC88" s="67"/>
      <c r="BD88" s="67" t="s">
        <v>114</v>
      </c>
      <c r="BE88" s="67"/>
      <c r="BF88" s="68">
        <f t="shared" si="51"/>
        <v>0</v>
      </c>
      <c r="BG88" s="68">
        <f t="shared" si="52"/>
        <v>0</v>
      </c>
      <c r="BH88" s="67"/>
      <c r="BI88" s="67"/>
      <c r="BJ88" s="67" t="s">
        <v>115</v>
      </c>
      <c r="BK88" s="67"/>
      <c r="BL88" s="68">
        <f t="shared" si="53"/>
        <v>0</v>
      </c>
      <c r="BM88" s="68">
        <f t="shared" si="54"/>
        <v>0</v>
      </c>
      <c r="BN88" s="67"/>
      <c r="BO88" s="67"/>
      <c r="BP88" s="67" t="s">
        <v>116</v>
      </c>
      <c r="BQ88" s="67"/>
      <c r="BR88" s="68">
        <f t="shared" si="55"/>
        <v>0</v>
      </c>
      <c r="BS88" s="68">
        <f t="shared" si="56"/>
        <v>0</v>
      </c>
      <c r="BT88" s="67"/>
      <c r="BU88" s="67"/>
      <c r="BV88" s="67" t="s">
        <v>117</v>
      </c>
      <c r="BW88" s="67"/>
      <c r="BX88" s="68">
        <f t="shared" si="57"/>
        <v>0</v>
      </c>
      <c r="BY88" s="68">
        <f t="shared" si="58"/>
        <v>0</v>
      </c>
      <c r="BZ88" s="67"/>
      <c r="CA88" s="67"/>
      <c r="CB88" s="67" t="s">
        <v>118</v>
      </c>
      <c r="CC88" s="67"/>
      <c r="CD88" s="68">
        <f t="shared" si="59"/>
        <v>0</v>
      </c>
      <c r="CE88" s="68">
        <f t="shared" si="60"/>
        <v>0</v>
      </c>
      <c r="CF88" s="67"/>
      <c r="CG88" s="67"/>
      <c r="CH88" s="67" t="s">
        <v>119</v>
      </c>
      <c r="CI88" s="67"/>
      <c r="CJ88" s="68" t="e">
        <f t="shared" si="61"/>
        <v>#DIV/0!</v>
      </c>
      <c r="CK88" s="68">
        <f t="shared" si="62"/>
        <v>0</v>
      </c>
      <c r="CL88" s="67"/>
      <c r="CM88" s="67"/>
      <c r="CN88" s="58">
        <f t="shared" si="63"/>
        <v>0</v>
      </c>
      <c r="CO88" s="58">
        <f t="shared" si="64"/>
        <v>0</v>
      </c>
      <c r="CP88" s="58">
        <f t="shared" si="65"/>
        <v>0</v>
      </c>
      <c r="CQ88" s="58">
        <f t="shared" si="66"/>
        <v>0</v>
      </c>
      <c r="CR88" s="58">
        <f t="shared" si="67"/>
        <v>0</v>
      </c>
      <c r="CS88" s="58">
        <f t="shared" si="68"/>
        <v>0</v>
      </c>
      <c r="CT88" s="58">
        <f t="shared" si="69"/>
        <v>0</v>
      </c>
      <c r="CU88" s="58">
        <f t="shared" si="70"/>
        <v>0</v>
      </c>
      <c r="CV88" s="58">
        <f t="shared" si="71"/>
        <v>0</v>
      </c>
      <c r="CW88" s="58">
        <f t="shared" si="72"/>
        <v>0</v>
      </c>
      <c r="CX88" s="58">
        <f t="shared" si="73"/>
        <v>0</v>
      </c>
      <c r="CY88" s="58">
        <f t="shared" si="74"/>
        <v>0</v>
      </c>
      <c r="CZ88" s="58">
        <f t="shared" si="75"/>
        <v>0</v>
      </c>
    </row>
    <row r="89" spans="1:104" ht="52" x14ac:dyDescent="0.35">
      <c r="A89" s="141" t="s">
        <v>489</v>
      </c>
      <c r="B89" s="275"/>
      <c r="C89" s="20" t="s">
        <v>746</v>
      </c>
      <c r="D89" s="22" t="s">
        <v>504</v>
      </c>
      <c r="E89" s="22" t="s">
        <v>512</v>
      </c>
      <c r="F89" s="22" t="s">
        <v>513</v>
      </c>
      <c r="G89" s="20">
        <f t="shared" si="38"/>
        <v>10</v>
      </c>
      <c r="H89" s="20"/>
      <c r="I89" s="20">
        <v>1</v>
      </c>
      <c r="J89" s="20">
        <v>1</v>
      </c>
      <c r="K89" s="20">
        <v>1</v>
      </c>
      <c r="L89" s="20">
        <v>1</v>
      </c>
      <c r="M89" s="20">
        <v>1</v>
      </c>
      <c r="N89" s="20">
        <v>1</v>
      </c>
      <c r="O89" s="20">
        <v>1</v>
      </c>
      <c r="P89" s="20">
        <v>1</v>
      </c>
      <c r="Q89" s="20">
        <v>1</v>
      </c>
      <c r="R89" s="20">
        <v>1</v>
      </c>
      <c r="S89" s="20"/>
      <c r="T89" s="67" t="s">
        <v>108</v>
      </c>
      <c r="U89" s="67"/>
      <c r="V89" s="68" t="e">
        <f t="shared" si="39"/>
        <v>#DIV/0!</v>
      </c>
      <c r="W89" s="68">
        <f t="shared" si="40"/>
        <v>0</v>
      </c>
      <c r="X89" s="67"/>
      <c r="Y89" s="67"/>
      <c r="Z89" s="67" t="s">
        <v>109</v>
      </c>
      <c r="AA89" s="67"/>
      <c r="AB89" s="68">
        <f t="shared" si="41"/>
        <v>0</v>
      </c>
      <c r="AC89" s="68">
        <f t="shared" si="42"/>
        <v>0</v>
      </c>
      <c r="AD89" s="67"/>
      <c r="AE89" s="67"/>
      <c r="AF89" s="67" t="s">
        <v>110</v>
      </c>
      <c r="AG89" s="67"/>
      <c r="AH89" s="68">
        <f t="shared" si="43"/>
        <v>0</v>
      </c>
      <c r="AI89" s="68">
        <f t="shared" si="44"/>
        <v>0</v>
      </c>
      <c r="AJ89" s="67"/>
      <c r="AK89" s="67"/>
      <c r="AL89" s="67" t="s">
        <v>111</v>
      </c>
      <c r="AM89" s="67"/>
      <c r="AN89" s="68">
        <f t="shared" si="45"/>
        <v>0</v>
      </c>
      <c r="AO89" s="68">
        <f t="shared" si="46"/>
        <v>0</v>
      </c>
      <c r="AP89" s="67"/>
      <c r="AQ89" s="67"/>
      <c r="AR89" s="67" t="s">
        <v>112</v>
      </c>
      <c r="AS89" s="67"/>
      <c r="AT89" s="68">
        <f t="shared" si="47"/>
        <v>0</v>
      </c>
      <c r="AU89" s="68">
        <f t="shared" si="48"/>
        <v>0</v>
      </c>
      <c r="AV89" s="67"/>
      <c r="AW89" s="67"/>
      <c r="AX89" s="67" t="s">
        <v>113</v>
      </c>
      <c r="AY89" s="67"/>
      <c r="AZ89" s="68">
        <f t="shared" si="49"/>
        <v>0</v>
      </c>
      <c r="BA89" s="68">
        <f t="shared" si="50"/>
        <v>0</v>
      </c>
      <c r="BB89" s="67"/>
      <c r="BC89" s="67"/>
      <c r="BD89" s="67" t="s">
        <v>114</v>
      </c>
      <c r="BE89" s="67"/>
      <c r="BF89" s="68">
        <f t="shared" si="51"/>
        <v>0</v>
      </c>
      <c r="BG89" s="68">
        <f t="shared" si="52"/>
        <v>0</v>
      </c>
      <c r="BH89" s="67"/>
      <c r="BI89" s="67"/>
      <c r="BJ89" s="67" t="s">
        <v>115</v>
      </c>
      <c r="BK89" s="67"/>
      <c r="BL89" s="68">
        <f t="shared" si="53"/>
        <v>0</v>
      </c>
      <c r="BM89" s="68">
        <f t="shared" si="54"/>
        <v>0</v>
      </c>
      <c r="BN89" s="67"/>
      <c r="BO89" s="67"/>
      <c r="BP89" s="67" t="s">
        <v>116</v>
      </c>
      <c r="BQ89" s="67"/>
      <c r="BR89" s="68">
        <f t="shared" si="55"/>
        <v>0</v>
      </c>
      <c r="BS89" s="68">
        <f t="shared" si="56"/>
        <v>0</v>
      </c>
      <c r="BT89" s="67"/>
      <c r="BU89" s="67"/>
      <c r="BV89" s="67" t="s">
        <v>117</v>
      </c>
      <c r="BW89" s="67"/>
      <c r="BX89" s="68">
        <f t="shared" si="57"/>
        <v>0</v>
      </c>
      <c r="BY89" s="68">
        <f t="shared" si="58"/>
        <v>0</v>
      </c>
      <c r="BZ89" s="67"/>
      <c r="CA89" s="67"/>
      <c r="CB89" s="67" t="s">
        <v>118</v>
      </c>
      <c r="CC89" s="67"/>
      <c r="CD89" s="68">
        <f t="shared" si="59"/>
        <v>0</v>
      </c>
      <c r="CE89" s="68">
        <f t="shared" si="60"/>
        <v>0</v>
      </c>
      <c r="CF89" s="67"/>
      <c r="CG89" s="67"/>
      <c r="CH89" s="67" t="s">
        <v>119</v>
      </c>
      <c r="CI89" s="67"/>
      <c r="CJ89" s="68" t="e">
        <f t="shared" si="61"/>
        <v>#DIV/0!</v>
      </c>
      <c r="CK89" s="68">
        <f t="shared" si="62"/>
        <v>0</v>
      </c>
      <c r="CL89" s="67"/>
      <c r="CM89" s="67"/>
      <c r="CN89" s="58">
        <f t="shared" si="63"/>
        <v>0</v>
      </c>
      <c r="CO89" s="58">
        <f t="shared" si="64"/>
        <v>0</v>
      </c>
      <c r="CP89" s="58">
        <f t="shared" si="65"/>
        <v>0</v>
      </c>
      <c r="CQ89" s="58">
        <f t="shared" si="66"/>
        <v>0</v>
      </c>
      <c r="CR89" s="58">
        <f t="shared" si="67"/>
        <v>0</v>
      </c>
      <c r="CS89" s="58">
        <f t="shared" si="68"/>
        <v>0</v>
      </c>
      <c r="CT89" s="58">
        <f t="shared" si="69"/>
        <v>0</v>
      </c>
      <c r="CU89" s="58">
        <f t="shared" si="70"/>
        <v>0</v>
      </c>
      <c r="CV89" s="58">
        <f t="shared" si="71"/>
        <v>0</v>
      </c>
      <c r="CW89" s="58">
        <f t="shared" si="72"/>
        <v>0</v>
      </c>
      <c r="CX89" s="58">
        <f t="shared" si="73"/>
        <v>0</v>
      </c>
      <c r="CY89" s="58">
        <f t="shared" si="74"/>
        <v>0</v>
      </c>
      <c r="CZ89" s="58">
        <f t="shared" si="75"/>
        <v>0</v>
      </c>
    </row>
    <row r="90" spans="1:104" ht="26" x14ac:dyDescent="0.35">
      <c r="A90" s="141" t="s">
        <v>489</v>
      </c>
      <c r="B90" s="275"/>
      <c r="C90" s="20" t="s">
        <v>747</v>
      </c>
      <c r="D90" s="22"/>
      <c r="E90" s="22"/>
      <c r="F90" s="22"/>
      <c r="G90" s="20">
        <f t="shared" si="38"/>
        <v>0</v>
      </c>
      <c r="H90" s="20"/>
      <c r="I90" s="20"/>
      <c r="J90" s="20"/>
      <c r="K90" s="20"/>
      <c r="L90" s="20"/>
      <c r="M90" s="20"/>
      <c r="N90" s="20"/>
      <c r="O90" s="20"/>
      <c r="P90" s="20"/>
      <c r="Q90" s="20"/>
      <c r="R90" s="20"/>
      <c r="S90" s="20"/>
      <c r="T90" s="67" t="s">
        <v>108</v>
      </c>
      <c r="U90" s="67"/>
      <c r="V90" s="68" t="e">
        <f t="shared" si="39"/>
        <v>#DIV/0!</v>
      </c>
      <c r="W90" s="68" t="e">
        <f t="shared" si="40"/>
        <v>#DIV/0!</v>
      </c>
      <c r="X90" s="67"/>
      <c r="Y90" s="67"/>
      <c r="Z90" s="67" t="s">
        <v>109</v>
      </c>
      <c r="AA90" s="67"/>
      <c r="AB90" s="68" t="e">
        <f t="shared" si="41"/>
        <v>#DIV/0!</v>
      </c>
      <c r="AC90" s="68" t="e">
        <f t="shared" si="42"/>
        <v>#DIV/0!</v>
      </c>
      <c r="AD90" s="67"/>
      <c r="AE90" s="67"/>
      <c r="AF90" s="67" t="s">
        <v>110</v>
      </c>
      <c r="AG90" s="67"/>
      <c r="AH90" s="68" t="e">
        <f t="shared" si="43"/>
        <v>#DIV/0!</v>
      </c>
      <c r="AI90" s="68" t="e">
        <f t="shared" si="44"/>
        <v>#DIV/0!</v>
      </c>
      <c r="AJ90" s="67"/>
      <c r="AK90" s="67"/>
      <c r="AL90" s="67" t="s">
        <v>111</v>
      </c>
      <c r="AM90" s="67"/>
      <c r="AN90" s="68" t="e">
        <f t="shared" si="45"/>
        <v>#DIV/0!</v>
      </c>
      <c r="AO90" s="68" t="e">
        <f t="shared" si="46"/>
        <v>#DIV/0!</v>
      </c>
      <c r="AP90" s="67"/>
      <c r="AQ90" s="67"/>
      <c r="AR90" s="67" t="s">
        <v>112</v>
      </c>
      <c r="AS90" s="67"/>
      <c r="AT90" s="68" t="e">
        <f t="shared" si="47"/>
        <v>#DIV/0!</v>
      </c>
      <c r="AU90" s="68" t="e">
        <f t="shared" si="48"/>
        <v>#DIV/0!</v>
      </c>
      <c r="AV90" s="67"/>
      <c r="AW90" s="67"/>
      <c r="AX90" s="67" t="s">
        <v>113</v>
      </c>
      <c r="AY90" s="67"/>
      <c r="AZ90" s="68" t="e">
        <f t="shared" si="49"/>
        <v>#DIV/0!</v>
      </c>
      <c r="BA90" s="68" t="e">
        <f t="shared" si="50"/>
        <v>#DIV/0!</v>
      </c>
      <c r="BB90" s="67"/>
      <c r="BC90" s="67"/>
      <c r="BD90" s="67" t="s">
        <v>114</v>
      </c>
      <c r="BE90" s="67"/>
      <c r="BF90" s="68" t="e">
        <f t="shared" si="51"/>
        <v>#DIV/0!</v>
      </c>
      <c r="BG90" s="68" t="e">
        <f t="shared" si="52"/>
        <v>#DIV/0!</v>
      </c>
      <c r="BH90" s="67"/>
      <c r="BI90" s="67"/>
      <c r="BJ90" s="67" t="s">
        <v>115</v>
      </c>
      <c r="BK90" s="67"/>
      <c r="BL90" s="68" t="e">
        <f t="shared" si="53"/>
        <v>#DIV/0!</v>
      </c>
      <c r="BM90" s="68" t="e">
        <f t="shared" si="54"/>
        <v>#DIV/0!</v>
      </c>
      <c r="BN90" s="67"/>
      <c r="BO90" s="67"/>
      <c r="BP90" s="67" t="s">
        <v>116</v>
      </c>
      <c r="BQ90" s="67"/>
      <c r="BR90" s="68" t="e">
        <f t="shared" si="55"/>
        <v>#DIV/0!</v>
      </c>
      <c r="BS90" s="68" t="e">
        <f t="shared" si="56"/>
        <v>#DIV/0!</v>
      </c>
      <c r="BT90" s="67"/>
      <c r="BU90" s="67"/>
      <c r="BV90" s="67" t="s">
        <v>117</v>
      </c>
      <c r="BW90" s="67"/>
      <c r="BX90" s="68" t="e">
        <f t="shared" si="57"/>
        <v>#DIV/0!</v>
      </c>
      <c r="BY90" s="68" t="e">
        <f t="shared" si="58"/>
        <v>#DIV/0!</v>
      </c>
      <c r="BZ90" s="67"/>
      <c r="CA90" s="67"/>
      <c r="CB90" s="67" t="s">
        <v>118</v>
      </c>
      <c r="CC90" s="67"/>
      <c r="CD90" s="68" t="e">
        <f t="shared" si="59"/>
        <v>#DIV/0!</v>
      </c>
      <c r="CE90" s="68" t="e">
        <f t="shared" si="60"/>
        <v>#DIV/0!</v>
      </c>
      <c r="CF90" s="67"/>
      <c r="CG90" s="67"/>
      <c r="CH90" s="67" t="s">
        <v>119</v>
      </c>
      <c r="CI90" s="67"/>
      <c r="CJ90" s="68" t="e">
        <f t="shared" si="61"/>
        <v>#DIV/0!</v>
      </c>
      <c r="CK90" s="68" t="e">
        <f t="shared" si="62"/>
        <v>#DIV/0!</v>
      </c>
      <c r="CL90" s="67"/>
      <c r="CM90" s="67"/>
      <c r="CN90" s="58">
        <f t="shared" si="63"/>
        <v>0</v>
      </c>
      <c r="CO90" s="58">
        <f t="shared" si="64"/>
        <v>0</v>
      </c>
      <c r="CP90" s="58">
        <f t="shared" si="65"/>
        <v>0</v>
      </c>
      <c r="CQ90" s="58">
        <f t="shared" si="66"/>
        <v>0</v>
      </c>
      <c r="CR90" s="58">
        <f t="shared" si="67"/>
        <v>0</v>
      </c>
      <c r="CS90" s="58">
        <f t="shared" si="68"/>
        <v>0</v>
      </c>
      <c r="CT90" s="58">
        <f t="shared" si="69"/>
        <v>0</v>
      </c>
      <c r="CU90" s="58">
        <f t="shared" si="70"/>
        <v>0</v>
      </c>
      <c r="CV90" s="58">
        <f t="shared" si="71"/>
        <v>0</v>
      </c>
      <c r="CW90" s="58">
        <f t="shared" si="72"/>
        <v>0</v>
      </c>
      <c r="CX90" s="58">
        <f t="shared" si="73"/>
        <v>0</v>
      </c>
      <c r="CY90" s="58">
        <f t="shared" si="74"/>
        <v>0</v>
      </c>
      <c r="CZ90" s="58">
        <f t="shared" si="75"/>
        <v>0</v>
      </c>
    </row>
    <row r="91" spans="1:104" ht="26" x14ac:dyDescent="0.35">
      <c r="A91" s="141" t="s">
        <v>489</v>
      </c>
      <c r="B91" s="276"/>
      <c r="C91" s="20" t="s">
        <v>748</v>
      </c>
      <c r="D91" s="22"/>
      <c r="E91" s="22"/>
      <c r="F91" s="22"/>
      <c r="G91" s="20">
        <f t="shared" si="38"/>
        <v>0</v>
      </c>
      <c r="H91" s="20"/>
      <c r="I91" s="20"/>
      <c r="J91" s="20"/>
      <c r="K91" s="20"/>
      <c r="L91" s="20"/>
      <c r="M91" s="20"/>
      <c r="N91" s="20"/>
      <c r="O91" s="20"/>
      <c r="P91" s="20"/>
      <c r="Q91" s="20"/>
      <c r="R91" s="20"/>
      <c r="S91" s="20"/>
      <c r="T91" s="67" t="s">
        <v>108</v>
      </c>
      <c r="U91" s="67"/>
      <c r="V91" s="68" t="e">
        <f t="shared" si="39"/>
        <v>#DIV/0!</v>
      </c>
      <c r="W91" s="68" t="e">
        <f t="shared" si="40"/>
        <v>#DIV/0!</v>
      </c>
      <c r="X91" s="67"/>
      <c r="Y91" s="67"/>
      <c r="Z91" s="67" t="s">
        <v>109</v>
      </c>
      <c r="AA91" s="67"/>
      <c r="AB91" s="68" t="e">
        <f t="shared" si="41"/>
        <v>#DIV/0!</v>
      </c>
      <c r="AC91" s="68" t="e">
        <f t="shared" si="42"/>
        <v>#DIV/0!</v>
      </c>
      <c r="AD91" s="67"/>
      <c r="AE91" s="67"/>
      <c r="AF91" s="67" t="s">
        <v>110</v>
      </c>
      <c r="AG91" s="67"/>
      <c r="AH91" s="68" t="e">
        <f t="shared" si="43"/>
        <v>#DIV/0!</v>
      </c>
      <c r="AI91" s="68" t="e">
        <f t="shared" si="44"/>
        <v>#DIV/0!</v>
      </c>
      <c r="AJ91" s="67"/>
      <c r="AK91" s="67"/>
      <c r="AL91" s="67" t="s">
        <v>111</v>
      </c>
      <c r="AM91" s="67"/>
      <c r="AN91" s="68" t="e">
        <f t="shared" si="45"/>
        <v>#DIV/0!</v>
      </c>
      <c r="AO91" s="68" t="e">
        <f t="shared" si="46"/>
        <v>#DIV/0!</v>
      </c>
      <c r="AP91" s="67"/>
      <c r="AQ91" s="67"/>
      <c r="AR91" s="67" t="s">
        <v>112</v>
      </c>
      <c r="AS91" s="67"/>
      <c r="AT91" s="68" t="e">
        <f t="shared" si="47"/>
        <v>#DIV/0!</v>
      </c>
      <c r="AU91" s="68" t="e">
        <f t="shared" si="48"/>
        <v>#DIV/0!</v>
      </c>
      <c r="AV91" s="67"/>
      <c r="AW91" s="67"/>
      <c r="AX91" s="67" t="s">
        <v>113</v>
      </c>
      <c r="AY91" s="67"/>
      <c r="AZ91" s="68" t="e">
        <f t="shared" si="49"/>
        <v>#DIV/0!</v>
      </c>
      <c r="BA91" s="68" t="e">
        <f t="shared" si="50"/>
        <v>#DIV/0!</v>
      </c>
      <c r="BB91" s="67"/>
      <c r="BC91" s="67"/>
      <c r="BD91" s="67" t="s">
        <v>114</v>
      </c>
      <c r="BE91" s="67"/>
      <c r="BF91" s="68" t="e">
        <f t="shared" si="51"/>
        <v>#DIV/0!</v>
      </c>
      <c r="BG91" s="68" t="e">
        <f t="shared" si="52"/>
        <v>#DIV/0!</v>
      </c>
      <c r="BH91" s="67"/>
      <c r="BI91" s="67"/>
      <c r="BJ91" s="67" t="s">
        <v>115</v>
      </c>
      <c r="BK91" s="67"/>
      <c r="BL91" s="68" t="e">
        <f t="shared" si="53"/>
        <v>#DIV/0!</v>
      </c>
      <c r="BM91" s="68" t="e">
        <f t="shared" si="54"/>
        <v>#DIV/0!</v>
      </c>
      <c r="BN91" s="67"/>
      <c r="BO91" s="67"/>
      <c r="BP91" s="67" t="s">
        <v>116</v>
      </c>
      <c r="BQ91" s="67"/>
      <c r="BR91" s="68" t="e">
        <f t="shared" si="55"/>
        <v>#DIV/0!</v>
      </c>
      <c r="BS91" s="68" t="e">
        <f t="shared" si="56"/>
        <v>#DIV/0!</v>
      </c>
      <c r="BT91" s="67"/>
      <c r="BU91" s="67"/>
      <c r="BV91" s="67" t="s">
        <v>117</v>
      </c>
      <c r="BW91" s="67"/>
      <c r="BX91" s="68" t="e">
        <f t="shared" si="57"/>
        <v>#DIV/0!</v>
      </c>
      <c r="BY91" s="68" t="e">
        <f t="shared" si="58"/>
        <v>#DIV/0!</v>
      </c>
      <c r="BZ91" s="67"/>
      <c r="CA91" s="67"/>
      <c r="CB91" s="67" t="s">
        <v>118</v>
      </c>
      <c r="CC91" s="67"/>
      <c r="CD91" s="68" t="e">
        <f t="shared" si="59"/>
        <v>#DIV/0!</v>
      </c>
      <c r="CE91" s="68" t="e">
        <f t="shared" si="60"/>
        <v>#DIV/0!</v>
      </c>
      <c r="CF91" s="67"/>
      <c r="CG91" s="67"/>
      <c r="CH91" s="67" t="s">
        <v>119</v>
      </c>
      <c r="CI91" s="67"/>
      <c r="CJ91" s="68" t="e">
        <f t="shared" si="61"/>
        <v>#DIV/0!</v>
      </c>
      <c r="CK91" s="68" t="e">
        <f t="shared" si="62"/>
        <v>#DIV/0!</v>
      </c>
      <c r="CL91" s="67"/>
      <c r="CM91" s="67"/>
      <c r="CN91" s="58">
        <f t="shared" si="63"/>
        <v>0</v>
      </c>
      <c r="CO91" s="58">
        <f t="shared" si="64"/>
        <v>0</v>
      </c>
      <c r="CP91" s="58">
        <f t="shared" si="65"/>
        <v>0</v>
      </c>
      <c r="CQ91" s="58">
        <f t="shared" si="66"/>
        <v>0</v>
      </c>
      <c r="CR91" s="58">
        <f t="shared" si="67"/>
        <v>0</v>
      </c>
      <c r="CS91" s="58">
        <f t="shared" si="68"/>
        <v>0</v>
      </c>
      <c r="CT91" s="58">
        <f t="shared" si="69"/>
        <v>0</v>
      </c>
      <c r="CU91" s="58">
        <f t="shared" si="70"/>
        <v>0</v>
      </c>
      <c r="CV91" s="58">
        <f t="shared" si="71"/>
        <v>0</v>
      </c>
      <c r="CW91" s="58">
        <f t="shared" si="72"/>
        <v>0</v>
      </c>
      <c r="CX91" s="58">
        <f t="shared" si="73"/>
        <v>0</v>
      </c>
      <c r="CY91" s="58">
        <f t="shared" si="74"/>
        <v>0</v>
      </c>
      <c r="CZ91" s="58">
        <f t="shared" si="75"/>
        <v>0</v>
      </c>
    </row>
    <row r="92" spans="1:104" ht="52" x14ac:dyDescent="0.35">
      <c r="A92" s="141" t="s">
        <v>489</v>
      </c>
      <c r="B92" s="274" t="s">
        <v>137</v>
      </c>
      <c r="C92" s="20" t="s">
        <v>749</v>
      </c>
      <c r="D92" s="22" t="s">
        <v>515</v>
      </c>
      <c r="E92" s="22" t="s">
        <v>516</v>
      </c>
      <c r="F92" s="22" t="s">
        <v>517</v>
      </c>
      <c r="G92" s="20">
        <f t="shared" si="38"/>
        <v>10</v>
      </c>
      <c r="H92" s="20"/>
      <c r="I92" s="20">
        <v>1</v>
      </c>
      <c r="J92" s="20">
        <v>1</v>
      </c>
      <c r="K92" s="20">
        <v>1</v>
      </c>
      <c r="L92" s="20">
        <v>1</v>
      </c>
      <c r="M92" s="20">
        <v>1</v>
      </c>
      <c r="N92" s="20">
        <v>1</v>
      </c>
      <c r="O92" s="20">
        <v>1</v>
      </c>
      <c r="P92" s="20">
        <v>1</v>
      </c>
      <c r="Q92" s="20">
        <v>1</v>
      </c>
      <c r="R92" s="20">
        <v>1</v>
      </c>
      <c r="S92" s="20"/>
      <c r="T92" s="67" t="s">
        <v>108</v>
      </c>
      <c r="U92" s="67"/>
      <c r="V92" s="68" t="e">
        <f t="shared" si="39"/>
        <v>#DIV/0!</v>
      </c>
      <c r="W92" s="68">
        <f t="shared" si="40"/>
        <v>0</v>
      </c>
      <c r="X92" s="67"/>
      <c r="Y92" s="67"/>
      <c r="Z92" s="67" t="s">
        <v>109</v>
      </c>
      <c r="AA92" s="67"/>
      <c r="AB92" s="68">
        <f t="shared" si="41"/>
        <v>0</v>
      </c>
      <c r="AC92" s="68">
        <f t="shared" si="42"/>
        <v>0</v>
      </c>
      <c r="AD92" s="67"/>
      <c r="AE92" s="67"/>
      <c r="AF92" s="67" t="s">
        <v>110</v>
      </c>
      <c r="AG92" s="67"/>
      <c r="AH92" s="68">
        <f t="shared" si="43"/>
        <v>0</v>
      </c>
      <c r="AI92" s="68">
        <f t="shared" si="44"/>
        <v>0</v>
      </c>
      <c r="AJ92" s="67"/>
      <c r="AK92" s="67"/>
      <c r="AL92" s="67" t="s">
        <v>111</v>
      </c>
      <c r="AM92" s="67"/>
      <c r="AN92" s="68">
        <f t="shared" si="45"/>
        <v>0</v>
      </c>
      <c r="AO92" s="68">
        <f t="shared" si="46"/>
        <v>0</v>
      </c>
      <c r="AP92" s="67"/>
      <c r="AQ92" s="67"/>
      <c r="AR92" s="67" t="s">
        <v>112</v>
      </c>
      <c r="AS92" s="67"/>
      <c r="AT92" s="68">
        <f t="shared" si="47"/>
        <v>0</v>
      </c>
      <c r="AU92" s="68">
        <f t="shared" si="48"/>
        <v>0</v>
      </c>
      <c r="AV92" s="67"/>
      <c r="AW92" s="67"/>
      <c r="AX92" s="67" t="s">
        <v>113</v>
      </c>
      <c r="AY92" s="67"/>
      <c r="AZ92" s="68">
        <f t="shared" si="49"/>
        <v>0</v>
      </c>
      <c r="BA92" s="68">
        <f t="shared" si="50"/>
        <v>0</v>
      </c>
      <c r="BB92" s="67"/>
      <c r="BC92" s="67"/>
      <c r="BD92" s="67" t="s">
        <v>114</v>
      </c>
      <c r="BE92" s="67"/>
      <c r="BF92" s="68">
        <f t="shared" si="51"/>
        <v>0</v>
      </c>
      <c r="BG92" s="68">
        <f t="shared" si="52"/>
        <v>0</v>
      </c>
      <c r="BH92" s="67"/>
      <c r="BI92" s="67"/>
      <c r="BJ92" s="67" t="s">
        <v>115</v>
      </c>
      <c r="BK92" s="67"/>
      <c r="BL92" s="68">
        <f t="shared" si="53"/>
        <v>0</v>
      </c>
      <c r="BM92" s="68">
        <f t="shared" si="54"/>
        <v>0</v>
      </c>
      <c r="BN92" s="67"/>
      <c r="BO92" s="67"/>
      <c r="BP92" s="67" t="s">
        <v>116</v>
      </c>
      <c r="BQ92" s="67"/>
      <c r="BR92" s="68">
        <f t="shared" si="55"/>
        <v>0</v>
      </c>
      <c r="BS92" s="68">
        <f t="shared" si="56"/>
        <v>0</v>
      </c>
      <c r="BT92" s="67"/>
      <c r="BU92" s="67"/>
      <c r="BV92" s="67" t="s">
        <v>117</v>
      </c>
      <c r="BW92" s="67"/>
      <c r="BX92" s="68">
        <f t="shared" si="57"/>
        <v>0</v>
      </c>
      <c r="BY92" s="68">
        <f t="shared" si="58"/>
        <v>0</v>
      </c>
      <c r="BZ92" s="67"/>
      <c r="CA92" s="67"/>
      <c r="CB92" s="67" t="s">
        <v>118</v>
      </c>
      <c r="CC92" s="67"/>
      <c r="CD92" s="68">
        <f t="shared" si="59"/>
        <v>0</v>
      </c>
      <c r="CE92" s="68">
        <f t="shared" si="60"/>
        <v>0</v>
      </c>
      <c r="CF92" s="67"/>
      <c r="CG92" s="67"/>
      <c r="CH92" s="67" t="s">
        <v>119</v>
      </c>
      <c r="CI92" s="67"/>
      <c r="CJ92" s="68" t="e">
        <f t="shared" si="61"/>
        <v>#DIV/0!</v>
      </c>
      <c r="CK92" s="68">
        <f t="shared" si="62"/>
        <v>0</v>
      </c>
      <c r="CL92" s="67"/>
      <c r="CM92" s="67"/>
      <c r="CN92" s="58">
        <f t="shared" si="63"/>
        <v>0</v>
      </c>
      <c r="CO92" s="58">
        <f t="shared" si="64"/>
        <v>0</v>
      </c>
      <c r="CP92" s="58">
        <f t="shared" si="65"/>
        <v>0</v>
      </c>
      <c r="CQ92" s="58">
        <f t="shared" si="66"/>
        <v>0</v>
      </c>
      <c r="CR92" s="58">
        <f t="shared" si="67"/>
        <v>0</v>
      </c>
      <c r="CS92" s="58">
        <f t="shared" si="68"/>
        <v>0</v>
      </c>
      <c r="CT92" s="58">
        <f t="shared" si="69"/>
        <v>0</v>
      </c>
      <c r="CU92" s="58">
        <f t="shared" si="70"/>
        <v>0</v>
      </c>
      <c r="CV92" s="58">
        <f t="shared" si="71"/>
        <v>0</v>
      </c>
      <c r="CW92" s="58">
        <f t="shared" si="72"/>
        <v>0</v>
      </c>
      <c r="CX92" s="58">
        <f t="shared" si="73"/>
        <v>0</v>
      </c>
      <c r="CY92" s="58">
        <f t="shared" si="74"/>
        <v>0</v>
      </c>
      <c r="CZ92" s="58">
        <f t="shared" si="75"/>
        <v>0</v>
      </c>
    </row>
    <row r="93" spans="1:104" ht="26" x14ac:dyDescent="0.35">
      <c r="A93" s="141" t="s">
        <v>489</v>
      </c>
      <c r="B93" s="275"/>
      <c r="C93" s="20" t="s">
        <v>750</v>
      </c>
      <c r="D93" s="22"/>
      <c r="E93" s="22"/>
      <c r="F93" s="22"/>
      <c r="G93" s="20">
        <f t="shared" si="38"/>
        <v>0</v>
      </c>
      <c r="H93" s="20"/>
      <c r="I93" s="20"/>
      <c r="J93" s="20"/>
      <c r="K93" s="20"/>
      <c r="L93" s="20"/>
      <c r="M93" s="20"/>
      <c r="N93" s="20"/>
      <c r="O93" s="20"/>
      <c r="P93" s="20"/>
      <c r="Q93" s="20"/>
      <c r="R93" s="20"/>
      <c r="S93" s="20"/>
      <c r="T93" s="67" t="s">
        <v>108</v>
      </c>
      <c r="U93" s="67"/>
      <c r="V93" s="68" t="e">
        <f t="shared" si="39"/>
        <v>#DIV/0!</v>
      </c>
      <c r="W93" s="68" t="e">
        <f t="shared" si="40"/>
        <v>#DIV/0!</v>
      </c>
      <c r="X93" s="67"/>
      <c r="Y93" s="67"/>
      <c r="Z93" s="67" t="s">
        <v>109</v>
      </c>
      <c r="AA93" s="67"/>
      <c r="AB93" s="68" t="e">
        <f t="shared" si="41"/>
        <v>#DIV/0!</v>
      </c>
      <c r="AC93" s="68" t="e">
        <f t="shared" si="42"/>
        <v>#DIV/0!</v>
      </c>
      <c r="AD93" s="67"/>
      <c r="AE93" s="67"/>
      <c r="AF93" s="67" t="s">
        <v>110</v>
      </c>
      <c r="AG93" s="67"/>
      <c r="AH93" s="68" t="e">
        <f t="shared" si="43"/>
        <v>#DIV/0!</v>
      </c>
      <c r="AI93" s="68" t="e">
        <f t="shared" si="44"/>
        <v>#DIV/0!</v>
      </c>
      <c r="AJ93" s="67"/>
      <c r="AK93" s="67"/>
      <c r="AL93" s="67" t="s">
        <v>111</v>
      </c>
      <c r="AM93" s="67"/>
      <c r="AN93" s="68" t="e">
        <f t="shared" si="45"/>
        <v>#DIV/0!</v>
      </c>
      <c r="AO93" s="68" t="e">
        <f t="shared" si="46"/>
        <v>#DIV/0!</v>
      </c>
      <c r="AP93" s="67"/>
      <c r="AQ93" s="67"/>
      <c r="AR93" s="67" t="s">
        <v>112</v>
      </c>
      <c r="AS93" s="67"/>
      <c r="AT93" s="68" t="e">
        <f t="shared" si="47"/>
        <v>#DIV/0!</v>
      </c>
      <c r="AU93" s="68" t="e">
        <f t="shared" si="48"/>
        <v>#DIV/0!</v>
      </c>
      <c r="AV93" s="67"/>
      <c r="AW93" s="67"/>
      <c r="AX93" s="67" t="s">
        <v>113</v>
      </c>
      <c r="AY93" s="67"/>
      <c r="AZ93" s="68" t="e">
        <f t="shared" si="49"/>
        <v>#DIV/0!</v>
      </c>
      <c r="BA93" s="68" t="e">
        <f t="shared" si="50"/>
        <v>#DIV/0!</v>
      </c>
      <c r="BB93" s="67"/>
      <c r="BC93" s="67"/>
      <c r="BD93" s="67" t="s">
        <v>114</v>
      </c>
      <c r="BE93" s="67"/>
      <c r="BF93" s="68" t="e">
        <f t="shared" si="51"/>
        <v>#DIV/0!</v>
      </c>
      <c r="BG93" s="68" t="e">
        <f t="shared" si="52"/>
        <v>#DIV/0!</v>
      </c>
      <c r="BH93" s="67"/>
      <c r="BI93" s="67"/>
      <c r="BJ93" s="67" t="s">
        <v>115</v>
      </c>
      <c r="BK93" s="67"/>
      <c r="BL93" s="68" t="e">
        <f t="shared" si="53"/>
        <v>#DIV/0!</v>
      </c>
      <c r="BM93" s="68" t="e">
        <f t="shared" si="54"/>
        <v>#DIV/0!</v>
      </c>
      <c r="BN93" s="67"/>
      <c r="BO93" s="67"/>
      <c r="BP93" s="67" t="s">
        <v>116</v>
      </c>
      <c r="BQ93" s="67"/>
      <c r="BR93" s="68" t="e">
        <f t="shared" si="55"/>
        <v>#DIV/0!</v>
      </c>
      <c r="BS93" s="68" t="e">
        <f t="shared" si="56"/>
        <v>#DIV/0!</v>
      </c>
      <c r="BT93" s="67"/>
      <c r="BU93" s="67"/>
      <c r="BV93" s="67" t="s">
        <v>117</v>
      </c>
      <c r="BW93" s="67"/>
      <c r="BX93" s="68" t="e">
        <f t="shared" si="57"/>
        <v>#DIV/0!</v>
      </c>
      <c r="BY93" s="68" t="e">
        <f t="shared" si="58"/>
        <v>#DIV/0!</v>
      </c>
      <c r="BZ93" s="67"/>
      <c r="CA93" s="67"/>
      <c r="CB93" s="67" t="s">
        <v>118</v>
      </c>
      <c r="CC93" s="67"/>
      <c r="CD93" s="68" t="e">
        <f t="shared" si="59"/>
        <v>#DIV/0!</v>
      </c>
      <c r="CE93" s="68" t="e">
        <f t="shared" si="60"/>
        <v>#DIV/0!</v>
      </c>
      <c r="CF93" s="67"/>
      <c r="CG93" s="67"/>
      <c r="CH93" s="67" t="s">
        <v>119</v>
      </c>
      <c r="CI93" s="67"/>
      <c r="CJ93" s="68" t="e">
        <f t="shared" si="61"/>
        <v>#DIV/0!</v>
      </c>
      <c r="CK93" s="68" t="e">
        <f t="shared" si="62"/>
        <v>#DIV/0!</v>
      </c>
      <c r="CL93" s="67"/>
      <c r="CM93" s="67"/>
      <c r="CN93" s="58">
        <f t="shared" si="63"/>
        <v>0</v>
      </c>
      <c r="CO93" s="58">
        <f t="shared" si="64"/>
        <v>0</v>
      </c>
      <c r="CP93" s="58">
        <f t="shared" si="65"/>
        <v>0</v>
      </c>
      <c r="CQ93" s="58">
        <f t="shared" si="66"/>
        <v>0</v>
      </c>
      <c r="CR93" s="58">
        <f t="shared" si="67"/>
        <v>0</v>
      </c>
      <c r="CS93" s="58">
        <f t="shared" si="68"/>
        <v>0</v>
      </c>
      <c r="CT93" s="58">
        <f t="shared" si="69"/>
        <v>0</v>
      </c>
      <c r="CU93" s="58">
        <f t="shared" si="70"/>
        <v>0</v>
      </c>
      <c r="CV93" s="58">
        <f t="shared" si="71"/>
        <v>0</v>
      </c>
      <c r="CW93" s="58">
        <f t="shared" si="72"/>
        <v>0</v>
      </c>
      <c r="CX93" s="58">
        <f t="shared" si="73"/>
        <v>0</v>
      </c>
      <c r="CY93" s="58">
        <f t="shared" si="74"/>
        <v>0</v>
      </c>
      <c r="CZ93" s="58">
        <f t="shared" si="75"/>
        <v>0</v>
      </c>
    </row>
    <row r="94" spans="1:104" ht="26" x14ac:dyDescent="0.35">
      <c r="A94" s="141" t="s">
        <v>489</v>
      </c>
      <c r="B94" s="275"/>
      <c r="C94" s="20" t="s">
        <v>751</v>
      </c>
      <c r="D94" s="22"/>
      <c r="E94" s="22"/>
      <c r="F94" s="22"/>
      <c r="G94" s="20">
        <f t="shared" si="38"/>
        <v>0</v>
      </c>
      <c r="H94" s="20"/>
      <c r="I94" s="20"/>
      <c r="J94" s="20"/>
      <c r="K94" s="20"/>
      <c r="L94" s="20"/>
      <c r="M94" s="20"/>
      <c r="N94" s="20"/>
      <c r="O94" s="20"/>
      <c r="P94" s="20"/>
      <c r="Q94" s="20"/>
      <c r="R94" s="20"/>
      <c r="S94" s="20"/>
      <c r="T94" s="67" t="s">
        <v>108</v>
      </c>
      <c r="U94" s="67"/>
      <c r="V94" s="68" t="e">
        <f t="shared" si="39"/>
        <v>#DIV/0!</v>
      </c>
      <c r="W94" s="68" t="e">
        <f t="shared" si="40"/>
        <v>#DIV/0!</v>
      </c>
      <c r="X94" s="67"/>
      <c r="Y94" s="67"/>
      <c r="Z94" s="67" t="s">
        <v>109</v>
      </c>
      <c r="AA94" s="67"/>
      <c r="AB94" s="68" t="e">
        <f t="shared" si="41"/>
        <v>#DIV/0!</v>
      </c>
      <c r="AC94" s="68" t="e">
        <f t="shared" si="42"/>
        <v>#DIV/0!</v>
      </c>
      <c r="AD94" s="67"/>
      <c r="AE94" s="67"/>
      <c r="AF94" s="67" t="s">
        <v>110</v>
      </c>
      <c r="AG94" s="67"/>
      <c r="AH94" s="68" t="e">
        <f t="shared" si="43"/>
        <v>#DIV/0!</v>
      </c>
      <c r="AI94" s="68" t="e">
        <f t="shared" si="44"/>
        <v>#DIV/0!</v>
      </c>
      <c r="AJ94" s="67"/>
      <c r="AK94" s="67"/>
      <c r="AL94" s="67" t="s">
        <v>111</v>
      </c>
      <c r="AM94" s="67"/>
      <c r="AN94" s="68" t="e">
        <f t="shared" si="45"/>
        <v>#DIV/0!</v>
      </c>
      <c r="AO94" s="68" t="e">
        <f t="shared" si="46"/>
        <v>#DIV/0!</v>
      </c>
      <c r="AP94" s="67"/>
      <c r="AQ94" s="67"/>
      <c r="AR94" s="67" t="s">
        <v>112</v>
      </c>
      <c r="AS94" s="67"/>
      <c r="AT94" s="68" t="e">
        <f t="shared" si="47"/>
        <v>#DIV/0!</v>
      </c>
      <c r="AU94" s="68" t="e">
        <f t="shared" si="48"/>
        <v>#DIV/0!</v>
      </c>
      <c r="AV94" s="67"/>
      <c r="AW94" s="67"/>
      <c r="AX94" s="67" t="s">
        <v>113</v>
      </c>
      <c r="AY94" s="67"/>
      <c r="AZ94" s="68" t="e">
        <f t="shared" si="49"/>
        <v>#DIV/0!</v>
      </c>
      <c r="BA94" s="68" t="e">
        <f t="shared" si="50"/>
        <v>#DIV/0!</v>
      </c>
      <c r="BB94" s="67"/>
      <c r="BC94" s="67"/>
      <c r="BD94" s="67" t="s">
        <v>114</v>
      </c>
      <c r="BE94" s="67"/>
      <c r="BF94" s="68" t="e">
        <f t="shared" si="51"/>
        <v>#DIV/0!</v>
      </c>
      <c r="BG94" s="68" t="e">
        <f t="shared" si="52"/>
        <v>#DIV/0!</v>
      </c>
      <c r="BH94" s="67"/>
      <c r="BI94" s="67"/>
      <c r="BJ94" s="67" t="s">
        <v>115</v>
      </c>
      <c r="BK94" s="67"/>
      <c r="BL94" s="68" t="e">
        <f t="shared" si="53"/>
        <v>#DIV/0!</v>
      </c>
      <c r="BM94" s="68" t="e">
        <f t="shared" si="54"/>
        <v>#DIV/0!</v>
      </c>
      <c r="BN94" s="67"/>
      <c r="BO94" s="67"/>
      <c r="BP94" s="67" t="s">
        <v>116</v>
      </c>
      <c r="BQ94" s="67"/>
      <c r="BR94" s="68" t="e">
        <f t="shared" si="55"/>
        <v>#DIV/0!</v>
      </c>
      <c r="BS94" s="68" t="e">
        <f t="shared" si="56"/>
        <v>#DIV/0!</v>
      </c>
      <c r="BT94" s="67"/>
      <c r="BU94" s="67"/>
      <c r="BV94" s="67" t="s">
        <v>117</v>
      </c>
      <c r="BW94" s="67"/>
      <c r="BX94" s="68" t="e">
        <f t="shared" si="57"/>
        <v>#DIV/0!</v>
      </c>
      <c r="BY94" s="68" t="e">
        <f t="shared" si="58"/>
        <v>#DIV/0!</v>
      </c>
      <c r="BZ94" s="67"/>
      <c r="CA94" s="67"/>
      <c r="CB94" s="67" t="s">
        <v>118</v>
      </c>
      <c r="CC94" s="67"/>
      <c r="CD94" s="68" t="e">
        <f t="shared" si="59"/>
        <v>#DIV/0!</v>
      </c>
      <c r="CE94" s="68" t="e">
        <f t="shared" si="60"/>
        <v>#DIV/0!</v>
      </c>
      <c r="CF94" s="67"/>
      <c r="CG94" s="67"/>
      <c r="CH94" s="67" t="s">
        <v>119</v>
      </c>
      <c r="CI94" s="67"/>
      <c r="CJ94" s="68" t="e">
        <f t="shared" si="61"/>
        <v>#DIV/0!</v>
      </c>
      <c r="CK94" s="68" t="e">
        <f t="shared" si="62"/>
        <v>#DIV/0!</v>
      </c>
      <c r="CL94" s="67"/>
      <c r="CM94" s="67"/>
      <c r="CN94" s="58">
        <f t="shared" si="63"/>
        <v>0</v>
      </c>
      <c r="CO94" s="58">
        <f t="shared" si="64"/>
        <v>0</v>
      </c>
      <c r="CP94" s="58">
        <f t="shared" si="65"/>
        <v>0</v>
      </c>
      <c r="CQ94" s="58">
        <f t="shared" si="66"/>
        <v>0</v>
      </c>
      <c r="CR94" s="58">
        <f t="shared" si="67"/>
        <v>0</v>
      </c>
      <c r="CS94" s="58">
        <f t="shared" si="68"/>
        <v>0</v>
      </c>
      <c r="CT94" s="58">
        <f t="shared" si="69"/>
        <v>0</v>
      </c>
      <c r="CU94" s="58">
        <f t="shared" si="70"/>
        <v>0</v>
      </c>
      <c r="CV94" s="58">
        <f t="shared" si="71"/>
        <v>0</v>
      </c>
      <c r="CW94" s="58">
        <f t="shared" si="72"/>
        <v>0</v>
      </c>
      <c r="CX94" s="58">
        <f t="shared" si="73"/>
        <v>0</v>
      </c>
      <c r="CY94" s="58">
        <f t="shared" si="74"/>
        <v>0</v>
      </c>
      <c r="CZ94" s="58">
        <f t="shared" si="75"/>
        <v>0</v>
      </c>
    </row>
    <row r="95" spans="1:104" ht="26" x14ac:dyDescent="0.35">
      <c r="A95" s="141" t="s">
        <v>489</v>
      </c>
      <c r="B95" s="276"/>
      <c r="C95" s="20" t="s">
        <v>752</v>
      </c>
      <c r="D95" s="22"/>
      <c r="E95" s="22"/>
      <c r="F95" s="22"/>
      <c r="G95" s="20">
        <f t="shared" si="38"/>
        <v>0</v>
      </c>
      <c r="H95" s="20"/>
      <c r="I95" s="20"/>
      <c r="J95" s="20"/>
      <c r="K95" s="20"/>
      <c r="L95" s="20"/>
      <c r="M95" s="20"/>
      <c r="N95" s="20"/>
      <c r="O95" s="20"/>
      <c r="P95" s="20"/>
      <c r="Q95" s="20"/>
      <c r="R95" s="20"/>
      <c r="S95" s="20"/>
      <c r="T95" s="67" t="s">
        <v>108</v>
      </c>
      <c r="U95" s="67"/>
      <c r="V95" s="68" t="e">
        <f t="shared" si="39"/>
        <v>#DIV/0!</v>
      </c>
      <c r="W95" s="68" t="e">
        <f t="shared" si="40"/>
        <v>#DIV/0!</v>
      </c>
      <c r="X95" s="67"/>
      <c r="Y95" s="67"/>
      <c r="Z95" s="67" t="s">
        <v>109</v>
      </c>
      <c r="AA95" s="67"/>
      <c r="AB95" s="68" t="e">
        <f t="shared" si="41"/>
        <v>#DIV/0!</v>
      </c>
      <c r="AC95" s="68" t="e">
        <f t="shared" si="42"/>
        <v>#DIV/0!</v>
      </c>
      <c r="AD95" s="67"/>
      <c r="AE95" s="67"/>
      <c r="AF95" s="67" t="s">
        <v>110</v>
      </c>
      <c r="AG95" s="67"/>
      <c r="AH95" s="68" t="e">
        <f t="shared" si="43"/>
        <v>#DIV/0!</v>
      </c>
      <c r="AI95" s="68" t="e">
        <f t="shared" si="44"/>
        <v>#DIV/0!</v>
      </c>
      <c r="AJ95" s="67"/>
      <c r="AK95" s="67"/>
      <c r="AL95" s="67" t="s">
        <v>111</v>
      </c>
      <c r="AM95" s="67"/>
      <c r="AN95" s="68" t="e">
        <f t="shared" si="45"/>
        <v>#DIV/0!</v>
      </c>
      <c r="AO95" s="68" t="e">
        <f t="shared" si="46"/>
        <v>#DIV/0!</v>
      </c>
      <c r="AP95" s="67"/>
      <c r="AQ95" s="67"/>
      <c r="AR95" s="67" t="s">
        <v>112</v>
      </c>
      <c r="AS95" s="67"/>
      <c r="AT95" s="68" t="e">
        <f t="shared" si="47"/>
        <v>#DIV/0!</v>
      </c>
      <c r="AU95" s="68" t="e">
        <f t="shared" si="48"/>
        <v>#DIV/0!</v>
      </c>
      <c r="AV95" s="67"/>
      <c r="AW95" s="67"/>
      <c r="AX95" s="67" t="s">
        <v>113</v>
      </c>
      <c r="AY95" s="67"/>
      <c r="AZ95" s="68" t="e">
        <f t="shared" si="49"/>
        <v>#DIV/0!</v>
      </c>
      <c r="BA95" s="68" t="e">
        <f t="shared" si="50"/>
        <v>#DIV/0!</v>
      </c>
      <c r="BB95" s="67"/>
      <c r="BC95" s="67"/>
      <c r="BD95" s="67" t="s">
        <v>114</v>
      </c>
      <c r="BE95" s="67"/>
      <c r="BF95" s="68" t="e">
        <f t="shared" si="51"/>
        <v>#DIV/0!</v>
      </c>
      <c r="BG95" s="68" t="e">
        <f t="shared" si="52"/>
        <v>#DIV/0!</v>
      </c>
      <c r="BH95" s="67"/>
      <c r="BI95" s="67"/>
      <c r="BJ95" s="67" t="s">
        <v>115</v>
      </c>
      <c r="BK95" s="67"/>
      <c r="BL95" s="68" t="e">
        <f t="shared" si="53"/>
        <v>#DIV/0!</v>
      </c>
      <c r="BM95" s="68" t="e">
        <f t="shared" si="54"/>
        <v>#DIV/0!</v>
      </c>
      <c r="BN95" s="67"/>
      <c r="BO95" s="67"/>
      <c r="BP95" s="67" t="s">
        <v>116</v>
      </c>
      <c r="BQ95" s="67"/>
      <c r="BR95" s="68" t="e">
        <f t="shared" si="55"/>
        <v>#DIV/0!</v>
      </c>
      <c r="BS95" s="68" t="e">
        <f t="shared" si="56"/>
        <v>#DIV/0!</v>
      </c>
      <c r="BT95" s="67"/>
      <c r="BU95" s="67"/>
      <c r="BV95" s="67" t="s">
        <v>117</v>
      </c>
      <c r="BW95" s="67"/>
      <c r="BX95" s="68" t="e">
        <f t="shared" si="57"/>
        <v>#DIV/0!</v>
      </c>
      <c r="BY95" s="68" t="e">
        <f t="shared" si="58"/>
        <v>#DIV/0!</v>
      </c>
      <c r="BZ95" s="67"/>
      <c r="CA95" s="67"/>
      <c r="CB95" s="67" t="s">
        <v>118</v>
      </c>
      <c r="CC95" s="67"/>
      <c r="CD95" s="68" t="e">
        <f t="shared" si="59"/>
        <v>#DIV/0!</v>
      </c>
      <c r="CE95" s="68" t="e">
        <f t="shared" si="60"/>
        <v>#DIV/0!</v>
      </c>
      <c r="CF95" s="67"/>
      <c r="CG95" s="67"/>
      <c r="CH95" s="67" t="s">
        <v>119</v>
      </c>
      <c r="CI95" s="67"/>
      <c r="CJ95" s="68" t="e">
        <f t="shared" si="61"/>
        <v>#DIV/0!</v>
      </c>
      <c r="CK95" s="68" t="e">
        <f t="shared" si="62"/>
        <v>#DIV/0!</v>
      </c>
      <c r="CL95" s="67"/>
      <c r="CM95" s="67"/>
      <c r="CN95" s="58">
        <f t="shared" si="63"/>
        <v>0</v>
      </c>
      <c r="CO95" s="58">
        <f t="shared" si="64"/>
        <v>0</v>
      </c>
      <c r="CP95" s="58">
        <f t="shared" si="65"/>
        <v>0</v>
      </c>
      <c r="CQ95" s="58">
        <f t="shared" si="66"/>
        <v>0</v>
      </c>
      <c r="CR95" s="58">
        <f t="shared" si="67"/>
        <v>0</v>
      </c>
      <c r="CS95" s="58">
        <f t="shared" si="68"/>
        <v>0</v>
      </c>
      <c r="CT95" s="58">
        <f t="shared" si="69"/>
        <v>0</v>
      </c>
      <c r="CU95" s="58">
        <f t="shared" si="70"/>
        <v>0</v>
      </c>
      <c r="CV95" s="58">
        <f t="shared" si="71"/>
        <v>0</v>
      </c>
      <c r="CW95" s="58">
        <f t="shared" si="72"/>
        <v>0</v>
      </c>
      <c r="CX95" s="58">
        <f t="shared" si="73"/>
        <v>0</v>
      </c>
      <c r="CY95" s="58">
        <f t="shared" si="74"/>
        <v>0</v>
      </c>
      <c r="CZ95" s="58">
        <f t="shared" si="75"/>
        <v>0</v>
      </c>
    </row>
    <row r="96" spans="1:104" ht="65" x14ac:dyDescent="0.35">
      <c r="A96" s="141" t="s">
        <v>489</v>
      </c>
      <c r="B96" s="274" t="s">
        <v>137</v>
      </c>
      <c r="C96" s="20" t="s">
        <v>753</v>
      </c>
      <c r="D96" s="22" t="s">
        <v>515</v>
      </c>
      <c r="E96" s="22" t="s">
        <v>518</v>
      </c>
      <c r="F96" s="22" t="s">
        <v>519</v>
      </c>
      <c r="G96" s="20">
        <f t="shared" si="38"/>
        <v>10</v>
      </c>
      <c r="H96" s="20"/>
      <c r="I96" s="20">
        <v>1</v>
      </c>
      <c r="J96" s="20">
        <v>1</v>
      </c>
      <c r="K96" s="20">
        <v>1</v>
      </c>
      <c r="L96" s="20">
        <v>1</v>
      </c>
      <c r="M96" s="20">
        <v>1</v>
      </c>
      <c r="N96" s="20">
        <v>1</v>
      </c>
      <c r="O96" s="20">
        <v>1</v>
      </c>
      <c r="P96" s="20">
        <v>1</v>
      </c>
      <c r="Q96" s="20">
        <v>1</v>
      </c>
      <c r="R96" s="20">
        <v>1</v>
      </c>
      <c r="S96" s="20"/>
      <c r="T96" s="67" t="s">
        <v>108</v>
      </c>
      <c r="U96" s="67"/>
      <c r="V96" s="68" t="e">
        <f t="shared" si="39"/>
        <v>#DIV/0!</v>
      </c>
      <c r="W96" s="68">
        <f t="shared" si="40"/>
        <v>0</v>
      </c>
      <c r="X96" s="67"/>
      <c r="Y96" s="67"/>
      <c r="Z96" s="67" t="s">
        <v>109</v>
      </c>
      <c r="AA96" s="67"/>
      <c r="AB96" s="68">
        <f t="shared" si="41"/>
        <v>0</v>
      </c>
      <c r="AC96" s="68">
        <f t="shared" si="42"/>
        <v>0</v>
      </c>
      <c r="AD96" s="67"/>
      <c r="AE96" s="67"/>
      <c r="AF96" s="67" t="s">
        <v>110</v>
      </c>
      <c r="AG96" s="67"/>
      <c r="AH96" s="68">
        <f t="shared" si="43"/>
        <v>0</v>
      </c>
      <c r="AI96" s="68">
        <f t="shared" si="44"/>
        <v>0</v>
      </c>
      <c r="AJ96" s="67"/>
      <c r="AK96" s="67"/>
      <c r="AL96" s="67" t="s">
        <v>111</v>
      </c>
      <c r="AM96" s="67"/>
      <c r="AN96" s="68">
        <f t="shared" si="45"/>
        <v>0</v>
      </c>
      <c r="AO96" s="68">
        <f t="shared" si="46"/>
        <v>0</v>
      </c>
      <c r="AP96" s="67"/>
      <c r="AQ96" s="67"/>
      <c r="AR96" s="67" t="s">
        <v>112</v>
      </c>
      <c r="AS96" s="67"/>
      <c r="AT96" s="68">
        <f t="shared" si="47"/>
        <v>0</v>
      </c>
      <c r="AU96" s="68">
        <f t="shared" si="48"/>
        <v>0</v>
      </c>
      <c r="AV96" s="67"/>
      <c r="AW96" s="67"/>
      <c r="AX96" s="67" t="s">
        <v>113</v>
      </c>
      <c r="AY96" s="67"/>
      <c r="AZ96" s="68">
        <f t="shared" si="49"/>
        <v>0</v>
      </c>
      <c r="BA96" s="68">
        <f t="shared" si="50"/>
        <v>0</v>
      </c>
      <c r="BB96" s="67"/>
      <c r="BC96" s="67"/>
      <c r="BD96" s="67" t="s">
        <v>114</v>
      </c>
      <c r="BE96" s="67"/>
      <c r="BF96" s="68">
        <f t="shared" si="51"/>
        <v>0</v>
      </c>
      <c r="BG96" s="68">
        <f t="shared" si="52"/>
        <v>0</v>
      </c>
      <c r="BH96" s="67"/>
      <c r="BI96" s="67"/>
      <c r="BJ96" s="67" t="s">
        <v>115</v>
      </c>
      <c r="BK96" s="67"/>
      <c r="BL96" s="68">
        <f t="shared" si="53"/>
        <v>0</v>
      </c>
      <c r="BM96" s="68">
        <f t="shared" si="54"/>
        <v>0</v>
      </c>
      <c r="BN96" s="67"/>
      <c r="BO96" s="67"/>
      <c r="BP96" s="67" t="s">
        <v>116</v>
      </c>
      <c r="BQ96" s="67"/>
      <c r="BR96" s="68">
        <f t="shared" si="55"/>
        <v>0</v>
      </c>
      <c r="BS96" s="68">
        <f t="shared" si="56"/>
        <v>0</v>
      </c>
      <c r="BT96" s="67"/>
      <c r="BU96" s="67"/>
      <c r="BV96" s="67" t="s">
        <v>117</v>
      </c>
      <c r="BW96" s="67"/>
      <c r="BX96" s="68">
        <f t="shared" si="57"/>
        <v>0</v>
      </c>
      <c r="BY96" s="68">
        <f t="shared" si="58"/>
        <v>0</v>
      </c>
      <c r="BZ96" s="67"/>
      <c r="CA96" s="67"/>
      <c r="CB96" s="67" t="s">
        <v>118</v>
      </c>
      <c r="CC96" s="67"/>
      <c r="CD96" s="68">
        <f t="shared" si="59"/>
        <v>0</v>
      </c>
      <c r="CE96" s="68">
        <f t="shared" si="60"/>
        <v>0</v>
      </c>
      <c r="CF96" s="67"/>
      <c r="CG96" s="67"/>
      <c r="CH96" s="67" t="s">
        <v>119</v>
      </c>
      <c r="CI96" s="67"/>
      <c r="CJ96" s="68" t="e">
        <f t="shared" si="61"/>
        <v>#DIV/0!</v>
      </c>
      <c r="CK96" s="68">
        <f t="shared" si="62"/>
        <v>0</v>
      </c>
      <c r="CL96" s="67"/>
      <c r="CM96" s="67"/>
      <c r="CN96" s="58">
        <f t="shared" si="63"/>
        <v>0</v>
      </c>
      <c r="CO96" s="58">
        <f t="shared" si="64"/>
        <v>0</v>
      </c>
      <c r="CP96" s="58">
        <f t="shared" si="65"/>
        <v>0</v>
      </c>
      <c r="CQ96" s="58">
        <f t="shared" si="66"/>
        <v>0</v>
      </c>
      <c r="CR96" s="58">
        <f t="shared" si="67"/>
        <v>0</v>
      </c>
      <c r="CS96" s="58">
        <f t="shared" si="68"/>
        <v>0</v>
      </c>
      <c r="CT96" s="58">
        <f t="shared" si="69"/>
        <v>0</v>
      </c>
      <c r="CU96" s="58">
        <f t="shared" si="70"/>
        <v>0</v>
      </c>
      <c r="CV96" s="58">
        <f t="shared" si="71"/>
        <v>0</v>
      </c>
      <c r="CW96" s="58">
        <f t="shared" si="72"/>
        <v>0</v>
      </c>
      <c r="CX96" s="58">
        <f t="shared" si="73"/>
        <v>0</v>
      </c>
      <c r="CY96" s="58">
        <f t="shared" si="74"/>
        <v>0</v>
      </c>
      <c r="CZ96" s="58">
        <f t="shared" si="75"/>
        <v>0</v>
      </c>
    </row>
    <row r="97" spans="1:104" ht="26" x14ac:dyDescent="0.35">
      <c r="A97" s="141" t="s">
        <v>489</v>
      </c>
      <c r="B97" s="275"/>
      <c r="C97" s="20" t="s">
        <v>754</v>
      </c>
      <c r="D97" s="22"/>
      <c r="E97" s="22"/>
      <c r="F97" s="22"/>
      <c r="G97" s="20">
        <f t="shared" si="38"/>
        <v>0</v>
      </c>
      <c r="H97" s="20"/>
      <c r="I97" s="20"/>
      <c r="J97" s="20"/>
      <c r="K97" s="20"/>
      <c r="L97" s="20"/>
      <c r="M97" s="20"/>
      <c r="N97" s="20"/>
      <c r="O97" s="20"/>
      <c r="P97" s="20"/>
      <c r="Q97" s="20"/>
      <c r="R97" s="20"/>
      <c r="S97" s="20"/>
      <c r="T97" s="67" t="s">
        <v>108</v>
      </c>
      <c r="U97" s="67"/>
      <c r="V97" s="68" t="e">
        <f t="shared" si="39"/>
        <v>#DIV/0!</v>
      </c>
      <c r="W97" s="68" t="e">
        <f t="shared" si="40"/>
        <v>#DIV/0!</v>
      </c>
      <c r="X97" s="67"/>
      <c r="Y97" s="67"/>
      <c r="Z97" s="67" t="s">
        <v>109</v>
      </c>
      <c r="AA97" s="67"/>
      <c r="AB97" s="68" t="e">
        <f t="shared" si="41"/>
        <v>#DIV/0!</v>
      </c>
      <c r="AC97" s="68" t="e">
        <f t="shared" si="42"/>
        <v>#DIV/0!</v>
      </c>
      <c r="AD97" s="67"/>
      <c r="AE97" s="67"/>
      <c r="AF97" s="67" t="s">
        <v>110</v>
      </c>
      <c r="AG97" s="67"/>
      <c r="AH97" s="68" t="e">
        <f t="shared" si="43"/>
        <v>#DIV/0!</v>
      </c>
      <c r="AI97" s="68" t="e">
        <f t="shared" si="44"/>
        <v>#DIV/0!</v>
      </c>
      <c r="AJ97" s="67"/>
      <c r="AK97" s="67"/>
      <c r="AL97" s="67" t="s">
        <v>111</v>
      </c>
      <c r="AM97" s="67"/>
      <c r="AN97" s="68" t="e">
        <f t="shared" si="45"/>
        <v>#DIV/0!</v>
      </c>
      <c r="AO97" s="68" t="e">
        <f t="shared" si="46"/>
        <v>#DIV/0!</v>
      </c>
      <c r="AP97" s="67"/>
      <c r="AQ97" s="67"/>
      <c r="AR97" s="67" t="s">
        <v>112</v>
      </c>
      <c r="AS97" s="67"/>
      <c r="AT97" s="68" t="e">
        <f t="shared" si="47"/>
        <v>#DIV/0!</v>
      </c>
      <c r="AU97" s="68" t="e">
        <f t="shared" si="48"/>
        <v>#DIV/0!</v>
      </c>
      <c r="AV97" s="67"/>
      <c r="AW97" s="67"/>
      <c r="AX97" s="67" t="s">
        <v>113</v>
      </c>
      <c r="AY97" s="67"/>
      <c r="AZ97" s="68" t="e">
        <f t="shared" si="49"/>
        <v>#DIV/0!</v>
      </c>
      <c r="BA97" s="68" t="e">
        <f t="shared" si="50"/>
        <v>#DIV/0!</v>
      </c>
      <c r="BB97" s="67"/>
      <c r="BC97" s="67"/>
      <c r="BD97" s="67" t="s">
        <v>114</v>
      </c>
      <c r="BE97" s="67"/>
      <c r="BF97" s="68" t="e">
        <f t="shared" si="51"/>
        <v>#DIV/0!</v>
      </c>
      <c r="BG97" s="68" t="e">
        <f t="shared" si="52"/>
        <v>#DIV/0!</v>
      </c>
      <c r="BH97" s="67"/>
      <c r="BI97" s="67"/>
      <c r="BJ97" s="67" t="s">
        <v>115</v>
      </c>
      <c r="BK97" s="67"/>
      <c r="BL97" s="68" t="e">
        <f t="shared" si="53"/>
        <v>#DIV/0!</v>
      </c>
      <c r="BM97" s="68" t="e">
        <f t="shared" si="54"/>
        <v>#DIV/0!</v>
      </c>
      <c r="BN97" s="67"/>
      <c r="BO97" s="67"/>
      <c r="BP97" s="67" t="s">
        <v>116</v>
      </c>
      <c r="BQ97" s="67"/>
      <c r="BR97" s="68" t="e">
        <f t="shared" si="55"/>
        <v>#DIV/0!</v>
      </c>
      <c r="BS97" s="68" t="e">
        <f t="shared" si="56"/>
        <v>#DIV/0!</v>
      </c>
      <c r="BT97" s="67"/>
      <c r="BU97" s="67"/>
      <c r="BV97" s="67" t="s">
        <v>117</v>
      </c>
      <c r="BW97" s="67"/>
      <c r="BX97" s="68" t="e">
        <f t="shared" si="57"/>
        <v>#DIV/0!</v>
      </c>
      <c r="BY97" s="68" t="e">
        <f t="shared" si="58"/>
        <v>#DIV/0!</v>
      </c>
      <c r="BZ97" s="67"/>
      <c r="CA97" s="67"/>
      <c r="CB97" s="67" t="s">
        <v>118</v>
      </c>
      <c r="CC97" s="67"/>
      <c r="CD97" s="68" t="e">
        <f t="shared" si="59"/>
        <v>#DIV/0!</v>
      </c>
      <c r="CE97" s="68" t="e">
        <f t="shared" si="60"/>
        <v>#DIV/0!</v>
      </c>
      <c r="CF97" s="67"/>
      <c r="CG97" s="67"/>
      <c r="CH97" s="67" t="s">
        <v>119</v>
      </c>
      <c r="CI97" s="67"/>
      <c r="CJ97" s="68" t="e">
        <f t="shared" si="61"/>
        <v>#DIV/0!</v>
      </c>
      <c r="CK97" s="68" t="e">
        <f t="shared" si="62"/>
        <v>#DIV/0!</v>
      </c>
      <c r="CL97" s="67"/>
      <c r="CM97" s="67"/>
      <c r="CN97" s="58">
        <f t="shared" si="63"/>
        <v>0</v>
      </c>
      <c r="CO97" s="58">
        <f t="shared" si="64"/>
        <v>0</v>
      </c>
      <c r="CP97" s="58">
        <f t="shared" si="65"/>
        <v>0</v>
      </c>
      <c r="CQ97" s="58">
        <f t="shared" si="66"/>
        <v>0</v>
      </c>
      <c r="CR97" s="58">
        <f t="shared" si="67"/>
        <v>0</v>
      </c>
      <c r="CS97" s="58">
        <f t="shared" si="68"/>
        <v>0</v>
      </c>
      <c r="CT97" s="58">
        <f t="shared" si="69"/>
        <v>0</v>
      </c>
      <c r="CU97" s="58">
        <f t="shared" si="70"/>
        <v>0</v>
      </c>
      <c r="CV97" s="58">
        <f t="shared" si="71"/>
        <v>0</v>
      </c>
      <c r="CW97" s="58">
        <f t="shared" si="72"/>
        <v>0</v>
      </c>
      <c r="CX97" s="58">
        <f t="shared" si="73"/>
        <v>0</v>
      </c>
      <c r="CY97" s="58">
        <f t="shared" si="74"/>
        <v>0</v>
      </c>
      <c r="CZ97" s="58">
        <f t="shared" si="75"/>
        <v>0</v>
      </c>
    </row>
    <row r="98" spans="1:104" ht="26" x14ac:dyDescent="0.35">
      <c r="A98" s="141" t="s">
        <v>489</v>
      </c>
      <c r="B98" s="275"/>
      <c r="C98" s="20" t="s">
        <v>755</v>
      </c>
      <c r="D98" s="22"/>
      <c r="E98" s="22"/>
      <c r="F98" s="22"/>
      <c r="G98" s="20">
        <f t="shared" si="38"/>
        <v>0</v>
      </c>
      <c r="H98" s="20"/>
      <c r="I98" s="20"/>
      <c r="J98" s="20"/>
      <c r="K98" s="20"/>
      <c r="L98" s="20"/>
      <c r="M98" s="20"/>
      <c r="N98" s="20"/>
      <c r="O98" s="20"/>
      <c r="P98" s="20"/>
      <c r="Q98" s="20"/>
      <c r="R98" s="20"/>
      <c r="S98" s="20"/>
      <c r="T98" s="67" t="s">
        <v>108</v>
      </c>
      <c r="U98" s="67"/>
      <c r="V98" s="68" t="e">
        <f t="shared" si="39"/>
        <v>#DIV/0!</v>
      </c>
      <c r="W98" s="68" t="e">
        <f t="shared" si="40"/>
        <v>#DIV/0!</v>
      </c>
      <c r="X98" s="67"/>
      <c r="Y98" s="67"/>
      <c r="Z98" s="67" t="s">
        <v>109</v>
      </c>
      <c r="AA98" s="67"/>
      <c r="AB98" s="68" t="e">
        <f t="shared" si="41"/>
        <v>#DIV/0!</v>
      </c>
      <c r="AC98" s="68" t="e">
        <f t="shared" si="42"/>
        <v>#DIV/0!</v>
      </c>
      <c r="AD98" s="67"/>
      <c r="AE98" s="67"/>
      <c r="AF98" s="67" t="s">
        <v>110</v>
      </c>
      <c r="AG98" s="67"/>
      <c r="AH98" s="68" t="e">
        <f t="shared" si="43"/>
        <v>#DIV/0!</v>
      </c>
      <c r="AI98" s="68" t="e">
        <f t="shared" si="44"/>
        <v>#DIV/0!</v>
      </c>
      <c r="AJ98" s="67"/>
      <c r="AK98" s="67"/>
      <c r="AL98" s="67" t="s">
        <v>111</v>
      </c>
      <c r="AM98" s="67"/>
      <c r="AN98" s="68" t="e">
        <f t="shared" si="45"/>
        <v>#DIV/0!</v>
      </c>
      <c r="AO98" s="68" t="e">
        <f t="shared" si="46"/>
        <v>#DIV/0!</v>
      </c>
      <c r="AP98" s="67"/>
      <c r="AQ98" s="67"/>
      <c r="AR98" s="67" t="s">
        <v>112</v>
      </c>
      <c r="AS98" s="67"/>
      <c r="AT98" s="68" t="e">
        <f t="shared" si="47"/>
        <v>#DIV/0!</v>
      </c>
      <c r="AU98" s="68" t="e">
        <f t="shared" si="48"/>
        <v>#DIV/0!</v>
      </c>
      <c r="AV98" s="67"/>
      <c r="AW98" s="67"/>
      <c r="AX98" s="67" t="s">
        <v>113</v>
      </c>
      <c r="AY98" s="67"/>
      <c r="AZ98" s="68" t="e">
        <f t="shared" si="49"/>
        <v>#DIV/0!</v>
      </c>
      <c r="BA98" s="68" t="e">
        <f t="shared" si="50"/>
        <v>#DIV/0!</v>
      </c>
      <c r="BB98" s="67"/>
      <c r="BC98" s="67"/>
      <c r="BD98" s="67" t="s">
        <v>114</v>
      </c>
      <c r="BE98" s="67"/>
      <c r="BF98" s="68" t="e">
        <f t="shared" si="51"/>
        <v>#DIV/0!</v>
      </c>
      <c r="BG98" s="68" t="e">
        <f t="shared" si="52"/>
        <v>#DIV/0!</v>
      </c>
      <c r="BH98" s="67"/>
      <c r="BI98" s="67"/>
      <c r="BJ98" s="67" t="s">
        <v>115</v>
      </c>
      <c r="BK98" s="67"/>
      <c r="BL98" s="68" t="e">
        <f t="shared" si="53"/>
        <v>#DIV/0!</v>
      </c>
      <c r="BM98" s="68" t="e">
        <f t="shared" si="54"/>
        <v>#DIV/0!</v>
      </c>
      <c r="BN98" s="67"/>
      <c r="BO98" s="67"/>
      <c r="BP98" s="67" t="s">
        <v>116</v>
      </c>
      <c r="BQ98" s="67"/>
      <c r="BR98" s="68" t="e">
        <f t="shared" si="55"/>
        <v>#DIV/0!</v>
      </c>
      <c r="BS98" s="68" t="e">
        <f t="shared" si="56"/>
        <v>#DIV/0!</v>
      </c>
      <c r="BT98" s="67"/>
      <c r="BU98" s="67"/>
      <c r="BV98" s="67" t="s">
        <v>117</v>
      </c>
      <c r="BW98" s="67"/>
      <c r="BX98" s="68" t="e">
        <f t="shared" si="57"/>
        <v>#DIV/0!</v>
      </c>
      <c r="BY98" s="68" t="e">
        <f t="shared" si="58"/>
        <v>#DIV/0!</v>
      </c>
      <c r="BZ98" s="67"/>
      <c r="CA98" s="67"/>
      <c r="CB98" s="67" t="s">
        <v>118</v>
      </c>
      <c r="CC98" s="67"/>
      <c r="CD98" s="68" t="e">
        <f t="shared" si="59"/>
        <v>#DIV/0!</v>
      </c>
      <c r="CE98" s="68" t="e">
        <f t="shared" si="60"/>
        <v>#DIV/0!</v>
      </c>
      <c r="CF98" s="67"/>
      <c r="CG98" s="67"/>
      <c r="CH98" s="67" t="s">
        <v>119</v>
      </c>
      <c r="CI98" s="67"/>
      <c r="CJ98" s="68" t="e">
        <f t="shared" si="61"/>
        <v>#DIV/0!</v>
      </c>
      <c r="CK98" s="68" t="e">
        <f t="shared" si="62"/>
        <v>#DIV/0!</v>
      </c>
      <c r="CL98" s="67"/>
      <c r="CM98" s="67"/>
      <c r="CN98" s="58">
        <f t="shared" si="63"/>
        <v>0</v>
      </c>
      <c r="CO98" s="58">
        <f t="shared" si="64"/>
        <v>0</v>
      </c>
      <c r="CP98" s="58">
        <f t="shared" si="65"/>
        <v>0</v>
      </c>
      <c r="CQ98" s="58">
        <f t="shared" si="66"/>
        <v>0</v>
      </c>
      <c r="CR98" s="58">
        <f t="shared" si="67"/>
        <v>0</v>
      </c>
      <c r="CS98" s="58">
        <f t="shared" si="68"/>
        <v>0</v>
      </c>
      <c r="CT98" s="58">
        <f t="shared" si="69"/>
        <v>0</v>
      </c>
      <c r="CU98" s="58">
        <f t="shared" si="70"/>
        <v>0</v>
      </c>
      <c r="CV98" s="58">
        <f t="shared" si="71"/>
        <v>0</v>
      </c>
      <c r="CW98" s="58">
        <f t="shared" si="72"/>
        <v>0</v>
      </c>
      <c r="CX98" s="58">
        <f t="shared" si="73"/>
        <v>0</v>
      </c>
      <c r="CY98" s="58">
        <f t="shared" si="74"/>
        <v>0</v>
      </c>
      <c r="CZ98" s="58">
        <f t="shared" si="75"/>
        <v>0</v>
      </c>
    </row>
    <row r="99" spans="1:104" ht="26" x14ac:dyDescent="0.35">
      <c r="A99" s="141" t="s">
        <v>489</v>
      </c>
      <c r="B99" s="276"/>
      <c r="C99" s="20" t="s">
        <v>756</v>
      </c>
      <c r="D99" s="22"/>
      <c r="E99" s="22"/>
      <c r="F99" s="22"/>
      <c r="G99" s="20">
        <f t="shared" si="38"/>
        <v>0</v>
      </c>
      <c r="H99" s="20"/>
      <c r="I99" s="20"/>
      <c r="J99" s="20"/>
      <c r="K99" s="20"/>
      <c r="L99" s="20"/>
      <c r="M99" s="20"/>
      <c r="N99" s="20"/>
      <c r="O99" s="20"/>
      <c r="P99" s="20"/>
      <c r="Q99" s="20"/>
      <c r="R99" s="20"/>
      <c r="S99" s="20"/>
      <c r="T99" s="67" t="s">
        <v>108</v>
      </c>
      <c r="U99" s="67"/>
      <c r="V99" s="68" t="e">
        <f t="shared" si="39"/>
        <v>#DIV/0!</v>
      </c>
      <c r="W99" s="68" t="e">
        <f t="shared" si="40"/>
        <v>#DIV/0!</v>
      </c>
      <c r="X99" s="67"/>
      <c r="Y99" s="67"/>
      <c r="Z99" s="67" t="s">
        <v>109</v>
      </c>
      <c r="AA99" s="67"/>
      <c r="AB99" s="68" t="e">
        <f t="shared" si="41"/>
        <v>#DIV/0!</v>
      </c>
      <c r="AC99" s="68" t="e">
        <f t="shared" si="42"/>
        <v>#DIV/0!</v>
      </c>
      <c r="AD99" s="67"/>
      <c r="AE99" s="67"/>
      <c r="AF99" s="67" t="s">
        <v>110</v>
      </c>
      <c r="AG99" s="67"/>
      <c r="AH99" s="68" t="e">
        <f t="shared" si="43"/>
        <v>#DIV/0!</v>
      </c>
      <c r="AI99" s="68" t="e">
        <f t="shared" si="44"/>
        <v>#DIV/0!</v>
      </c>
      <c r="AJ99" s="67"/>
      <c r="AK99" s="67"/>
      <c r="AL99" s="67" t="s">
        <v>111</v>
      </c>
      <c r="AM99" s="67"/>
      <c r="AN99" s="68" t="e">
        <f t="shared" si="45"/>
        <v>#DIV/0!</v>
      </c>
      <c r="AO99" s="68" t="e">
        <f t="shared" si="46"/>
        <v>#DIV/0!</v>
      </c>
      <c r="AP99" s="67"/>
      <c r="AQ99" s="67"/>
      <c r="AR99" s="67" t="s">
        <v>112</v>
      </c>
      <c r="AS99" s="67"/>
      <c r="AT99" s="68" t="e">
        <f t="shared" si="47"/>
        <v>#DIV/0!</v>
      </c>
      <c r="AU99" s="68" t="e">
        <f t="shared" si="48"/>
        <v>#DIV/0!</v>
      </c>
      <c r="AV99" s="67"/>
      <c r="AW99" s="67"/>
      <c r="AX99" s="67" t="s">
        <v>113</v>
      </c>
      <c r="AY99" s="67"/>
      <c r="AZ99" s="68" t="e">
        <f t="shared" si="49"/>
        <v>#DIV/0!</v>
      </c>
      <c r="BA99" s="68" t="e">
        <f t="shared" si="50"/>
        <v>#DIV/0!</v>
      </c>
      <c r="BB99" s="67"/>
      <c r="BC99" s="67"/>
      <c r="BD99" s="67" t="s">
        <v>114</v>
      </c>
      <c r="BE99" s="67"/>
      <c r="BF99" s="68" t="e">
        <f t="shared" si="51"/>
        <v>#DIV/0!</v>
      </c>
      <c r="BG99" s="68" t="e">
        <f t="shared" si="52"/>
        <v>#DIV/0!</v>
      </c>
      <c r="BH99" s="67"/>
      <c r="BI99" s="67"/>
      <c r="BJ99" s="67" t="s">
        <v>115</v>
      </c>
      <c r="BK99" s="67"/>
      <c r="BL99" s="68" t="e">
        <f t="shared" si="53"/>
        <v>#DIV/0!</v>
      </c>
      <c r="BM99" s="68" t="e">
        <f t="shared" si="54"/>
        <v>#DIV/0!</v>
      </c>
      <c r="BN99" s="67"/>
      <c r="BO99" s="67"/>
      <c r="BP99" s="67" t="s">
        <v>116</v>
      </c>
      <c r="BQ99" s="67"/>
      <c r="BR99" s="68" t="e">
        <f t="shared" si="55"/>
        <v>#DIV/0!</v>
      </c>
      <c r="BS99" s="68" t="e">
        <f t="shared" si="56"/>
        <v>#DIV/0!</v>
      </c>
      <c r="BT99" s="67"/>
      <c r="BU99" s="67"/>
      <c r="BV99" s="67" t="s">
        <v>117</v>
      </c>
      <c r="BW99" s="67"/>
      <c r="BX99" s="68" t="e">
        <f t="shared" si="57"/>
        <v>#DIV/0!</v>
      </c>
      <c r="BY99" s="68" t="e">
        <f t="shared" si="58"/>
        <v>#DIV/0!</v>
      </c>
      <c r="BZ99" s="67"/>
      <c r="CA99" s="67"/>
      <c r="CB99" s="67" t="s">
        <v>118</v>
      </c>
      <c r="CC99" s="67"/>
      <c r="CD99" s="68" t="e">
        <f t="shared" si="59"/>
        <v>#DIV/0!</v>
      </c>
      <c r="CE99" s="68" t="e">
        <f t="shared" si="60"/>
        <v>#DIV/0!</v>
      </c>
      <c r="CF99" s="67"/>
      <c r="CG99" s="67"/>
      <c r="CH99" s="67" t="s">
        <v>119</v>
      </c>
      <c r="CI99" s="67"/>
      <c r="CJ99" s="68" t="e">
        <f t="shared" si="61"/>
        <v>#DIV/0!</v>
      </c>
      <c r="CK99" s="68" t="e">
        <f t="shared" si="62"/>
        <v>#DIV/0!</v>
      </c>
      <c r="CL99" s="67"/>
      <c r="CM99" s="67"/>
      <c r="CN99" s="58">
        <f t="shared" si="63"/>
        <v>0</v>
      </c>
      <c r="CO99" s="58">
        <f t="shared" si="64"/>
        <v>0</v>
      </c>
      <c r="CP99" s="58">
        <f t="shared" si="65"/>
        <v>0</v>
      </c>
      <c r="CQ99" s="58">
        <f t="shared" si="66"/>
        <v>0</v>
      </c>
      <c r="CR99" s="58">
        <f t="shared" si="67"/>
        <v>0</v>
      </c>
      <c r="CS99" s="58">
        <f t="shared" si="68"/>
        <v>0</v>
      </c>
      <c r="CT99" s="58">
        <f t="shared" si="69"/>
        <v>0</v>
      </c>
      <c r="CU99" s="58">
        <f t="shared" si="70"/>
        <v>0</v>
      </c>
      <c r="CV99" s="58">
        <f t="shared" si="71"/>
        <v>0</v>
      </c>
      <c r="CW99" s="58">
        <f t="shared" si="72"/>
        <v>0</v>
      </c>
      <c r="CX99" s="58">
        <f t="shared" si="73"/>
        <v>0</v>
      </c>
      <c r="CY99" s="58">
        <f t="shared" si="74"/>
        <v>0</v>
      </c>
      <c r="CZ99" s="58">
        <f t="shared" si="75"/>
        <v>0</v>
      </c>
    </row>
    <row r="100" spans="1:104" ht="130" x14ac:dyDescent="0.35">
      <c r="A100" s="141" t="s">
        <v>489</v>
      </c>
      <c r="B100" s="274" t="s">
        <v>137</v>
      </c>
      <c r="C100" s="20" t="s">
        <v>757</v>
      </c>
      <c r="D100" s="22" t="s">
        <v>490</v>
      </c>
      <c r="E100" s="22" t="s">
        <v>521</v>
      </c>
      <c r="F100" s="22" t="s">
        <v>522</v>
      </c>
      <c r="G100" s="20">
        <f t="shared" si="38"/>
        <v>2</v>
      </c>
      <c r="H100" s="20"/>
      <c r="I100" s="20"/>
      <c r="J100" s="20"/>
      <c r="K100" s="20"/>
      <c r="L100" s="20"/>
      <c r="M100" s="20"/>
      <c r="N100" s="20"/>
      <c r="O100" s="20">
        <v>1</v>
      </c>
      <c r="P100" s="20"/>
      <c r="Q100" s="20"/>
      <c r="R100" s="20">
        <v>1</v>
      </c>
      <c r="S100" s="20"/>
      <c r="T100" s="67" t="s">
        <v>108</v>
      </c>
      <c r="U100" s="67"/>
      <c r="V100" s="68" t="e">
        <f t="shared" si="39"/>
        <v>#DIV/0!</v>
      </c>
      <c r="W100" s="68">
        <f t="shared" si="40"/>
        <v>0</v>
      </c>
      <c r="X100" s="67"/>
      <c r="Y100" s="67"/>
      <c r="Z100" s="67" t="s">
        <v>109</v>
      </c>
      <c r="AA100" s="67"/>
      <c r="AB100" s="68" t="e">
        <f t="shared" si="41"/>
        <v>#DIV/0!</v>
      </c>
      <c r="AC100" s="68">
        <f t="shared" si="42"/>
        <v>0</v>
      </c>
      <c r="AD100" s="67"/>
      <c r="AE100" s="67"/>
      <c r="AF100" s="67" t="s">
        <v>110</v>
      </c>
      <c r="AG100" s="67"/>
      <c r="AH100" s="68" t="e">
        <f t="shared" si="43"/>
        <v>#DIV/0!</v>
      </c>
      <c r="AI100" s="68">
        <f t="shared" si="44"/>
        <v>0</v>
      </c>
      <c r="AJ100" s="67"/>
      <c r="AK100" s="67"/>
      <c r="AL100" s="67" t="s">
        <v>111</v>
      </c>
      <c r="AM100" s="67"/>
      <c r="AN100" s="68" t="e">
        <f t="shared" si="45"/>
        <v>#DIV/0!</v>
      </c>
      <c r="AO100" s="68">
        <f t="shared" si="46"/>
        <v>0</v>
      </c>
      <c r="AP100" s="67"/>
      <c r="AQ100" s="67"/>
      <c r="AR100" s="67" t="s">
        <v>112</v>
      </c>
      <c r="AS100" s="67"/>
      <c r="AT100" s="68" t="e">
        <f t="shared" si="47"/>
        <v>#DIV/0!</v>
      </c>
      <c r="AU100" s="68">
        <f t="shared" si="48"/>
        <v>0</v>
      </c>
      <c r="AV100" s="67"/>
      <c r="AW100" s="67"/>
      <c r="AX100" s="67" t="s">
        <v>113</v>
      </c>
      <c r="AY100" s="67"/>
      <c r="AZ100" s="68" t="e">
        <f t="shared" si="49"/>
        <v>#DIV/0!</v>
      </c>
      <c r="BA100" s="68">
        <f t="shared" si="50"/>
        <v>0</v>
      </c>
      <c r="BB100" s="67"/>
      <c r="BC100" s="67"/>
      <c r="BD100" s="67" t="s">
        <v>114</v>
      </c>
      <c r="BE100" s="67"/>
      <c r="BF100" s="68" t="e">
        <f t="shared" si="51"/>
        <v>#DIV/0!</v>
      </c>
      <c r="BG100" s="68">
        <f t="shared" si="52"/>
        <v>0</v>
      </c>
      <c r="BH100" s="67"/>
      <c r="BI100" s="67"/>
      <c r="BJ100" s="67" t="s">
        <v>115</v>
      </c>
      <c r="BK100" s="67"/>
      <c r="BL100" s="68">
        <f t="shared" si="53"/>
        <v>0</v>
      </c>
      <c r="BM100" s="68">
        <f t="shared" si="54"/>
        <v>0</v>
      </c>
      <c r="BN100" s="67"/>
      <c r="BO100" s="67"/>
      <c r="BP100" s="67" t="s">
        <v>116</v>
      </c>
      <c r="BQ100" s="67"/>
      <c r="BR100" s="68" t="e">
        <f t="shared" si="55"/>
        <v>#DIV/0!</v>
      </c>
      <c r="BS100" s="68">
        <f t="shared" si="56"/>
        <v>0</v>
      </c>
      <c r="BT100" s="67"/>
      <c r="BU100" s="67"/>
      <c r="BV100" s="67" t="s">
        <v>117</v>
      </c>
      <c r="BW100" s="67"/>
      <c r="BX100" s="68" t="e">
        <f t="shared" si="57"/>
        <v>#DIV/0!</v>
      </c>
      <c r="BY100" s="68">
        <f t="shared" si="58"/>
        <v>0</v>
      </c>
      <c r="BZ100" s="67"/>
      <c r="CA100" s="67"/>
      <c r="CB100" s="67" t="s">
        <v>118</v>
      </c>
      <c r="CC100" s="67"/>
      <c r="CD100" s="68">
        <f t="shared" si="59"/>
        <v>0</v>
      </c>
      <c r="CE100" s="68">
        <f t="shared" si="60"/>
        <v>0</v>
      </c>
      <c r="CF100" s="67"/>
      <c r="CG100" s="67"/>
      <c r="CH100" s="67" t="s">
        <v>119</v>
      </c>
      <c r="CI100" s="67"/>
      <c r="CJ100" s="68" t="e">
        <f t="shared" si="61"/>
        <v>#DIV/0!</v>
      </c>
      <c r="CK100" s="68">
        <f t="shared" si="62"/>
        <v>0</v>
      </c>
      <c r="CL100" s="67"/>
      <c r="CM100" s="67"/>
      <c r="CN100" s="58">
        <f t="shared" si="63"/>
        <v>0</v>
      </c>
      <c r="CO100" s="58">
        <f t="shared" si="64"/>
        <v>0</v>
      </c>
      <c r="CP100" s="58">
        <f t="shared" si="65"/>
        <v>0</v>
      </c>
      <c r="CQ100" s="58">
        <f t="shared" si="66"/>
        <v>0</v>
      </c>
      <c r="CR100" s="58">
        <f t="shared" si="67"/>
        <v>0</v>
      </c>
      <c r="CS100" s="58">
        <f t="shared" si="68"/>
        <v>0</v>
      </c>
      <c r="CT100" s="58">
        <f t="shared" si="69"/>
        <v>0</v>
      </c>
      <c r="CU100" s="58">
        <f t="shared" si="70"/>
        <v>0</v>
      </c>
      <c r="CV100" s="58">
        <f t="shared" si="71"/>
        <v>0</v>
      </c>
      <c r="CW100" s="58">
        <f t="shared" si="72"/>
        <v>0</v>
      </c>
      <c r="CX100" s="58">
        <f t="shared" si="73"/>
        <v>0</v>
      </c>
      <c r="CY100" s="58">
        <f t="shared" si="74"/>
        <v>0</v>
      </c>
      <c r="CZ100" s="58">
        <f t="shared" si="75"/>
        <v>0</v>
      </c>
    </row>
    <row r="101" spans="1:104" ht="26" x14ac:dyDescent="0.35">
      <c r="A101" s="141" t="s">
        <v>489</v>
      </c>
      <c r="B101" s="275"/>
      <c r="C101" s="20" t="s">
        <v>758</v>
      </c>
      <c r="D101" s="22"/>
      <c r="E101" s="22"/>
      <c r="F101" s="22"/>
      <c r="G101" s="20">
        <f t="shared" si="38"/>
        <v>0</v>
      </c>
      <c r="H101" s="20"/>
      <c r="I101" s="20"/>
      <c r="J101" s="20"/>
      <c r="K101" s="20"/>
      <c r="L101" s="20"/>
      <c r="M101" s="20"/>
      <c r="N101" s="20"/>
      <c r="O101" s="20"/>
      <c r="P101" s="20"/>
      <c r="Q101" s="20"/>
      <c r="R101" s="20"/>
      <c r="S101" s="20"/>
      <c r="T101" s="67" t="s">
        <v>108</v>
      </c>
      <c r="U101" s="67"/>
      <c r="V101" s="68" t="e">
        <f t="shared" si="39"/>
        <v>#DIV/0!</v>
      </c>
      <c r="W101" s="68" t="e">
        <f t="shared" si="40"/>
        <v>#DIV/0!</v>
      </c>
      <c r="X101" s="67"/>
      <c r="Y101" s="67"/>
      <c r="Z101" s="67" t="s">
        <v>109</v>
      </c>
      <c r="AA101" s="67"/>
      <c r="AB101" s="68" t="e">
        <f t="shared" si="41"/>
        <v>#DIV/0!</v>
      </c>
      <c r="AC101" s="68" t="e">
        <f t="shared" si="42"/>
        <v>#DIV/0!</v>
      </c>
      <c r="AD101" s="67"/>
      <c r="AE101" s="67"/>
      <c r="AF101" s="67" t="s">
        <v>110</v>
      </c>
      <c r="AG101" s="67"/>
      <c r="AH101" s="68" t="e">
        <f t="shared" si="43"/>
        <v>#DIV/0!</v>
      </c>
      <c r="AI101" s="68" t="e">
        <f t="shared" si="44"/>
        <v>#DIV/0!</v>
      </c>
      <c r="AJ101" s="67"/>
      <c r="AK101" s="67"/>
      <c r="AL101" s="67" t="s">
        <v>111</v>
      </c>
      <c r="AM101" s="67"/>
      <c r="AN101" s="68" t="e">
        <f t="shared" si="45"/>
        <v>#DIV/0!</v>
      </c>
      <c r="AO101" s="68" t="e">
        <f t="shared" si="46"/>
        <v>#DIV/0!</v>
      </c>
      <c r="AP101" s="67"/>
      <c r="AQ101" s="67"/>
      <c r="AR101" s="67" t="s">
        <v>112</v>
      </c>
      <c r="AS101" s="67"/>
      <c r="AT101" s="68" t="e">
        <f t="shared" si="47"/>
        <v>#DIV/0!</v>
      </c>
      <c r="AU101" s="68" t="e">
        <f t="shared" si="48"/>
        <v>#DIV/0!</v>
      </c>
      <c r="AV101" s="67"/>
      <c r="AW101" s="67"/>
      <c r="AX101" s="67" t="s">
        <v>113</v>
      </c>
      <c r="AY101" s="67"/>
      <c r="AZ101" s="68" t="e">
        <f t="shared" si="49"/>
        <v>#DIV/0!</v>
      </c>
      <c r="BA101" s="68" t="e">
        <f t="shared" si="50"/>
        <v>#DIV/0!</v>
      </c>
      <c r="BB101" s="67"/>
      <c r="BC101" s="67"/>
      <c r="BD101" s="67" t="s">
        <v>114</v>
      </c>
      <c r="BE101" s="67"/>
      <c r="BF101" s="68" t="e">
        <f t="shared" si="51"/>
        <v>#DIV/0!</v>
      </c>
      <c r="BG101" s="68" t="e">
        <f t="shared" si="52"/>
        <v>#DIV/0!</v>
      </c>
      <c r="BH101" s="67"/>
      <c r="BI101" s="67"/>
      <c r="BJ101" s="67" t="s">
        <v>115</v>
      </c>
      <c r="BK101" s="67"/>
      <c r="BL101" s="68" t="e">
        <f t="shared" si="53"/>
        <v>#DIV/0!</v>
      </c>
      <c r="BM101" s="68" t="e">
        <f t="shared" si="54"/>
        <v>#DIV/0!</v>
      </c>
      <c r="BN101" s="67"/>
      <c r="BO101" s="67"/>
      <c r="BP101" s="67" t="s">
        <v>116</v>
      </c>
      <c r="BQ101" s="67"/>
      <c r="BR101" s="68" t="e">
        <f t="shared" si="55"/>
        <v>#DIV/0!</v>
      </c>
      <c r="BS101" s="68" t="e">
        <f t="shared" si="56"/>
        <v>#DIV/0!</v>
      </c>
      <c r="BT101" s="67"/>
      <c r="BU101" s="67"/>
      <c r="BV101" s="67" t="s">
        <v>117</v>
      </c>
      <c r="BW101" s="67"/>
      <c r="BX101" s="68" t="e">
        <f t="shared" si="57"/>
        <v>#DIV/0!</v>
      </c>
      <c r="BY101" s="68" t="e">
        <f t="shared" si="58"/>
        <v>#DIV/0!</v>
      </c>
      <c r="BZ101" s="67"/>
      <c r="CA101" s="67"/>
      <c r="CB101" s="67" t="s">
        <v>118</v>
      </c>
      <c r="CC101" s="67"/>
      <c r="CD101" s="68" t="e">
        <f t="shared" si="59"/>
        <v>#DIV/0!</v>
      </c>
      <c r="CE101" s="68" t="e">
        <f t="shared" si="60"/>
        <v>#DIV/0!</v>
      </c>
      <c r="CF101" s="67"/>
      <c r="CG101" s="67"/>
      <c r="CH101" s="67" t="s">
        <v>119</v>
      </c>
      <c r="CI101" s="67"/>
      <c r="CJ101" s="68" t="e">
        <f t="shared" si="61"/>
        <v>#DIV/0!</v>
      </c>
      <c r="CK101" s="68" t="e">
        <f t="shared" si="62"/>
        <v>#DIV/0!</v>
      </c>
      <c r="CL101" s="67"/>
      <c r="CM101" s="67"/>
      <c r="CN101" s="58">
        <f t="shared" si="63"/>
        <v>0</v>
      </c>
      <c r="CO101" s="58">
        <f t="shared" si="64"/>
        <v>0</v>
      </c>
      <c r="CP101" s="58">
        <f t="shared" si="65"/>
        <v>0</v>
      </c>
      <c r="CQ101" s="58">
        <f t="shared" si="66"/>
        <v>0</v>
      </c>
      <c r="CR101" s="58">
        <f t="shared" si="67"/>
        <v>0</v>
      </c>
      <c r="CS101" s="58">
        <f t="shared" si="68"/>
        <v>0</v>
      </c>
      <c r="CT101" s="58">
        <f t="shared" si="69"/>
        <v>0</v>
      </c>
      <c r="CU101" s="58">
        <f t="shared" si="70"/>
        <v>0</v>
      </c>
      <c r="CV101" s="58">
        <f t="shared" si="71"/>
        <v>0</v>
      </c>
      <c r="CW101" s="58">
        <f t="shared" si="72"/>
        <v>0</v>
      </c>
      <c r="CX101" s="58">
        <f t="shared" si="73"/>
        <v>0</v>
      </c>
      <c r="CY101" s="58">
        <f t="shared" si="74"/>
        <v>0</v>
      </c>
      <c r="CZ101" s="58">
        <f t="shared" si="75"/>
        <v>0</v>
      </c>
    </row>
    <row r="102" spans="1:104" ht="26" x14ac:dyDescent="0.35">
      <c r="A102" s="141" t="s">
        <v>489</v>
      </c>
      <c r="B102" s="275"/>
      <c r="C102" s="20" t="s">
        <v>759</v>
      </c>
      <c r="D102" s="22"/>
      <c r="E102" s="22"/>
      <c r="F102" s="22"/>
      <c r="G102" s="20">
        <f t="shared" si="38"/>
        <v>0</v>
      </c>
      <c r="H102" s="20"/>
      <c r="I102" s="20"/>
      <c r="J102" s="20"/>
      <c r="K102" s="20"/>
      <c r="L102" s="20"/>
      <c r="M102" s="20"/>
      <c r="N102" s="20"/>
      <c r="O102" s="20"/>
      <c r="P102" s="20"/>
      <c r="Q102" s="20"/>
      <c r="R102" s="20"/>
      <c r="S102" s="20"/>
      <c r="T102" s="67" t="s">
        <v>108</v>
      </c>
      <c r="U102" s="67"/>
      <c r="V102" s="68" t="e">
        <f t="shared" si="39"/>
        <v>#DIV/0!</v>
      </c>
      <c r="W102" s="68" t="e">
        <f t="shared" si="40"/>
        <v>#DIV/0!</v>
      </c>
      <c r="X102" s="67"/>
      <c r="Y102" s="67"/>
      <c r="Z102" s="67" t="s">
        <v>109</v>
      </c>
      <c r="AA102" s="67"/>
      <c r="AB102" s="68" t="e">
        <f t="shared" si="41"/>
        <v>#DIV/0!</v>
      </c>
      <c r="AC102" s="68" t="e">
        <f t="shared" si="42"/>
        <v>#DIV/0!</v>
      </c>
      <c r="AD102" s="67"/>
      <c r="AE102" s="67"/>
      <c r="AF102" s="67" t="s">
        <v>110</v>
      </c>
      <c r="AG102" s="67"/>
      <c r="AH102" s="68" t="e">
        <f t="shared" si="43"/>
        <v>#DIV/0!</v>
      </c>
      <c r="AI102" s="68" t="e">
        <f t="shared" si="44"/>
        <v>#DIV/0!</v>
      </c>
      <c r="AJ102" s="67"/>
      <c r="AK102" s="67"/>
      <c r="AL102" s="67" t="s">
        <v>111</v>
      </c>
      <c r="AM102" s="67"/>
      <c r="AN102" s="68" t="e">
        <f t="shared" si="45"/>
        <v>#DIV/0!</v>
      </c>
      <c r="AO102" s="68" t="e">
        <f t="shared" si="46"/>
        <v>#DIV/0!</v>
      </c>
      <c r="AP102" s="67"/>
      <c r="AQ102" s="67"/>
      <c r="AR102" s="67" t="s">
        <v>112</v>
      </c>
      <c r="AS102" s="67"/>
      <c r="AT102" s="68" t="e">
        <f t="shared" si="47"/>
        <v>#DIV/0!</v>
      </c>
      <c r="AU102" s="68" t="e">
        <f t="shared" si="48"/>
        <v>#DIV/0!</v>
      </c>
      <c r="AV102" s="67"/>
      <c r="AW102" s="67"/>
      <c r="AX102" s="67" t="s">
        <v>113</v>
      </c>
      <c r="AY102" s="67"/>
      <c r="AZ102" s="68" t="e">
        <f t="shared" si="49"/>
        <v>#DIV/0!</v>
      </c>
      <c r="BA102" s="68" t="e">
        <f t="shared" si="50"/>
        <v>#DIV/0!</v>
      </c>
      <c r="BB102" s="67"/>
      <c r="BC102" s="67"/>
      <c r="BD102" s="67" t="s">
        <v>114</v>
      </c>
      <c r="BE102" s="67"/>
      <c r="BF102" s="68" t="e">
        <f t="shared" si="51"/>
        <v>#DIV/0!</v>
      </c>
      <c r="BG102" s="68" t="e">
        <f t="shared" si="52"/>
        <v>#DIV/0!</v>
      </c>
      <c r="BH102" s="67"/>
      <c r="BI102" s="67"/>
      <c r="BJ102" s="67" t="s">
        <v>115</v>
      </c>
      <c r="BK102" s="67"/>
      <c r="BL102" s="68" t="e">
        <f t="shared" si="53"/>
        <v>#DIV/0!</v>
      </c>
      <c r="BM102" s="68" t="e">
        <f t="shared" si="54"/>
        <v>#DIV/0!</v>
      </c>
      <c r="BN102" s="67"/>
      <c r="BO102" s="67"/>
      <c r="BP102" s="67" t="s">
        <v>116</v>
      </c>
      <c r="BQ102" s="67"/>
      <c r="BR102" s="68" t="e">
        <f t="shared" si="55"/>
        <v>#DIV/0!</v>
      </c>
      <c r="BS102" s="68" t="e">
        <f t="shared" si="56"/>
        <v>#DIV/0!</v>
      </c>
      <c r="BT102" s="67"/>
      <c r="BU102" s="67"/>
      <c r="BV102" s="67" t="s">
        <v>117</v>
      </c>
      <c r="BW102" s="67"/>
      <c r="BX102" s="68" t="e">
        <f t="shared" si="57"/>
        <v>#DIV/0!</v>
      </c>
      <c r="BY102" s="68" t="e">
        <f t="shared" si="58"/>
        <v>#DIV/0!</v>
      </c>
      <c r="BZ102" s="67"/>
      <c r="CA102" s="67"/>
      <c r="CB102" s="67" t="s">
        <v>118</v>
      </c>
      <c r="CC102" s="67"/>
      <c r="CD102" s="68" t="e">
        <f t="shared" si="59"/>
        <v>#DIV/0!</v>
      </c>
      <c r="CE102" s="68" t="e">
        <f t="shared" si="60"/>
        <v>#DIV/0!</v>
      </c>
      <c r="CF102" s="67"/>
      <c r="CG102" s="67"/>
      <c r="CH102" s="67" t="s">
        <v>119</v>
      </c>
      <c r="CI102" s="67"/>
      <c r="CJ102" s="68" t="e">
        <f t="shared" si="61"/>
        <v>#DIV/0!</v>
      </c>
      <c r="CK102" s="68" t="e">
        <f t="shared" si="62"/>
        <v>#DIV/0!</v>
      </c>
      <c r="CL102" s="67"/>
      <c r="CM102" s="67"/>
      <c r="CN102" s="58">
        <f t="shared" si="63"/>
        <v>0</v>
      </c>
      <c r="CO102" s="58">
        <f t="shared" si="64"/>
        <v>0</v>
      </c>
      <c r="CP102" s="58">
        <f t="shared" si="65"/>
        <v>0</v>
      </c>
      <c r="CQ102" s="58">
        <f t="shared" si="66"/>
        <v>0</v>
      </c>
      <c r="CR102" s="58">
        <f t="shared" si="67"/>
        <v>0</v>
      </c>
      <c r="CS102" s="58">
        <f t="shared" si="68"/>
        <v>0</v>
      </c>
      <c r="CT102" s="58">
        <f t="shared" si="69"/>
        <v>0</v>
      </c>
      <c r="CU102" s="58">
        <f t="shared" si="70"/>
        <v>0</v>
      </c>
      <c r="CV102" s="58">
        <f t="shared" si="71"/>
        <v>0</v>
      </c>
      <c r="CW102" s="58">
        <f t="shared" si="72"/>
        <v>0</v>
      </c>
      <c r="CX102" s="58">
        <f t="shared" si="73"/>
        <v>0</v>
      </c>
      <c r="CY102" s="58">
        <f t="shared" si="74"/>
        <v>0</v>
      </c>
      <c r="CZ102" s="58">
        <f t="shared" si="75"/>
        <v>0</v>
      </c>
    </row>
    <row r="103" spans="1:104" ht="26" x14ac:dyDescent="0.35">
      <c r="A103" s="141" t="s">
        <v>489</v>
      </c>
      <c r="B103" s="276"/>
      <c r="C103" s="20" t="s">
        <v>760</v>
      </c>
      <c r="D103" s="22"/>
      <c r="E103" s="22"/>
      <c r="F103" s="22"/>
      <c r="G103" s="20">
        <f t="shared" si="38"/>
        <v>0</v>
      </c>
      <c r="H103" s="20"/>
      <c r="I103" s="20"/>
      <c r="J103" s="20"/>
      <c r="K103" s="20"/>
      <c r="L103" s="20"/>
      <c r="M103" s="20"/>
      <c r="N103" s="20"/>
      <c r="O103" s="20"/>
      <c r="P103" s="20"/>
      <c r="Q103" s="20"/>
      <c r="R103" s="20"/>
      <c r="S103" s="20"/>
      <c r="T103" s="67" t="s">
        <v>108</v>
      </c>
      <c r="U103" s="67"/>
      <c r="V103" s="68" t="e">
        <f t="shared" si="39"/>
        <v>#DIV/0!</v>
      </c>
      <c r="W103" s="68" t="e">
        <f t="shared" si="40"/>
        <v>#DIV/0!</v>
      </c>
      <c r="X103" s="67"/>
      <c r="Y103" s="67"/>
      <c r="Z103" s="67" t="s">
        <v>109</v>
      </c>
      <c r="AA103" s="67"/>
      <c r="AB103" s="68" t="e">
        <f t="shared" si="41"/>
        <v>#DIV/0!</v>
      </c>
      <c r="AC103" s="68" t="e">
        <f t="shared" si="42"/>
        <v>#DIV/0!</v>
      </c>
      <c r="AD103" s="67"/>
      <c r="AE103" s="67"/>
      <c r="AF103" s="67" t="s">
        <v>110</v>
      </c>
      <c r="AG103" s="67"/>
      <c r="AH103" s="68" t="e">
        <f t="shared" si="43"/>
        <v>#DIV/0!</v>
      </c>
      <c r="AI103" s="68" t="e">
        <f t="shared" si="44"/>
        <v>#DIV/0!</v>
      </c>
      <c r="AJ103" s="67"/>
      <c r="AK103" s="67"/>
      <c r="AL103" s="67" t="s">
        <v>111</v>
      </c>
      <c r="AM103" s="67"/>
      <c r="AN103" s="68" t="e">
        <f t="shared" si="45"/>
        <v>#DIV/0!</v>
      </c>
      <c r="AO103" s="68" t="e">
        <f t="shared" si="46"/>
        <v>#DIV/0!</v>
      </c>
      <c r="AP103" s="67"/>
      <c r="AQ103" s="67"/>
      <c r="AR103" s="67" t="s">
        <v>112</v>
      </c>
      <c r="AS103" s="67"/>
      <c r="AT103" s="68" t="e">
        <f t="shared" si="47"/>
        <v>#DIV/0!</v>
      </c>
      <c r="AU103" s="68" t="e">
        <f t="shared" si="48"/>
        <v>#DIV/0!</v>
      </c>
      <c r="AV103" s="67"/>
      <c r="AW103" s="67"/>
      <c r="AX103" s="67" t="s">
        <v>113</v>
      </c>
      <c r="AY103" s="67"/>
      <c r="AZ103" s="68" t="e">
        <f t="shared" si="49"/>
        <v>#DIV/0!</v>
      </c>
      <c r="BA103" s="68" t="e">
        <f t="shared" si="50"/>
        <v>#DIV/0!</v>
      </c>
      <c r="BB103" s="67"/>
      <c r="BC103" s="67"/>
      <c r="BD103" s="67" t="s">
        <v>114</v>
      </c>
      <c r="BE103" s="67"/>
      <c r="BF103" s="68" t="e">
        <f t="shared" si="51"/>
        <v>#DIV/0!</v>
      </c>
      <c r="BG103" s="68" t="e">
        <f t="shared" si="52"/>
        <v>#DIV/0!</v>
      </c>
      <c r="BH103" s="67"/>
      <c r="BI103" s="67"/>
      <c r="BJ103" s="67" t="s">
        <v>115</v>
      </c>
      <c r="BK103" s="67"/>
      <c r="BL103" s="68" t="e">
        <f t="shared" si="53"/>
        <v>#DIV/0!</v>
      </c>
      <c r="BM103" s="68" t="e">
        <f t="shared" si="54"/>
        <v>#DIV/0!</v>
      </c>
      <c r="BN103" s="67"/>
      <c r="BO103" s="67"/>
      <c r="BP103" s="67" t="s">
        <v>116</v>
      </c>
      <c r="BQ103" s="67"/>
      <c r="BR103" s="68" t="e">
        <f t="shared" si="55"/>
        <v>#DIV/0!</v>
      </c>
      <c r="BS103" s="68" t="e">
        <f t="shared" si="56"/>
        <v>#DIV/0!</v>
      </c>
      <c r="BT103" s="67"/>
      <c r="BU103" s="67"/>
      <c r="BV103" s="67" t="s">
        <v>117</v>
      </c>
      <c r="BW103" s="67"/>
      <c r="BX103" s="68" t="e">
        <f t="shared" si="57"/>
        <v>#DIV/0!</v>
      </c>
      <c r="BY103" s="68" t="e">
        <f t="shared" si="58"/>
        <v>#DIV/0!</v>
      </c>
      <c r="BZ103" s="67"/>
      <c r="CA103" s="67"/>
      <c r="CB103" s="67" t="s">
        <v>118</v>
      </c>
      <c r="CC103" s="67"/>
      <c r="CD103" s="68" t="e">
        <f t="shared" si="59"/>
        <v>#DIV/0!</v>
      </c>
      <c r="CE103" s="68" t="e">
        <f t="shared" si="60"/>
        <v>#DIV/0!</v>
      </c>
      <c r="CF103" s="67"/>
      <c r="CG103" s="67"/>
      <c r="CH103" s="67" t="s">
        <v>119</v>
      </c>
      <c r="CI103" s="67"/>
      <c r="CJ103" s="68" t="e">
        <f t="shared" si="61"/>
        <v>#DIV/0!</v>
      </c>
      <c r="CK103" s="68" t="e">
        <f t="shared" si="62"/>
        <v>#DIV/0!</v>
      </c>
      <c r="CL103" s="67"/>
      <c r="CM103" s="67"/>
      <c r="CN103" s="58">
        <f t="shared" si="63"/>
        <v>0</v>
      </c>
      <c r="CO103" s="58">
        <f t="shared" si="64"/>
        <v>0</v>
      </c>
      <c r="CP103" s="58">
        <f t="shared" si="65"/>
        <v>0</v>
      </c>
      <c r="CQ103" s="58">
        <f t="shared" si="66"/>
        <v>0</v>
      </c>
      <c r="CR103" s="58">
        <f t="shared" si="67"/>
        <v>0</v>
      </c>
      <c r="CS103" s="58">
        <f t="shared" si="68"/>
        <v>0</v>
      </c>
      <c r="CT103" s="58">
        <f t="shared" si="69"/>
        <v>0</v>
      </c>
      <c r="CU103" s="58">
        <f t="shared" si="70"/>
        <v>0</v>
      </c>
      <c r="CV103" s="58">
        <f t="shared" si="71"/>
        <v>0</v>
      </c>
      <c r="CW103" s="58">
        <f t="shared" si="72"/>
        <v>0</v>
      </c>
      <c r="CX103" s="58">
        <f t="shared" si="73"/>
        <v>0</v>
      </c>
      <c r="CY103" s="58">
        <f t="shared" si="74"/>
        <v>0</v>
      </c>
      <c r="CZ103" s="58">
        <f t="shared" si="75"/>
        <v>0</v>
      </c>
    </row>
    <row r="104" spans="1:104" ht="78" x14ac:dyDescent="0.35">
      <c r="A104" s="141" t="s">
        <v>446</v>
      </c>
      <c r="B104" s="274" t="s">
        <v>139</v>
      </c>
      <c r="C104" s="20" t="s">
        <v>761</v>
      </c>
      <c r="D104" s="22" t="s">
        <v>448</v>
      </c>
      <c r="E104" s="22" t="s">
        <v>452</v>
      </c>
      <c r="F104" s="22" t="s">
        <v>453</v>
      </c>
      <c r="G104" s="20">
        <f t="shared" si="38"/>
        <v>6</v>
      </c>
      <c r="H104" s="20"/>
      <c r="I104" s="20"/>
      <c r="J104" s="20"/>
      <c r="K104" s="20"/>
      <c r="L104" s="20"/>
      <c r="M104" s="20">
        <v>1</v>
      </c>
      <c r="N104" s="20">
        <v>1</v>
      </c>
      <c r="O104" s="20">
        <v>1</v>
      </c>
      <c r="P104" s="20">
        <v>1</v>
      </c>
      <c r="Q104" s="20">
        <v>1</v>
      </c>
      <c r="R104" s="20">
        <v>1</v>
      </c>
      <c r="S104" s="20"/>
      <c r="T104" s="67" t="s">
        <v>108</v>
      </c>
      <c r="U104" s="67"/>
      <c r="V104" s="68" t="e">
        <f t="shared" si="39"/>
        <v>#DIV/0!</v>
      </c>
      <c r="W104" s="68">
        <f t="shared" si="40"/>
        <v>0</v>
      </c>
      <c r="X104" s="67"/>
      <c r="Y104" s="67"/>
      <c r="Z104" s="67" t="s">
        <v>109</v>
      </c>
      <c r="AA104" s="67"/>
      <c r="AB104" s="68" t="e">
        <f t="shared" si="41"/>
        <v>#DIV/0!</v>
      </c>
      <c r="AC104" s="68">
        <f t="shared" si="42"/>
        <v>0</v>
      </c>
      <c r="AD104" s="67"/>
      <c r="AE104" s="67"/>
      <c r="AF104" s="67" t="s">
        <v>110</v>
      </c>
      <c r="AG104" s="67"/>
      <c r="AH104" s="68" t="e">
        <f t="shared" si="43"/>
        <v>#DIV/0!</v>
      </c>
      <c r="AI104" s="68">
        <f t="shared" si="44"/>
        <v>0</v>
      </c>
      <c r="AJ104" s="67"/>
      <c r="AK104" s="67"/>
      <c r="AL104" s="67" t="s">
        <v>111</v>
      </c>
      <c r="AM104" s="67"/>
      <c r="AN104" s="68" t="e">
        <f t="shared" si="45"/>
        <v>#DIV/0!</v>
      </c>
      <c r="AO104" s="68">
        <f t="shared" si="46"/>
        <v>0</v>
      </c>
      <c r="AP104" s="67"/>
      <c r="AQ104" s="67"/>
      <c r="AR104" s="67" t="s">
        <v>112</v>
      </c>
      <c r="AS104" s="67"/>
      <c r="AT104" s="68" t="e">
        <f t="shared" si="47"/>
        <v>#DIV/0!</v>
      </c>
      <c r="AU104" s="68">
        <f t="shared" si="48"/>
        <v>0</v>
      </c>
      <c r="AV104" s="67"/>
      <c r="AW104" s="67"/>
      <c r="AX104" s="67" t="s">
        <v>113</v>
      </c>
      <c r="AY104" s="67"/>
      <c r="AZ104" s="68">
        <f t="shared" si="49"/>
        <v>0</v>
      </c>
      <c r="BA104" s="68">
        <f t="shared" si="50"/>
        <v>0</v>
      </c>
      <c r="BB104" s="67"/>
      <c r="BC104" s="67"/>
      <c r="BD104" s="67" t="s">
        <v>114</v>
      </c>
      <c r="BE104" s="67"/>
      <c r="BF104" s="68">
        <f t="shared" si="51"/>
        <v>0</v>
      </c>
      <c r="BG104" s="68">
        <f t="shared" si="52"/>
        <v>0</v>
      </c>
      <c r="BH104" s="67"/>
      <c r="BI104" s="67"/>
      <c r="BJ104" s="67" t="s">
        <v>115</v>
      </c>
      <c r="BK104" s="67"/>
      <c r="BL104" s="68">
        <f t="shared" si="53"/>
        <v>0</v>
      </c>
      <c r="BM104" s="68">
        <f t="shared" si="54"/>
        <v>0</v>
      </c>
      <c r="BN104" s="67"/>
      <c r="BO104" s="67"/>
      <c r="BP104" s="67" t="s">
        <v>116</v>
      </c>
      <c r="BQ104" s="67"/>
      <c r="BR104" s="68">
        <f t="shared" si="55"/>
        <v>0</v>
      </c>
      <c r="BS104" s="68">
        <f t="shared" si="56"/>
        <v>0</v>
      </c>
      <c r="BT104" s="67"/>
      <c r="BU104" s="67"/>
      <c r="BV104" s="67" t="s">
        <v>117</v>
      </c>
      <c r="BW104" s="67"/>
      <c r="BX104" s="68">
        <f t="shared" si="57"/>
        <v>0</v>
      </c>
      <c r="BY104" s="68">
        <f t="shared" si="58"/>
        <v>0</v>
      </c>
      <c r="BZ104" s="67"/>
      <c r="CA104" s="67"/>
      <c r="CB104" s="67" t="s">
        <v>118</v>
      </c>
      <c r="CC104" s="67"/>
      <c r="CD104" s="68">
        <f t="shared" si="59"/>
        <v>0</v>
      </c>
      <c r="CE104" s="68">
        <f t="shared" si="60"/>
        <v>0</v>
      </c>
      <c r="CF104" s="67"/>
      <c r="CG104" s="67"/>
      <c r="CH104" s="67" t="s">
        <v>119</v>
      </c>
      <c r="CI104" s="67"/>
      <c r="CJ104" s="68" t="e">
        <f t="shared" si="61"/>
        <v>#DIV/0!</v>
      </c>
      <c r="CK104" s="68">
        <f t="shared" si="62"/>
        <v>0</v>
      </c>
      <c r="CL104" s="67"/>
      <c r="CM104" s="67"/>
      <c r="CN104" s="58">
        <f t="shared" si="63"/>
        <v>0</v>
      </c>
      <c r="CO104" s="58">
        <f t="shared" si="64"/>
        <v>0</v>
      </c>
      <c r="CP104" s="58">
        <f t="shared" si="65"/>
        <v>0</v>
      </c>
      <c r="CQ104" s="58">
        <f t="shared" si="66"/>
        <v>0</v>
      </c>
      <c r="CR104" s="58">
        <f t="shared" si="67"/>
        <v>0</v>
      </c>
      <c r="CS104" s="58">
        <f t="shared" si="68"/>
        <v>0</v>
      </c>
      <c r="CT104" s="58">
        <f t="shared" si="69"/>
        <v>0</v>
      </c>
      <c r="CU104" s="58">
        <f t="shared" si="70"/>
        <v>0</v>
      </c>
      <c r="CV104" s="58">
        <f t="shared" si="71"/>
        <v>0</v>
      </c>
      <c r="CW104" s="58">
        <f t="shared" si="72"/>
        <v>0</v>
      </c>
      <c r="CX104" s="58">
        <f t="shared" si="73"/>
        <v>0</v>
      </c>
      <c r="CY104" s="58">
        <f t="shared" si="74"/>
        <v>0</v>
      </c>
      <c r="CZ104" s="58">
        <f t="shared" si="75"/>
        <v>0</v>
      </c>
    </row>
    <row r="105" spans="1:104" ht="78" x14ac:dyDescent="0.35">
      <c r="A105" s="141" t="s">
        <v>446</v>
      </c>
      <c r="B105" s="275"/>
      <c r="C105" s="20" t="s">
        <v>762</v>
      </c>
      <c r="D105" s="22" t="s">
        <v>454</v>
      </c>
      <c r="E105" s="22" t="s">
        <v>455</v>
      </c>
      <c r="F105" s="22" t="s">
        <v>453</v>
      </c>
      <c r="G105" s="20">
        <f t="shared" si="38"/>
        <v>6</v>
      </c>
      <c r="H105" s="20"/>
      <c r="I105" s="20"/>
      <c r="J105" s="20"/>
      <c r="K105" s="20"/>
      <c r="L105" s="20"/>
      <c r="M105" s="20">
        <v>1</v>
      </c>
      <c r="N105" s="20">
        <v>1</v>
      </c>
      <c r="O105" s="20">
        <v>1</v>
      </c>
      <c r="P105" s="20">
        <v>1</v>
      </c>
      <c r="Q105" s="20">
        <v>1</v>
      </c>
      <c r="R105" s="20">
        <v>1</v>
      </c>
      <c r="S105" s="20"/>
      <c r="T105" s="67" t="s">
        <v>108</v>
      </c>
      <c r="U105" s="67"/>
      <c r="V105" s="68" t="e">
        <f t="shared" si="39"/>
        <v>#DIV/0!</v>
      </c>
      <c r="W105" s="68">
        <f t="shared" si="40"/>
        <v>0</v>
      </c>
      <c r="X105" s="67"/>
      <c r="Y105" s="67"/>
      <c r="Z105" s="67" t="s">
        <v>109</v>
      </c>
      <c r="AA105" s="67"/>
      <c r="AB105" s="68" t="e">
        <f t="shared" si="41"/>
        <v>#DIV/0!</v>
      </c>
      <c r="AC105" s="68">
        <f t="shared" si="42"/>
        <v>0</v>
      </c>
      <c r="AD105" s="67"/>
      <c r="AE105" s="67"/>
      <c r="AF105" s="67" t="s">
        <v>110</v>
      </c>
      <c r="AG105" s="67"/>
      <c r="AH105" s="68" t="e">
        <f t="shared" si="43"/>
        <v>#DIV/0!</v>
      </c>
      <c r="AI105" s="68">
        <f t="shared" si="44"/>
        <v>0</v>
      </c>
      <c r="AJ105" s="67"/>
      <c r="AK105" s="67"/>
      <c r="AL105" s="67" t="s">
        <v>111</v>
      </c>
      <c r="AM105" s="67"/>
      <c r="AN105" s="68" t="e">
        <f t="shared" si="45"/>
        <v>#DIV/0!</v>
      </c>
      <c r="AO105" s="68">
        <f t="shared" si="46"/>
        <v>0</v>
      </c>
      <c r="AP105" s="67"/>
      <c r="AQ105" s="67"/>
      <c r="AR105" s="67" t="s">
        <v>112</v>
      </c>
      <c r="AS105" s="67"/>
      <c r="AT105" s="68" t="e">
        <f t="shared" si="47"/>
        <v>#DIV/0!</v>
      </c>
      <c r="AU105" s="68">
        <f t="shared" si="48"/>
        <v>0</v>
      </c>
      <c r="AV105" s="67"/>
      <c r="AW105" s="67"/>
      <c r="AX105" s="67" t="s">
        <v>113</v>
      </c>
      <c r="AY105" s="67"/>
      <c r="AZ105" s="68">
        <f t="shared" si="49"/>
        <v>0</v>
      </c>
      <c r="BA105" s="68">
        <f t="shared" si="50"/>
        <v>0</v>
      </c>
      <c r="BB105" s="67"/>
      <c r="BC105" s="67"/>
      <c r="BD105" s="67" t="s">
        <v>114</v>
      </c>
      <c r="BE105" s="67"/>
      <c r="BF105" s="68">
        <f t="shared" si="51"/>
        <v>0</v>
      </c>
      <c r="BG105" s="68">
        <f t="shared" si="52"/>
        <v>0</v>
      </c>
      <c r="BH105" s="67"/>
      <c r="BI105" s="67"/>
      <c r="BJ105" s="67" t="s">
        <v>115</v>
      </c>
      <c r="BK105" s="67"/>
      <c r="BL105" s="68">
        <f t="shared" si="53"/>
        <v>0</v>
      </c>
      <c r="BM105" s="68">
        <f t="shared" si="54"/>
        <v>0</v>
      </c>
      <c r="BN105" s="67"/>
      <c r="BO105" s="67"/>
      <c r="BP105" s="67" t="s">
        <v>116</v>
      </c>
      <c r="BQ105" s="67"/>
      <c r="BR105" s="68">
        <f t="shared" si="55"/>
        <v>0</v>
      </c>
      <c r="BS105" s="68">
        <f t="shared" si="56"/>
        <v>0</v>
      </c>
      <c r="BT105" s="67"/>
      <c r="BU105" s="67"/>
      <c r="BV105" s="67" t="s">
        <v>117</v>
      </c>
      <c r="BW105" s="67"/>
      <c r="BX105" s="68">
        <f t="shared" si="57"/>
        <v>0</v>
      </c>
      <c r="BY105" s="68">
        <f t="shared" si="58"/>
        <v>0</v>
      </c>
      <c r="BZ105" s="67"/>
      <c r="CA105" s="67"/>
      <c r="CB105" s="67" t="s">
        <v>118</v>
      </c>
      <c r="CC105" s="67"/>
      <c r="CD105" s="68">
        <f t="shared" si="59"/>
        <v>0</v>
      </c>
      <c r="CE105" s="68">
        <f t="shared" si="60"/>
        <v>0</v>
      </c>
      <c r="CF105" s="67"/>
      <c r="CG105" s="67"/>
      <c r="CH105" s="67" t="s">
        <v>119</v>
      </c>
      <c r="CI105" s="67"/>
      <c r="CJ105" s="68" t="e">
        <f t="shared" si="61"/>
        <v>#DIV/0!</v>
      </c>
      <c r="CK105" s="68">
        <f t="shared" si="62"/>
        <v>0</v>
      </c>
      <c r="CL105" s="67"/>
      <c r="CM105" s="67"/>
      <c r="CN105" s="58">
        <f t="shared" si="63"/>
        <v>0</v>
      </c>
      <c r="CO105" s="58">
        <f t="shared" si="64"/>
        <v>0</v>
      </c>
      <c r="CP105" s="58">
        <f t="shared" si="65"/>
        <v>0</v>
      </c>
      <c r="CQ105" s="58">
        <f t="shared" si="66"/>
        <v>0</v>
      </c>
      <c r="CR105" s="58">
        <f t="shared" si="67"/>
        <v>0</v>
      </c>
      <c r="CS105" s="58">
        <f t="shared" si="68"/>
        <v>0</v>
      </c>
      <c r="CT105" s="58">
        <f t="shared" si="69"/>
        <v>0</v>
      </c>
      <c r="CU105" s="58">
        <f t="shared" si="70"/>
        <v>0</v>
      </c>
      <c r="CV105" s="58">
        <f t="shared" si="71"/>
        <v>0</v>
      </c>
      <c r="CW105" s="58">
        <f t="shared" si="72"/>
        <v>0</v>
      </c>
      <c r="CX105" s="58">
        <f t="shared" si="73"/>
        <v>0</v>
      </c>
      <c r="CY105" s="58">
        <f t="shared" si="74"/>
        <v>0</v>
      </c>
      <c r="CZ105" s="58">
        <f t="shared" si="75"/>
        <v>0</v>
      </c>
    </row>
    <row r="106" spans="1:104" ht="26" x14ac:dyDescent="0.35">
      <c r="A106" s="141" t="s">
        <v>446</v>
      </c>
      <c r="B106" s="275"/>
      <c r="C106" s="20" t="s">
        <v>763</v>
      </c>
      <c r="D106" s="22"/>
      <c r="E106" s="22"/>
      <c r="F106" s="22"/>
      <c r="G106" s="20">
        <f t="shared" si="38"/>
        <v>0</v>
      </c>
      <c r="H106" s="20"/>
      <c r="I106" s="20"/>
      <c r="J106" s="20"/>
      <c r="K106" s="20"/>
      <c r="L106" s="20"/>
      <c r="M106" s="20"/>
      <c r="N106" s="20"/>
      <c r="O106" s="20"/>
      <c r="P106" s="20"/>
      <c r="Q106" s="20"/>
      <c r="R106" s="20"/>
      <c r="S106" s="20"/>
      <c r="T106" s="67" t="s">
        <v>108</v>
      </c>
      <c r="U106" s="67"/>
      <c r="V106" s="68" t="e">
        <f t="shared" si="39"/>
        <v>#DIV/0!</v>
      </c>
      <c r="W106" s="68" t="e">
        <f t="shared" si="40"/>
        <v>#DIV/0!</v>
      </c>
      <c r="X106" s="67"/>
      <c r="Y106" s="67"/>
      <c r="Z106" s="67" t="s">
        <v>109</v>
      </c>
      <c r="AA106" s="67"/>
      <c r="AB106" s="68" t="e">
        <f t="shared" si="41"/>
        <v>#DIV/0!</v>
      </c>
      <c r="AC106" s="68" t="e">
        <f t="shared" si="42"/>
        <v>#DIV/0!</v>
      </c>
      <c r="AD106" s="67"/>
      <c r="AE106" s="67"/>
      <c r="AF106" s="67" t="s">
        <v>110</v>
      </c>
      <c r="AG106" s="67"/>
      <c r="AH106" s="68" t="e">
        <f t="shared" si="43"/>
        <v>#DIV/0!</v>
      </c>
      <c r="AI106" s="68" t="e">
        <f t="shared" si="44"/>
        <v>#DIV/0!</v>
      </c>
      <c r="AJ106" s="67"/>
      <c r="AK106" s="67"/>
      <c r="AL106" s="67" t="s">
        <v>111</v>
      </c>
      <c r="AM106" s="67"/>
      <c r="AN106" s="68" t="e">
        <f t="shared" si="45"/>
        <v>#DIV/0!</v>
      </c>
      <c r="AO106" s="68" t="e">
        <f t="shared" si="46"/>
        <v>#DIV/0!</v>
      </c>
      <c r="AP106" s="67"/>
      <c r="AQ106" s="67"/>
      <c r="AR106" s="67" t="s">
        <v>112</v>
      </c>
      <c r="AS106" s="67"/>
      <c r="AT106" s="68" t="e">
        <f t="shared" si="47"/>
        <v>#DIV/0!</v>
      </c>
      <c r="AU106" s="68" t="e">
        <f t="shared" si="48"/>
        <v>#DIV/0!</v>
      </c>
      <c r="AV106" s="67"/>
      <c r="AW106" s="67"/>
      <c r="AX106" s="67" t="s">
        <v>113</v>
      </c>
      <c r="AY106" s="67"/>
      <c r="AZ106" s="68" t="e">
        <f t="shared" si="49"/>
        <v>#DIV/0!</v>
      </c>
      <c r="BA106" s="68" t="e">
        <f t="shared" si="50"/>
        <v>#DIV/0!</v>
      </c>
      <c r="BB106" s="67"/>
      <c r="BC106" s="67"/>
      <c r="BD106" s="67" t="s">
        <v>114</v>
      </c>
      <c r="BE106" s="67"/>
      <c r="BF106" s="68" t="e">
        <f t="shared" si="51"/>
        <v>#DIV/0!</v>
      </c>
      <c r="BG106" s="68" t="e">
        <f t="shared" si="52"/>
        <v>#DIV/0!</v>
      </c>
      <c r="BH106" s="67"/>
      <c r="BI106" s="67"/>
      <c r="BJ106" s="67" t="s">
        <v>115</v>
      </c>
      <c r="BK106" s="67"/>
      <c r="BL106" s="68" t="e">
        <f t="shared" si="53"/>
        <v>#DIV/0!</v>
      </c>
      <c r="BM106" s="68" t="e">
        <f t="shared" si="54"/>
        <v>#DIV/0!</v>
      </c>
      <c r="BN106" s="67"/>
      <c r="BO106" s="67"/>
      <c r="BP106" s="67" t="s">
        <v>116</v>
      </c>
      <c r="BQ106" s="67"/>
      <c r="BR106" s="68" t="e">
        <f t="shared" si="55"/>
        <v>#DIV/0!</v>
      </c>
      <c r="BS106" s="68" t="e">
        <f t="shared" si="56"/>
        <v>#DIV/0!</v>
      </c>
      <c r="BT106" s="67"/>
      <c r="BU106" s="67"/>
      <c r="BV106" s="67" t="s">
        <v>117</v>
      </c>
      <c r="BW106" s="67"/>
      <c r="BX106" s="68" t="e">
        <f t="shared" si="57"/>
        <v>#DIV/0!</v>
      </c>
      <c r="BY106" s="68" t="e">
        <f t="shared" si="58"/>
        <v>#DIV/0!</v>
      </c>
      <c r="BZ106" s="67"/>
      <c r="CA106" s="67"/>
      <c r="CB106" s="67" t="s">
        <v>118</v>
      </c>
      <c r="CC106" s="67"/>
      <c r="CD106" s="68" t="e">
        <f t="shared" si="59"/>
        <v>#DIV/0!</v>
      </c>
      <c r="CE106" s="68" t="e">
        <f t="shared" si="60"/>
        <v>#DIV/0!</v>
      </c>
      <c r="CF106" s="67"/>
      <c r="CG106" s="67"/>
      <c r="CH106" s="67" t="s">
        <v>119</v>
      </c>
      <c r="CI106" s="67"/>
      <c r="CJ106" s="68" t="e">
        <f t="shared" si="61"/>
        <v>#DIV/0!</v>
      </c>
      <c r="CK106" s="68" t="e">
        <f t="shared" si="62"/>
        <v>#DIV/0!</v>
      </c>
      <c r="CL106" s="67"/>
      <c r="CM106" s="67"/>
      <c r="CN106" s="58">
        <f t="shared" si="63"/>
        <v>0</v>
      </c>
      <c r="CO106" s="58">
        <f t="shared" si="64"/>
        <v>0</v>
      </c>
      <c r="CP106" s="58">
        <f t="shared" si="65"/>
        <v>0</v>
      </c>
      <c r="CQ106" s="58">
        <f t="shared" si="66"/>
        <v>0</v>
      </c>
      <c r="CR106" s="58">
        <f t="shared" si="67"/>
        <v>0</v>
      </c>
      <c r="CS106" s="58">
        <f t="shared" si="68"/>
        <v>0</v>
      </c>
      <c r="CT106" s="58">
        <f t="shared" si="69"/>
        <v>0</v>
      </c>
      <c r="CU106" s="58">
        <f t="shared" si="70"/>
        <v>0</v>
      </c>
      <c r="CV106" s="58">
        <f t="shared" si="71"/>
        <v>0</v>
      </c>
      <c r="CW106" s="58">
        <f t="shared" si="72"/>
        <v>0</v>
      </c>
      <c r="CX106" s="58">
        <f t="shared" si="73"/>
        <v>0</v>
      </c>
      <c r="CY106" s="58">
        <f t="shared" si="74"/>
        <v>0</v>
      </c>
      <c r="CZ106" s="58">
        <f t="shared" si="75"/>
        <v>0</v>
      </c>
    </row>
    <row r="107" spans="1:104" ht="26" x14ac:dyDescent="0.35">
      <c r="A107" s="141" t="s">
        <v>446</v>
      </c>
      <c r="B107" s="276"/>
      <c r="C107" s="20" t="s">
        <v>764</v>
      </c>
      <c r="D107" s="22"/>
      <c r="E107" s="22"/>
      <c r="F107" s="22"/>
      <c r="G107" s="20">
        <f t="shared" si="38"/>
        <v>0</v>
      </c>
      <c r="H107" s="20"/>
      <c r="I107" s="20"/>
      <c r="J107" s="20"/>
      <c r="K107" s="20"/>
      <c r="L107" s="20"/>
      <c r="M107" s="20"/>
      <c r="N107" s="20"/>
      <c r="O107" s="20"/>
      <c r="P107" s="20"/>
      <c r="Q107" s="20"/>
      <c r="R107" s="20"/>
      <c r="S107" s="20"/>
      <c r="T107" s="67" t="s">
        <v>108</v>
      </c>
      <c r="U107" s="67"/>
      <c r="V107" s="68" t="e">
        <f t="shared" si="39"/>
        <v>#DIV/0!</v>
      </c>
      <c r="W107" s="68" t="e">
        <f t="shared" si="40"/>
        <v>#DIV/0!</v>
      </c>
      <c r="X107" s="67"/>
      <c r="Y107" s="67"/>
      <c r="Z107" s="67" t="s">
        <v>109</v>
      </c>
      <c r="AA107" s="67"/>
      <c r="AB107" s="68" t="e">
        <f t="shared" si="41"/>
        <v>#DIV/0!</v>
      </c>
      <c r="AC107" s="68" t="e">
        <f t="shared" si="42"/>
        <v>#DIV/0!</v>
      </c>
      <c r="AD107" s="67"/>
      <c r="AE107" s="67"/>
      <c r="AF107" s="67" t="s">
        <v>110</v>
      </c>
      <c r="AG107" s="67"/>
      <c r="AH107" s="68" t="e">
        <f t="shared" si="43"/>
        <v>#DIV/0!</v>
      </c>
      <c r="AI107" s="68" t="e">
        <f t="shared" si="44"/>
        <v>#DIV/0!</v>
      </c>
      <c r="AJ107" s="67"/>
      <c r="AK107" s="67"/>
      <c r="AL107" s="67" t="s">
        <v>111</v>
      </c>
      <c r="AM107" s="67"/>
      <c r="AN107" s="68" t="e">
        <f t="shared" si="45"/>
        <v>#DIV/0!</v>
      </c>
      <c r="AO107" s="68" t="e">
        <f t="shared" si="46"/>
        <v>#DIV/0!</v>
      </c>
      <c r="AP107" s="67"/>
      <c r="AQ107" s="67"/>
      <c r="AR107" s="67" t="s">
        <v>112</v>
      </c>
      <c r="AS107" s="67"/>
      <c r="AT107" s="68" t="e">
        <f t="shared" si="47"/>
        <v>#DIV/0!</v>
      </c>
      <c r="AU107" s="68" t="e">
        <f t="shared" si="48"/>
        <v>#DIV/0!</v>
      </c>
      <c r="AV107" s="67"/>
      <c r="AW107" s="67"/>
      <c r="AX107" s="67" t="s">
        <v>113</v>
      </c>
      <c r="AY107" s="67"/>
      <c r="AZ107" s="68" t="e">
        <f t="shared" si="49"/>
        <v>#DIV/0!</v>
      </c>
      <c r="BA107" s="68" t="e">
        <f t="shared" si="50"/>
        <v>#DIV/0!</v>
      </c>
      <c r="BB107" s="67"/>
      <c r="BC107" s="67"/>
      <c r="BD107" s="67" t="s">
        <v>114</v>
      </c>
      <c r="BE107" s="67"/>
      <c r="BF107" s="68" t="e">
        <f t="shared" si="51"/>
        <v>#DIV/0!</v>
      </c>
      <c r="BG107" s="68" t="e">
        <f t="shared" si="52"/>
        <v>#DIV/0!</v>
      </c>
      <c r="BH107" s="67"/>
      <c r="BI107" s="67"/>
      <c r="BJ107" s="67" t="s">
        <v>115</v>
      </c>
      <c r="BK107" s="67"/>
      <c r="BL107" s="68" t="e">
        <f t="shared" si="53"/>
        <v>#DIV/0!</v>
      </c>
      <c r="BM107" s="68" t="e">
        <f t="shared" si="54"/>
        <v>#DIV/0!</v>
      </c>
      <c r="BN107" s="67"/>
      <c r="BO107" s="67"/>
      <c r="BP107" s="67" t="s">
        <v>116</v>
      </c>
      <c r="BQ107" s="67"/>
      <c r="BR107" s="68" t="e">
        <f t="shared" si="55"/>
        <v>#DIV/0!</v>
      </c>
      <c r="BS107" s="68" t="e">
        <f t="shared" si="56"/>
        <v>#DIV/0!</v>
      </c>
      <c r="BT107" s="67"/>
      <c r="BU107" s="67"/>
      <c r="BV107" s="67" t="s">
        <v>117</v>
      </c>
      <c r="BW107" s="67"/>
      <c r="BX107" s="68" t="e">
        <f t="shared" si="57"/>
        <v>#DIV/0!</v>
      </c>
      <c r="BY107" s="68" t="e">
        <f t="shared" si="58"/>
        <v>#DIV/0!</v>
      </c>
      <c r="BZ107" s="67"/>
      <c r="CA107" s="67"/>
      <c r="CB107" s="67" t="s">
        <v>118</v>
      </c>
      <c r="CC107" s="67"/>
      <c r="CD107" s="68" t="e">
        <f t="shared" si="59"/>
        <v>#DIV/0!</v>
      </c>
      <c r="CE107" s="68" t="e">
        <f t="shared" si="60"/>
        <v>#DIV/0!</v>
      </c>
      <c r="CF107" s="67"/>
      <c r="CG107" s="67"/>
      <c r="CH107" s="67" t="s">
        <v>119</v>
      </c>
      <c r="CI107" s="67"/>
      <c r="CJ107" s="68" t="e">
        <f t="shared" si="61"/>
        <v>#DIV/0!</v>
      </c>
      <c r="CK107" s="68" t="e">
        <f t="shared" si="62"/>
        <v>#DIV/0!</v>
      </c>
      <c r="CL107" s="67"/>
      <c r="CM107" s="67"/>
      <c r="CN107" s="58">
        <f t="shared" si="63"/>
        <v>0</v>
      </c>
      <c r="CO107" s="58">
        <f t="shared" si="64"/>
        <v>0</v>
      </c>
      <c r="CP107" s="58">
        <f t="shared" si="65"/>
        <v>0</v>
      </c>
      <c r="CQ107" s="58">
        <f t="shared" si="66"/>
        <v>0</v>
      </c>
      <c r="CR107" s="58">
        <f t="shared" si="67"/>
        <v>0</v>
      </c>
      <c r="CS107" s="58">
        <f t="shared" si="68"/>
        <v>0</v>
      </c>
      <c r="CT107" s="58">
        <f t="shared" si="69"/>
        <v>0</v>
      </c>
      <c r="CU107" s="58">
        <f t="shared" si="70"/>
        <v>0</v>
      </c>
      <c r="CV107" s="58">
        <f t="shared" si="71"/>
        <v>0</v>
      </c>
      <c r="CW107" s="58">
        <f t="shared" si="72"/>
        <v>0</v>
      </c>
      <c r="CX107" s="58">
        <f t="shared" si="73"/>
        <v>0</v>
      </c>
      <c r="CY107" s="58">
        <f t="shared" si="74"/>
        <v>0</v>
      </c>
      <c r="CZ107" s="58">
        <f t="shared" si="75"/>
        <v>0</v>
      </c>
    </row>
    <row r="108" spans="1:104" ht="65" x14ac:dyDescent="0.35">
      <c r="A108" s="141" t="s">
        <v>446</v>
      </c>
      <c r="B108" s="274" t="s">
        <v>139</v>
      </c>
      <c r="C108" s="20" t="s">
        <v>765</v>
      </c>
      <c r="D108" s="22" t="s">
        <v>448</v>
      </c>
      <c r="E108" s="22" t="s">
        <v>456</v>
      </c>
      <c r="F108" s="22" t="s">
        <v>457</v>
      </c>
      <c r="G108" s="20">
        <f t="shared" si="38"/>
        <v>6</v>
      </c>
      <c r="H108" s="20"/>
      <c r="I108" s="20"/>
      <c r="J108" s="20"/>
      <c r="K108" s="20"/>
      <c r="L108" s="20"/>
      <c r="M108" s="20">
        <v>1</v>
      </c>
      <c r="N108" s="20">
        <v>1</v>
      </c>
      <c r="O108" s="20">
        <v>1</v>
      </c>
      <c r="P108" s="20">
        <v>1</v>
      </c>
      <c r="Q108" s="20">
        <v>1</v>
      </c>
      <c r="R108" s="20">
        <v>1</v>
      </c>
      <c r="S108" s="20"/>
      <c r="T108" s="67" t="s">
        <v>108</v>
      </c>
      <c r="U108" s="67"/>
      <c r="V108" s="68" t="e">
        <f t="shared" si="39"/>
        <v>#DIV/0!</v>
      </c>
      <c r="W108" s="68">
        <f t="shared" si="40"/>
        <v>0</v>
      </c>
      <c r="X108" s="67"/>
      <c r="Y108" s="67"/>
      <c r="Z108" s="67" t="s">
        <v>109</v>
      </c>
      <c r="AA108" s="67"/>
      <c r="AB108" s="68" t="e">
        <f t="shared" si="41"/>
        <v>#DIV/0!</v>
      </c>
      <c r="AC108" s="68">
        <f t="shared" si="42"/>
        <v>0</v>
      </c>
      <c r="AD108" s="67"/>
      <c r="AE108" s="67"/>
      <c r="AF108" s="67" t="s">
        <v>110</v>
      </c>
      <c r="AG108" s="67"/>
      <c r="AH108" s="68" t="e">
        <f t="shared" si="43"/>
        <v>#DIV/0!</v>
      </c>
      <c r="AI108" s="68">
        <f t="shared" si="44"/>
        <v>0</v>
      </c>
      <c r="AJ108" s="67"/>
      <c r="AK108" s="67"/>
      <c r="AL108" s="67" t="s">
        <v>111</v>
      </c>
      <c r="AM108" s="67"/>
      <c r="AN108" s="68" t="e">
        <f t="shared" si="45"/>
        <v>#DIV/0!</v>
      </c>
      <c r="AO108" s="68">
        <f t="shared" si="46"/>
        <v>0</v>
      </c>
      <c r="AP108" s="67"/>
      <c r="AQ108" s="67"/>
      <c r="AR108" s="67" t="s">
        <v>112</v>
      </c>
      <c r="AS108" s="67"/>
      <c r="AT108" s="68" t="e">
        <f t="shared" si="47"/>
        <v>#DIV/0!</v>
      </c>
      <c r="AU108" s="68">
        <f t="shared" si="48"/>
        <v>0</v>
      </c>
      <c r="AV108" s="67"/>
      <c r="AW108" s="67"/>
      <c r="AX108" s="67" t="s">
        <v>113</v>
      </c>
      <c r="AY108" s="67"/>
      <c r="AZ108" s="68">
        <f t="shared" si="49"/>
        <v>0</v>
      </c>
      <c r="BA108" s="68">
        <f t="shared" si="50"/>
        <v>0</v>
      </c>
      <c r="BB108" s="67"/>
      <c r="BC108" s="67"/>
      <c r="BD108" s="67" t="s">
        <v>114</v>
      </c>
      <c r="BE108" s="67"/>
      <c r="BF108" s="68">
        <f t="shared" si="51"/>
        <v>0</v>
      </c>
      <c r="BG108" s="68">
        <f t="shared" si="52"/>
        <v>0</v>
      </c>
      <c r="BH108" s="67"/>
      <c r="BI108" s="67"/>
      <c r="BJ108" s="67" t="s">
        <v>115</v>
      </c>
      <c r="BK108" s="67"/>
      <c r="BL108" s="68">
        <f t="shared" si="53"/>
        <v>0</v>
      </c>
      <c r="BM108" s="68">
        <f t="shared" si="54"/>
        <v>0</v>
      </c>
      <c r="BN108" s="67"/>
      <c r="BO108" s="67"/>
      <c r="BP108" s="67" t="s">
        <v>116</v>
      </c>
      <c r="BQ108" s="67"/>
      <c r="BR108" s="68">
        <f t="shared" si="55"/>
        <v>0</v>
      </c>
      <c r="BS108" s="68">
        <f t="shared" si="56"/>
        <v>0</v>
      </c>
      <c r="BT108" s="67"/>
      <c r="BU108" s="67"/>
      <c r="BV108" s="67" t="s">
        <v>117</v>
      </c>
      <c r="BW108" s="67"/>
      <c r="BX108" s="68">
        <f t="shared" si="57"/>
        <v>0</v>
      </c>
      <c r="BY108" s="68">
        <f t="shared" si="58"/>
        <v>0</v>
      </c>
      <c r="BZ108" s="67"/>
      <c r="CA108" s="67"/>
      <c r="CB108" s="67" t="s">
        <v>118</v>
      </c>
      <c r="CC108" s="67"/>
      <c r="CD108" s="68">
        <f t="shared" si="59"/>
        <v>0</v>
      </c>
      <c r="CE108" s="68">
        <f t="shared" si="60"/>
        <v>0</v>
      </c>
      <c r="CF108" s="67"/>
      <c r="CG108" s="67"/>
      <c r="CH108" s="67" t="s">
        <v>119</v>
      </c>
      <c r="CI108" s="67"/>
      <c r="CJ108" s="68" t="e">
        <f t="shared" si="61"/>
        <v>#DIV/0!</v>
      </c>
      <c r="CK108" s="68">
        <f t="shared" si="62"/>
        <v>0</v>
      </c>
      <c r="CL108" s="67"/>
      <c r="CM108" s="67"/>
      <c r="CN108" s="58">
        <f t="shared" si="63"/>
        <v>0</v>
      </c>
      <c r="CO108" s="58">
        <f t="shared" si="64"/>
        <v>0</v>
      </c>
      <c r="CP108" s="58">
        <f t="shared" si="65"/>
        <v>0</v>
      </c>
      <c r="CQ108" s="58">
        <f t="shared" si="66"/>
        <v>0</v>
      </c>
      <c r="CR108" s="58">
        <f t="shared" si="67"/>
        <v>0</v>
      </c>
      <c r="CS108" s="58">
        <f t="shared" si="68"/>
        <v>0</v>
      </c>
      <c r="CT108" s="58">
        <f t="shared" si="69"/>
        <v>0</v>
      </c>
      <c r="CU108" s="58">
        <f t="shared" si="70"/>
        <v>0</v>
      </c>
      <c r="CV108" s="58">
        <f t="shared" si="71"/>
        <v>0</v>
      </c>
      <c r="CW108" s="58">
        <f t="shared" si="72"/>
        <v>0</v>
      </c>
      <c r="CX108" s="58">
        <f t="shared" si="73"/>
        <v>0</v>
      </c>
      <c r="CY108" s="58">
        <f t="shared" si="74"/>
        <v>0</v>
      </c>
      <c r="CZ108" s="58">
        <f t="shared" si="75"/>
        <v>0</v>
      </c>
    </row>
    <row r="109" spans="1:104" ht="52" x14ac:dyDescent="0.35">
      <c r="A109" s="141" t="s">
        <v>446</v>
      </c>
      <c r="B109" s="275"/>
      <c r="C109" s="20" t="s">
        <v>766</v>
      </c>
      <c r="D109" s="22" t="s">
        <v>451</v>
      </c>
      <c r="E109" s="22" t="s">
        <v>458</v>
      </c>
      <c r="F109" s="22" t="s">
        <v>457</v>
      </c>
      <c r="G109" s="20">
        <f t="shared" si="38"/>
        <v>6</v>
      </c>
      <c r="H109" s="20"/>
      <c r="I109" s="20"/>
      <c r="J109" s="20"/>
      <c r="K109" s="20"/>
      <c r="L109" s="20"/>
      <c r="M109" s="20">
        <v>1</v>
      </c>
      <c r="N109" s="20">
        <v>1</v>
      </c>
      <c r="O109" s="20">
        <v>1</v>
      </c>
      <c r="P109" s="20">
        <v>1</v>
      </c>
      <c r="Q109" s="20">
        <v>1</v>
      </c>
      <c r="R109" s="20">
        <v>1</v>
      </c>
      <c r="S109" s="20"/>
      <c r="T109" s="67" t="s">
        <v>108</v>
      </c>
      <c r="U109" s="67"/>
      <c r="V109" s="68" t="e">
        <f t="shared" si="39"/>
        <v>#DIV/0!</v>
      </c>
      <c r="W109" s="68">
        <f t="shared" si="40"/>
        <v>0</v>
      </c>
      <c r="X109" s="67"/>
      <c r="Y109" s="67"/>
      <c r="Z109" s="67" t="s">
        <v>109</v>
      </c>
      <c r="AA109" s="67"/>
      <c r="AB109" s="68" t="e">
        <f t="shared" si="41"/>
        <v>#DIV/0!</v>
      </c>
      <c r="AC109" s="68">
        <f t="shared" si="42"/>
        <v>0</v>
      </c>
      <c r="AD109" s="67"/>
      <c r="AE109" s="67"/>
      <c r="AF109" s="67" t="s">
        <v>110</v>
      </c>
      <c r="AG109" s="67"/>
      <c r="AH109" s="68" t="e">
        <f t="shared" si="43"/>
        <v>#DIV/0!</v>
      </c>
      <c r="AI109" s="68">
        <f t="shared" si="44"/>
        <v>0</v>
      </c>
      <c r="AJ109" s="67"/>
      <c r="AK109" s="67"/>
      <c r="AL109" s="67" t="s">
        <v>111</v>
      </c>
      <c r="AM109" s="67"/>
      <c r="AN109" s="68" t="e">
        <f t="shared" si="45"/>
        <v>#DIV/0!</v>
      </c>
      <c r="AO109" s="68">
        <f t="shared" si="46"/>
        <v>0</v>
      </c>
      <c r="AP109" s="67"/>
      <c r="AQ109" s="67"/>
      <c r="AR109" s="67" t="s">
        <v>112</v>
      </c>
      <c r="AS109" s="67"/>
      <c r="AT109" s="68" t="e">
        <f t="shared" si="47"/>
        <v>#DIV/0!</v>
      </c>
      <c r="AU109" s="68">
        <f t="shared" si="48"/>
        <v>0</v>
      </c>
      <c r="AV109" s="67"/>
      <c r="AW109" s="67"/>
      <c r="AX109" s="67" t="s">
        <v>113</v>
      </c>
      <c r="AY109" s="67"/>
      <c r="AZ109" s="68">
        <f t="shared" si="49"/>
        <v>0</v>
      </c>
      <c r="BA109" s="68">
        <f t="shared" si="50"/>
        <v>0</v>
      </c>
      <c r="BB109" s="67"/>
      <c r="BC109" s="67"/>
      <c r="BD109" s="67" t="s">
        <v>114</v>
      </c>
      <c r="BE109" s="67"/>
      <c r="BF109" s="68">
        <f t="shared" si="51"/>
        <v>0</v>
      </c>
      <c r="BG109" s="68">
        <f t="shared" si="52"/>
        <v>0</v>
      </c>
      <c r="BH109" s="67"/>
      <c r="BI109" s="67"/>
      <c r="BJ109" s="67" t="s">
        <v>115</v>
      </c>
      <c r="BK109" s="67"/>
      <c r="BL109" s="68">
        <f t="shared" si="53"/>
        <v>0</v>
      </c>
      <c r="BM109" s="68">
        <f t="shared" si="54"/>
        <v>0</v>
      </c>
      <c r="BN109" s="67"/>
      <c r="BO109" s="67"/>
      <c r="BP109" s="67" t="s">
        <v>116</v>
      </c>
      <c r="BQ109" s="67"/>
      <c r="BR109" s="68">
        <f t="shared" si="55"/>
        <v>0</v>
      </c>
      <c r="BS109" s="68">
        <f t="shared" si="56"/>
        <v>0</v>
      </c>
      <c r="BT109" s="67"/>
      <c r="BU109" s="67"/>
      <c r="BV109" s="67" t="s">
        <v>117</v>
      </c>
      <c r="BW109" s="67"/>
      <c r="BX109" s="68">
        <f t="shared" si="57"/>
        <v>0</v>
      </c>
      <c r="BY109" s="68">
        <f t="shared" si="58"/>
        <v>0</v>
      </c>
      <c r="BZ109" s="67"/>
      <c r="CA109" s="67"/>
      <c r="CB109" s="67" t="s">
        <v>118</v>
      </c>
      <c r="CC109" s="67"/>
      <c r="CD109" s="68">
        <f t="shared" si="59"/>
        <v>0</v>
      </c>
      <c r="CE109" s="68">
        <f t="shared" si="60"/>
        <v>0</v>
      </c>
      <c r="CF109" s="67"/>
      <c r="CG109" s="67"/>
      <c r="CH109" s="67" t="s">
        <v>119</v>
      </c>
      <c r="CI109" s="67"/>
      <c r="CJ109" s="68" t="e">
        <f t="shared" si="61"/>
        <v>#DIV/0!</v>
      </c>
      <c r="CK109" s="68">
        <f t="shared" si="62"/>
        <v>0</v>
      </c>
      <c r="CL109" s="67"/>
      <c r="CM109" s="67"/>
      <c r="CN109" s="58">
        <f t="shared" si="63"/>
        <v>0</v>
      </c>
      <c r="CO109" s="58">
        <f t="shared" si="64"/>
        <v>0</v>
      </c>
      <c r="CP109" s="58">
        <f t="shared" si="65"/>
        <v>0</v>
      </c>
      <c r="CQ109" s="58">
        <f t="shared" si="66"/>
        <v>0</v>
      </c>
      <c r="CR109" s="58">
        <f t="shared" si="67"/>
        <v>0</v>
      </c>
      <c r="CS109" s="58">
        <f t="shared" si="68"/>
        <v>0</v>
      </c>
      <c r="CT109" s="58">
        <f t="shared" si="69"/>
        <v>0</v>
      </c>
      <c r="CU109" s="58">
        <f t="shared" si="70"/>
        <v>0</v>
      </c>
      <c r="CV109" s="58">
        <f t="shared" si="71"/>
        <v>0</v>
      </c>
      <c r="CW109" s="58">
        <f t="shared" si="72"/>
        <v>0</v>
      </c>
      <c r="CX109" s="58">
        <f t="shared" si="73"/>
        <v>0</v>
      </c>
      <c r="CY109" s="58">
        <f t="shared" si="74"/>
        <v>0</v>
      </c>
      <c r="CZ109" s="58">
        <f t="shared" si="75"/>
        <v>0</v>
      </c>
    </row>
    <row r="110" spans="1:104" ht="26" x14ac:dyDescent="0.35">
      <c r="A110" s="141" t="s">
        <v>446</v>
      </c>
      <c r="B110" s="275"/>
      <c r="C110" s="20" t="s">
        <v>767</v>
      </c>
      <c r="D110" s="22"/>
      <c r="E110" s="22"/>
      <c r="F110" s="22"/>
      <c r="G110" s="20">
        <f t="shared" si="38"/>
        <v>0</v>
      </c>
      <c r="H110" s="20"/>
      <c r="I110" s="20"/>
      <c r="J110" s="20"/>
      <c r="K110" s="20"/>
      <c r="L110" s="20"/>
      <c r="M110" s="20"/>
      <c r="N110" s="20"/>
      <c r="O110" s="20"/>
      <c r="P110" s="20"/>
      <c r="Q110" s="20"/>
      <c r="R110" s="20"/>
      <c r="S110" s="20"/>
      <c r="T110" s="67" t="s">
        <v>108</v>
      </c>
      <c r="U110" s="67"/>
      <c r="V110" s="68" t="e">
        <f t="shared" si="39"/>
        <v>#DIV/0!</v>
      </c>
      <c r="W110" s="68" t="e">
        <f t="shared" si="40"/>
        <v>#DIV/0!</v>
      </c>
      <c r="X110" s="67"/>
      <c r="Y110" s="67"/>
      <c r="Z110" s="67" t="s">
        <v>109</v>
      </c>
      <c r="AA110" s="67"/>
      <c r="AB110" s="68" t="e">
        <f t="shared" si="41"/>
        <v>#DIV/0!</v>
      </c>
      <c r="AC110" s="68" t="e">
        <f t="shared" si="42"/>
        <v>#DIV/0!</v>
      </c>
      <c r="AD110" s="67"/>
      <c r="AE110" s="67"/>
      <c r="AF110" s="67" t="s">
        <v>110</v>
      </c>
      <c r="AG110" s="67"/>
      <c r="AH110" s="68" t="e">
        <f t="shared" si="43"/>
        <v>#DIV/0!</v>
      </c>
      <c r="AI110" s="68" t="e">
        <f t="shared" si="44"/>
        <v>#DIV/0!</v>
      </c>
      <c r="AJ110" s="67"/>
      <c r="AK110" s="67"/>
      <c r="AL110" s="67" t="s">
        <v>111</v>
      </c>
      <c r="AM110" s="67"/>
      <c r="AN110" s="68" t="e">
        <f t="shared" si="45"/>
        <v>#DIV/0!</v>
      </c>
      <c r="AO110" s="68" t="e">
        <f t="shared" si="46"/>
        <v>#DIV/0!</v>
      </c>
      <c r="AP110" s="67"/>
      <c r="AQ110" s="67"/>
      <c r="AR110" s="67" t="s">
        <v>112</v>
      </c>
      <c r="AS110" s="67"/>
      <c r="AT110" s="68" t="e">
        <f t="shared" si="47"/>
        <v>#DIV/0!</v>
      </c>
      <c r="AU110" s="68" t="e">
        <f t="shared" si="48"/>
        <v>#DIV/0!</v>
      </c>
      <c r="AV110" s="67"/>
      <c r="AW110" s="67"/>
      <c r="AX110" s="67" t="s">
        <v>113</v>
      </c>
      <c r="AY110" s="67"/>
      <c r="AZ110" s="68" t="e">
        <f t="shared" si="49"/>
        <v>#DIV/0!</v>
      </c>
      <c r="BA110" s="68" t="e">
        <f t="shared" si="50"/>
        <v>#DIV/0!</v>
      </c>
      <c r="BB110" s="67"/>
      <c r="BC110" s="67"/>
      <c r="BD110" s="67" t="s">
        <v>114</v>
      </c>
      <c r="BE110" s="67"/>
      <c r="BF110" s="68" t="e">
        <f t="shared" si="51"/>
        <v>#DIV/0!</v>
      </c>
      <c r="BG110" s="68" t="e">
        <f t="shared" si="52"/>
        <v>#DIV/0!</v>
      </c>
      <c r="BH110" s="67"/>
      <c r="BI110" s="67"/>
      <c r="BJ110" s="67" t="s">
        <v>115</v>
      </c>
      <c r="BK110" s="67"/>
      <c r="BL110" s="68" t="e">
        <f t="shared" si="53"/>
        <v>#DIV/0!</v>
      </c>
      <c r="BM110" s="68" t="e">
        <f t="shared" si="54"/>
        <v>#DIV/0!</v>
      </c>
      <c r="BN110" s="67"/>
      <c r="BO110" s="67"/>
      <c r="BP110" s="67" t="s">
        <v>116</v>
      </c>
      <c r="BQ110" s="67"/>
      <c r="BR110" s="68" t="e">
        <f t="shared" si="55"/>
        <v>#DIV/0!</v>
      </c>
      <c r="BS110" s="68" t="e">
        <f t="shared" si="56"/>
        <v>#DIV/0!</v>
      </c>
      <c r="BT110" s="67"/>
      <c r="BU110" s="67"/>
      <c r="BV110" s="67" t="s">
        <v>117</v>
      </c>
      <c r="BW110" s="67"/>
      <c r="BX110" s="68" t="e">
        <f t="shared" si="57"/>
        <v>#DIV/0!</v>
      </c>
      <c r="BY110" s="68" t="e">
        <f t="shared" si="58"/>
        <v>#DIV/0!</v>
      </c>
      <c r="BZ110" s="67"/>
      <c r="CA110" s="67"/>
      <c r="CB110" s="67" t="s">
        <v>118</v>
      </c>
      <c r="CC110" s="67"/>
      <c r="CD110" s="68" t="e">
        <f t="shared" si="59"/>
        <v>#DIV/0!</v>
      </c>
      <c r="CE110" s="68" t="e">
        <f t="shared" si="60"/>
        <v>#DIV/0!</v>
      </c>
      <c r="CF110" s="67"/>
      <c r="CG110" s="67"/>
      <c r="CH110" s="67" t="s">
        <v>119</v>
      </c>
      <c r="CI110" s="67"/>
      <c r="CJ110" s="68" t="e">
        <f t="shared" si="61"/>
        <v>#DIV/0!</v>
      </c>
      <c r="CK110" s="68" t="e">
        <f t="shared" si="62"/>
        <v>#DIV/0!</v>
      </c>
      <c r="CL110" s="67"/>
      <c r="CM110" s="67"/>
      <c r="CN110" s="58">
        <f t="shared" si="63"/>
        <v>0</v>
      </c>
      <c r="CO110" s="58">
        <f t="shared" si="64"/>
        <v>0</v>
      </c>
      <c r="CP110" s="58">
        <f t="shared" si="65"/>
        <v>0</v>
      </c>
      <c r="CQ110" s="58">
        <f t="shared" si="66"/>
        <v>0</v>
      </c>
      <c r="CR110" s="58">
        <f t="shared" si="67"/>
        <v>0</v>
      </c>
      <c r="CS110" s="58">
        <f t="shared" si="68"/>
        <v>0</v>
      </c>
      <c r="CT110" s="58">
        <f t="shared" si="69"/>
        <v>0</v>
      </c>
      <c r="CU110" s="58">
        <f t="shared" si="70"/>
        <v>0</v>
      </c>
      <c r="CV110" s="58">
        <f t="shared" si="71"/>
        <v>0</v>
      </c>
      <c r="CW110" s="58">
        <f t="shared" si="72"/>
        <v>0</v>
      </c>
      <c r="CX110" s="58">
        <f t="shared" si="73"/>
        <v>0</v>
      </c>
      <c r="CY110" s="58">
        <f t="shared" si="74"/>
        <v>0</v>
      </c>
      <c r="CZ110" s="58">
        <f t="shared" si="75"/>
        <v>0</v>
      </c>
    </row>
    <row r="111" spans="1:104" ht="26" x14ac:dyDescent="0.35">
      <c r="A111" s="141" t="s">
        <v>446</v>
      </c>
      <c r="B111" s="276"/>
      <c r="C111" s="20" t="s">
        <v>768</v>
      </c>
      <c r="D111" s="22"/>
      <c r="E111" s="22"/>
      <c r="F111" s="22"/>
      <c r="G111" s="20">
        <f t="shared" si="38"/>
        <v>0</v>
      </c>
      <c r="H111" s="20"/>
      <c r="I111" s="20"/>
      <c r="J111" s="20"/>
      <c r="K111" s="20"/>
      <c r="L111" s="20"/>
      <c r="M111" s="20"/>
      <c r="N111" s="20"/>
      <c r="O111" s="20"/>
      <c r="P111" s="20"/>
      <c r="Q111" s="20"/>
      <c r="R111" s="20"/>
      <c r="S111" s="20"/>
      <c r="T111" s="67" t="s">
        <v>108</v>
      </c>
      <c r="U111" s="67"/>
      <c r="V111" s="68" t="e">
        <f t="shared" si="39"/>
        <v>#DIV/0!</v>
      </c>
      <c r="W111" s="68" t="e">
        <f t="shared" si="40"/>
        <v>#DIV/0!</v>
      </c>
      <c r="X111" s="67"/>
      <c r="Y111" s="67"/>
      <c r="Z111" s="67" t="s">
        <v>109</v>
      </c>
      <c r="AA111" s="67"/>
      <c r="AB111" s="68" t="e">
        <f t="shared" si="41"/>
        <v>#DIV/0!</v>
      </c>
      <c r="AC111" s="68" t="e">
        <f t="shared" si="42"/>
        <v>#DIV/0!</v>
      </c>
      <c r="AD111" s="67"/>
      <c r="AE111" s="67"/>
      <c r="AF111" s="67" t="s">
        <v>110</v>
      </c>
      <c r="AG111" s="67"/>
      <c r="AH111" s="68" t="e">
        <f t="shared" si="43"/>
        <v>#DIV/0!</v>
      </c>
      <c r="AI111" s="68" t="e">
        <f t="shared" si="44"/>
        <v>#DIV/0!</v>
      </c>
      <c r="AJ111" s="67"/>
      <c r="AK111" s="67"/>
      <c r="AL111" s="67" t="s">
        <v>111</v>
      </c>
      <c r="AM111" s="67"/>
      <c r="AN111" s="68" t="e">
        <f t="shared" si="45"/>
        <v>#DIV/0!</v>
      </c>
      <c r="AO111" s="68" t="e">
        <f t="shared" si="46"/>
        <v>#DIV/0!</v>
      </c>
      <c r="AP111" s="67"/>
      <c r="AQ111" s="67"/>
      <c r="AR111" s="67" t="s">
        <v>112</v>
      </c>
      <c r="AS111" s="67"/>
      <c r="AT111" s="68" t="e">
        <f t="shared" si="47"/>
        <v>#DIV/0!</v>
      </c>
      <c r="AU111" s="68" t="e">
        <f t="shared" si="48"/>
        <v>#DIV/0!</v>
      </c>
      <c r="AV111" s="67"/>
      <c r="AW111" s="67"/>
      <c r="AX111" s="67" t="s">
        <v>113</v>
      </c>
      <c r="AY111" s="67"/>
      <c r="AZ111" s="68" t="e">
        <f t="shared" si="49"/>
        <v>#DIV/0!</v>
      </c>
      <c r="BA111" s="68" t="e">
        <f t="shared" si="50"/>
        <v>#DIV/0!</v>
      </c>
      <c r="BB111" s="67"/>
      <c r="BC111" s="67"/>
      <c r="BD111" s="67" t="s">
        <v>114</v>
      </c>
      <c r="BE111" s="67"/>
      <c r="BF111" s="68" t="e">
        <f t="shared" si="51"/>
        <v>#DIV/0!</v>
      </c>
      <c r="BG111" s="68" t="e">
        <f t="shared" si="52"/>
        <v>#DIV/0!</v>
      </c>
      <c r="BH111" s="67"/>
      <c r="BI111" s="67"/>
      <c r="BJ111" s="67" t="s">
        <v>115</v>
      </c>
      <c r="BK111" s="67"/>
      <c r="BL111" s="68" t="e">
        <f t="shared" si="53"/>
        <v>#DIV/0!</v>
      </c>
      <c r="BM111" s="68" t="e">
        <f t="shared" si="54"/>
        <v>#DIV/0!</v>
      </c>
      <c r="BN111" s="67"/>
      <c r="BO111" s="67"/>
      <c r="BP111" s="67" t="s">
        <v>116</v>
      </c>
      <c r="BQ111" s="67"/>
      <c r="BR111" s="68" t="e">
        <f t="shared" si="55"/>
        <v>#DIV/0!</v>
      </c>
      <c r="BS111" s="68" t="e">
        <f t="shared" si="56"/>
        <v>#DIV/0!</v>
      </c>
      <c r="BT111" s="67"/>
      <c r="BU111" s="67"/>
      <c r="BV111" s="67" t="s">
        <v>117</v>
      </c>
      <c r="BW111" s="67"/>
      <c r="BX111" s="68" t="e">
        <f t="shared" si="57"/>
        <v>#DIV/0!</v>
      </c>
      <c r="BY111" s="68" t="e">
        <f t="shared" si="58"/>
        <v>#DIV/0!</v>
      </c>
      <c r="BZ111" s="67"/>
      <c r="CA111" s="67"/>
      <c r="CB111" s="67" t="s">
        <v>118</v>
      </c>
      <c r="CC111" s="67"/>
      <c r="CD111" s="68" t="e">
        <f t="shared" si="59"/>
        <v>#DIV/0!</v>
      </c>
      <c r="CE111" s="68" t="e">
        <f t="shared" si="60"/>
        <v>#DIV/0!</v>
      </c>
      <c r="CF111" s="67"/>
      <c r="CG111" s="67"/>
      <c r="CH111" s="67" t="s">
        <v>119</v>
      </c>
      <c r="CI111" s="67"/>
      <c r="CJ111" s="68" t="e">
        <f t="shared" si="61"/>
        <v>#DIV/0!</v>
      </c>
      <c r="CK111" s="68" t="e">
        <f t="shared" si="62"/>
        <v>#DIV/0!</v>
      </c>
      <c r="CL111" s="67"/>
      <c r="CM111" s="67"/>
      <c r="CN111" s="58">
        <f t="shared" si="63"/>
        <v>0</v>
      </c>
      <c r="CO111" s="58">
        <f t="shared" si="64"/>
        <v>0</v>
      </c>
      <c r="CP111" s="58">
        <f t="shared" si="65"/>
        <v>0</v>
      </c>
      <c r="CQ111" s="58">
        <f t="shared" si="66"/>
        <v>0</v>
      </c>
      <c r="CR111" s="58">
        <f t="shared" si="67"/>
        <v>0</v>
      </c>
      <c r="CS111" s="58">
        <f t="shared" si="68"/>
        <v>0</v>
      </c>
      <c r="CT111" s="58">
        <f t="shared" si="69"/>
        <v>0</v>
      </c>
      <c r="CU111" s="58">
        <f t="shared" si="70"/>
        <v>0</v>
      </c>
      <c r="CV111" s="58">
        <f t="shared" si="71"/>
        <v>0</v>
      </c>
      <c r="CW111" s="58">
        <f t="shared" si="72"/>
        <v>0</v>
      </c>
      <c r="CX111" s="58">
        <f t="shared" si="73"/>
        <v>0</v>
      </c>
      <c r="CY111" s="58">
        <f t="shared" si="74"/>
        <v>0</v>
      </c>
      <c r="CZ111" s="58">
        <f t="shared" si="75"/>
        <v>0</v>
      </c>
    </row>
    <row r="112" spans="1:104" ht="39" x14ac:dyDescent="0.35">
      <c r="A112" s="141" t="s">
        <v>446</v>
      </c>
      <c r="B112" s="274" t="s">
        <v>139</v>
      </c>
      <c r="C112" s="20" t="s">
        <v>769</v>
      </c>
      <c r="D112" s="22" t="s">
        <v>448</v>
      </c>
      <c r="E112" s="22" t="s">
        <v>459</v>
      </c>
      <c r="F112" s="22" t="s">
        <v>460</v>
      </c>
      <c r="G112" s="20">
        <f t="shared" si="38"/>
        <v>6</v>
      </c>
      <c r="H112" s="20"/>
      <c r="I112" s="20"/>
      <c r="J112" s="20"/>
      <c r="K112" s="20"/>
      <c r="L112" s="20"/>
      <c r="M112" s="20">
        <v>1</v>
      </c>
      <c r="N112" s="20">
        <v>1</v>
      </c>
      <c r="O112" s="20">
        <v>1</v>
      </c>
      <c r="P112" s="20">
        <v>1</v>
      </c>
      <c r="Q112" s="20">
        <v>1</v>
      </c>
      <c r="R112" s="20">
        <v>1</v>
      </c>
      <c r="S112" s="20"/>
      <c r="T112" s="67" t="s">
        <v>108</v>
      </c>
      <c r="U112" s="67"/>
      <c r="V112" s="68" t="e">
        <f t="shared" si="39"/>
        <v>#DIV/0!</v>
      </c>
      <c r="W112" s="68">
        <f t="shared" si="40"/>
        <v>0</v>
      </c>
      <c r="X112" s="67"/>
      <c r="Y112" s="67"/>
      <c r="Z112" s="67" t="s">
        <v>109</v>
      </c>
      <c r="AA112" s="67"/>
      <c r="AB112" s="68" t="e">
        <f t="shared" si="41"/>
        <v>#DIV/0!</v>
      </c>
      <c r="AC112" s="68">
        <f t="shared" si="42"/>
        <v>0</v>
      </c>
      <c r="AD112" s="67"/>
      <c r="AE112" s="67"/>
      <c r="AF112" s="67" t="s">
        <v>110</v>
      </c>
      <c r="AG112" s="67"/>
      <c r="AH112" s="68" t="e">
        <f t="shared" si="43"/>
        <v>#DIV/0!</v>
      </c>
      <c r="AI112" s="68">
        <f t="shared" si="44"/>
        <v>0</v>
      </c>
      <c r="AJ112" s="67"/>
      <c r="AK112" s="67"/>
      <c r="AL112" s="67" t="s">
        <v>111</v>
      </c>
      <c r="AM112" s="67"/>
      <c r="AN112" s="68" t="e">
        <f t="shared" si="45"/>
        <v>#DIV/0!</v>
      </c>
      <c r="AO112" s="68">
        <f t="shared" si="46"/>
        <v>0</v>
      </c>
      <c r="AP112" s="67"/>
      <c r="AQ112" s="67"/>
      <c r="AR112" s="67" t="s">
        <v>112</v>
      </c>
      <c r="AS112" s="67"/>
      <c r="AT112" s="68" t="e">
        <f t="shared" si="47"/>
        <v>#DIV/0!</v>
      </c>
      <c r="AU112" s="68">
        <f t="shared" si="48"/>
        <v>0</v>
      </c>
      <c r="AV112" s="67"/>
      <c r="AW112" s="67"/>
      <c r="AX112" s="67" t="s">
        <v>113</v>
      </c>
      <c r="AY112" s="67"/>
      <c r="AZ112" s="68">
        <f t="shared" si="49"/>
        <v>0</v>
      </c>
      <c r="BA112" s="68">
        <f t="shared" si="50"/>
        <v>0</v>
      </c>
      <c r="BB112" s="67"/>
      <c r="BC112" s="67"/>
      <c r="BD112" s="67" t="s">
        <v>114</v>
      </c>
      <c r="BE112" s="67"/>
      <c r="BF112" s="68">
        <f t="shared" si="51"/>
        <v>0</v>
      </c>
      <c r="BG112" s="68">
        <f t="shared" si="52"/>
        <v>0</v>
      </c>
      <c r="BH112" s="67"/>
      <c r="BI112" s="67"/>
      <c r="BJ112" s="67" t="s">
        <v>115</v>
      </c>
      <c r="BK112" s="67"/>
      <c r="BL112" s="68">
        <f t="shared" si="53"/>
        <v>0</v>
      </c>
      <c r="BM112" s="68">
        <f t="shared" si="54"/>
        <v>0</v>
      </c>
      <c r="BN112" s="67"/>
      <c r="BO112" s="67"/>
      <c r="BP112" s="67" t="s">
        <v>116</v>
      </c>
      <c r="BQ112" s="67"/>
      <c r="BR112" s="68">
        <f t="shared" si="55"/>
        <v>0</v>
      </c>
      <c r="BS112" s="68">
        <f t="shared" si="56"/>
        <v>0</v>
      </c>
      <c r="BT112" s="67"/>
      <c r="BU112" s="67"/>
      <c r="BV112" s="67" t="s">
        <v>117</v>
      </c>
      <c r="BW112" s="67"/>
      <c r="BX112" s="68">
        <f t="shared" si="57"/>
        <v>0</v>
      </c>
      <c r="BY112" s="68">
        <f t="shared" si="58"/>
        <v>0</v>
      </c>
      <c r="BZ112" s="67"/>
      <c r="CA112" s="67"/>
      <c r="CB112" s="67" t="s">
        <v>118</v>
      </c>
      <c r="CC112" s="67"/>
      <c r="CD112" s="68">
        <f t="shared" si="59"/>
        <v>0</v>
      </c>
      <c r="CE112" s="68">
        <f t="shared" si="60"/>
        <v>0</v>
      </c>
      <c r="CF112" s="67"/>
      <c r="CG112" s="67"/>
      <c r="CH112" s="67" t="s">
        <v>119</v>
      </c>
      <c r="CI112" s="67"/>
      <c r="CJ112" s="68" t="e">
        <f t="shared" si="61"/>
        <v>#DIV/0!</v>
      </c>
      <c r="CK112" s="68">
        <f t="shared" si="62"/>
        <v>0</v>
      </c>
      <c r="CL112" s="67"/>
      <c r="CM112" s="67"/>
      <c r="CN112" s="58">
        <f t="shared" si="63"/>
        <v>0</v>
      </c>
      <c r="CO112" s="58">
        <f t="shared" si="64"/>
        <v>0</v>
      </c>
      <c r="CP112" s="58">
        <f t="shared" si="65"/>
        <v>0</v>
      </c>
      <c r="CQ112" s="58">
        <f t="shared" si="66"/>
        <v>0</v>
      </c>
      <c r="CR112" s="58">
        <f t="shared" si="67"/>
        <v>0</v>
      </c>
      <c r="CS112" s="58">
        <f t="shared" si="68"/>
        <v>0</v>
      </c>
      <c r="CT112" s="58">
        <f t="shared" si="69"/>
        <v>0</v>
      </c>
      <c r="CU112" s="58">
        <f t="shared" si="70"/>
        <v>0</v>
      </c>
      <c r="CV112" s="58">
        <f t="shared" si="71"/>
        <v>0</v>
      </c>
      <c r="CW112" s="58">
        <f t="shared" si="72"/>
        <v>0</v>
      </c>
      <c r="CX112" s="58">
        <f t="shared" si="73"/>
        <v>0</v>
      </c>
      <c r="CY112" s="58">
        <f t="shared" si="74"/>
        <v>0</v>
      </c>
      <c r="CZ112" s="58">
        <f t="shared" si="75"/>
        <v>0</v>
      </c>
    </row>
    <row r="113" spans="1:104" ht="39" x14ac:dyDescent="0.35">
      <c r="A113" s="141" t="s">
        <v>446</v>
      </c>
      <c r="B113" s="275"/>
      <c r="C113" s="20" t="s">
        <v>770</v>
      </c>
      <c r="D113" s="22" t="s">
        <v>451</v>
      </c>
      <c r="E113" s="22" t="s">
        <v>461</v>
      </c>
      <c r="F113" s="22" t="s">
        <v>462</v>
      </c>
      <c r="G113" s="20">
        <f t="shared" si="38"/>
        <v>6</v>
      </c>
      <c r="H113" s="20"/>
      <c r="I113" s="20"/>
      <c r="J113" s="20"/>
      <c r="K113" s="20"/>
      <c r="L113" s="20"/>
      <c r="M113" s="20">
        <v>1</v>
      </c>
      <c r="N113" s="20">
        <v>1</v>
      </c>
      <c r="O113" s="20">
        <v>1</v>
      </c>
      <c r="P113" s="20">
        <v>1</v>
      </c>
      <c r="Q113" s="20">
        <v>1</v>
      </c>
      <c r="R113" s="20">
        <v>1</v>
      </c>
      <c r="S113" s="20"/>
      <c r="T113" s="67" t="s">
        <v>108</v>
      </c>
      <c r="U113" s="67"/>
      <c r="V113" s="68" t="e">
        <f t="shared" si="39"/>
        <v>#DIV/0!</v>
      </c>
      <c r="W113" s="68">
        <f t="shared" si="40"/>
        <v>0</v>
      </c>
      <c r="X113" s="67"/>
      <c r="Y113" s="67"/>
      <c r="Z113" s="67" t="s">
        <v>109</v>
      </c>
      <c r="AA113" s="67"/>
      <c r="AB113" s="68" t="e">
        <f t="shared" si="41"/>
        <v>#DIV/0!</v>
      </c>
      <c r="AC113" s="68">
        <f t="shared" si="42"/>
        <v>0</v>
      </c>
      <c r="AD113" s="67"/>
      <c r="AE113" s="67"/>
      <c r="AF113" s="67" t="s">
        <v>110</v>
      </c>
      <c r="AG113" s="67"/>
      <c r="AH113" s="68" t="e">
        <f t="shared" si="43"/>
        <v>#DIV/0!</v>
      </c>
      <c r="AI113" s="68">
        <f t="shared" si="44"/>
        <v>0</v>
      </c>
      <c r="AJ113" s="67"/>
      <c r="AK113" s="67"/>
      <c r="AL113" s="67" t="s">
        <v>111</v>
      </c>
      <c r="AM113" s="67"/>
      <c r="AN113" s="68" t="e">
        <f t="shared" si="45"/>
        <v>#DIV/0!</v>
      </c>
      <c r="AO113" s="68">
        <f t="shared" si="46"/>
        <v>0</v>
      </c>
      <c r="AP113" s="67"/>
      <c r="AQ113" s="67"/>
      <c r="AR113" s="67" t="s">
        <v>112</v>
      </c>
      <c r="AS113" s="67"/>
      <c r="AT113" s="68" t="e">
        <f t="shared" si="47"/>
        <v>#DIV/0!</v>
      </c>
      <c r="AU113" s="68">
        <f t="shared" si="48"/>
        <v>0</v>
      </c>
      <c r="AV113" s="67"/>
      <c r="AW113" s="67"/>
      <c r="AX113" s="67" t="s">
        <v>113</v>
      </c>
      <c r="AY113" s="67"/>
      <c r="AZ113" s="68">
        <f t="shared" si="49"/>
        <v>0</v>
      </c>
      <c r="BA113" s="68">
        <f t="shared" si="50"/>
        <v>0</v>
      </c>
      <c r="BB113" s="67"/>
      <c r="BC113" s="67"/>
      <c r="BD113" s="67" t="s">
        <v>114</v>
      </c>
      <c r="BE113" s="67"/>
      <c r="BF113" s="68">
        <f t="shared" si="51"/>
        <v>0</v>
      </c>
      <c r="BG113" s="68">
        <f t="shared" si="52"/>
        <v>0</v>
      </c>
      <c r="BH113" s="67"/>
      <c r="BI113" s="67"/>
      <c r="BJ113" s="67" t="s">
        <v>115</v>
      </c>
      <c r="BK113" s="67"/>
      <c r="BL113" s="68">
        <f t="shared" si="53"/>
        <v>0</v>
      </c>
      <c r="BM113" s="68">
        <f t="shared" si="54"/>
        <v>0</v>
      </c>
      <c r="BN113" s="67"/>
      <c r="BO113" s="67"/>
      <c r="BP113" s="67" t="s">
        <v>116</v>
      </c>
      <c r="BQ113" s="67"/>
      <c r="BR113" s="68">
        <f t="shared" si="55"/>
        <v>0</v>
      </c>
      <c r="BS113" s="68">
        <f t="shared" si="56"/>
        <v>0</v>
      </c>
      <c r="BT113" s="67"/>
      <c r="BU113" s="67"/>
      <c r="BV113" s="67" t="s">
        <v>117</v>
      </c>
      <c r="BW113" s="67"/>
      <c r="BX113" s="68">
        <f t="shared" si="57"/>
        <v>0</v>
      </c>
      <c r="BY113" s="68">
        <f t="shared" si="58"/>
        <v>0</v>
      </c>
      <c r="BZ113" s="67"/>
      <c r="CA113" s="67"/>
      <c r="CB113" s="67" t="s">
        <v>118</v>
      </c>
      <c r="CC113" s="67"/>
      <c r="CD113" s="68">
        <f t="shared" si="59"/>
        <v>0</v>
      </c>
      <c r="CE113" s="68">
        <f t="shared" si="60"/>
        <v>0</v>
      </c>
      <c r="CF113" s="67"/>
      <c r="CG113" s="67"/>
      <c r="CH113" s="67" t="s">
        <v>119</v>
      </c>
      <c r="CI113" s="67"/>
      <c r="CJ113" s="68" t="e">
        <f t="shared" si="61"/>
        <v>#DIV/0!</v>
      </c>
      <c r="CK113" s="68">
        <f t="shared" si="62"/>
        <v>0</v>
      </c>
      <c r="CL113" s="67"/>
      <c r="CM113" s="67"/>
      <c r="CN113" s="58">
        <f t="shared" si="63"/>
        <v>0</v>
      </c>
      <c r="CO113" s="58">
        <f t="shared" si="64"/>
        <v>0</v>
      </c>
      <c r="CP113" s="58">
        <f t="shared" si="65"/>
        <v>0</v>
      </c>
      <c r="CQ113" s="58">
        <f t="shared" si="66"/>
        <v>0</v>
      </c>
      <c r="CR113" s="58">
        <f t="shared" si="67"/>
        <v>0</v>
      </c>
      <c r="CS113" s="58">
        <f t="shared" si="68"/>
        <v>0</v>
      </c>
      <c r="CT113" s="58">
        <f t="shared" si="69"/>
        <v>0</v>
      </c>
      <c r="CU113" s="58">
        <f t="shared" si="70"/>
        <v>0</v>
      </c>
      <c r="CV113" s="58">
        <f t="shared" si="71"/>
        <v>0</v>
      </c>
      <c r="CW113" s="58">
        <f t="shared" si="72"/>
        <v>0</v>
      </c>
      <c r="CX113" s="58">
        <f t="shared" si="73"/>
        <v>0</v>
      </c>
      <c r="CY113" s="58">
        <f t="shared" si="74"/>
        <v>0</v>
      </c>
      <c r="CZ113" s="58">
        <f t="shared" si="75"/>
        <v>0</v>
      </c>
    </row>
    <row r="114" spans="1:104" ht="26" x14ac:dyDescent="0.35">
      <c r="A114" s="141" t="s">
        <v>446</v>
      </c>
      <c r="B114" s="275"/>
      <c r="C114" s="20" t="s">
        <v>771</v>
      </c>
      <c r="D114" s="22"/>
      <c r="E114" s="22"/>
      <c r="F114" s="22"/>
      <c r="G114" s="20">
        <f t="shared" si="38"/>
        <v>0</v>
      </c>
      <c r="H114" s="20"/>
      <c r="I114" s="20"/>
      <c r="J114" s="20"/>
      <c r="K114" s="20"/>
      <c r="L114" s="20"/>
      <c r="M114" s="20"/>
      <c r="N114" s="20"/>
      <c r="O114" s="20"/>
      <c r="P114" s="20"/>
      <c r="Q114" s="20"/>
      <c r="R114" s="20"/>
      <c r="S114" s="20"/>
      <c r="T114" s="67" t="s">
        <v>108</v>
      </c>
      <c r="U114" s="67"/>
      <c r="V114" s="68" t="e">
        <f t="shared" si="39"/>
        <v>#DIV/0!</v>
      </c>
      <c r="W114" s="68" t="e">
        <f t="shared" si="40"/>
        <v>#DIV/0!</v>
      </c>
      <c r="X114" s="67"/>
      <c r="Y114" s="67"/>
      <c r="Z114" s="67" t="s">
        <v>109</v>
      </c>
      <c r="AA114" s="67"/>
      <c r="AB114" s="68" t="e">
        <f t="shared" si="41"/>
        <v>#DIV/0!</v>
      </c>
      <c r="AC114" s="68" t="e">
        <f t="shared" si="42"/>
        <v>#DIV/0!</v>
      </c>
      <c r="AD114" s="67"/>
      <c r="AE114" s="67"/>
      <c r="AF114" s="67" t="s">
        <v>110</v>
      </c>
      <c r="AG114" s="67"/>
      <c r="AH114" s="68" t="e">
        <f t="shared" si="43"/>
        <v>#DIV/0!</v>
      </c>
      <c r="AI114" s="68" t="e">
        <f t="shared" si="44"/>
        <v>#DIV/0!</v>
      </c>
      <c r="AJ114" s="67"/>
      <c r="AK114" s="67"/>
      <c r="AL114" s="67" t="s">
        <v>111</v>
      </c>
      <c r="AM114" s="67"/>
      <c r="AN114" s="68" t="e">
        <f t="shared" si="45"/>
        <v>#DIV/0!</v>
      </c>
      <c r="AO114" s="68" t="e">
        <f t="shared" si="46"/>
        <v>#DIV/0!</v>
      </c>
      <c r="AP114" s="67"/>
      <c r="AQ114" s="67"/>
      <c r="AR114" s="67" t="s">
        <v>112</v>
      </c>
      <c r="AS114" s="67"/>
      <c r="AT114" s="68" t="e">
        <f t="shared" si="47"/>
        <v>#DIV/0!</v>
      </c>
      <c r="AU114" s="68" t="e">
        <f t="shared" si="48"/>
        <v>#DIV/0!</v>
      </c>
      <c r="AV114" s="67"/>
      <c r="AW114" s="67"/>
      <c r="AX114" s="67" t="s">
        <v>113</v>
      </c>
      <c r="AY114" s="67"/>
      <c r="AZ114" s="68" t="e">
        <f t="shared" si="49"/>
        <v>#DIV/0!</v>
      </c>
      <c r="BA114" s="68" t="e">
        <f t="shared" si="50"/>
        <v>#DIV/0!</v>
      </c>
      <c r="BB114" s="67"/>
      <c r="BC114" s="67"/>
      <c r="BD114" s="67" t="s">
        <v>114</v>
      </c>
      <c r="BE114" s="67"/>
      <c r="BF114" s="68" t="e">
        <f t="shared" si="51"/>
        <v>#DIV/0!</v>
      </c>
      <c r="BG114" s="68" t="e">
        <f t="shared" si="52"/>
        <v>#DIV/0!</v>
      </c>
      <c r="BH114" s="67"/>
      <c r="BI114" s="67"/>
      <c r="BJ114" s="67" t="s">
        <v>115</v>
      </c>
      <c r="BK114" s="67"/>
      <c r="BL114" s="68" t="e">
        <f t="shared" si="53"/>
        <v>#DIV/0!</v>
      </c>
      <c r="BM114" s="68" t="e">
        <f t="shared" si="54"/>
        <v>#DIV/0!</v>
      </c>
      <c r="BN114" s="67"/>
      <c r="BO114" s="67"/>
      <c r="BP114" s="67" t="s">
        <v>116</v>
      </c>
      <c r="BQ114" s="67"/>
      <c r="BR114" s="68" t="e">
        <f t="shared" si="55"/>
        <v>#DIV/0!</v>
      </c>
      <c r="BS114" s="68" t="e">
        <f t="shared" si="56"/>
        <v>#DIV/0!</v>
      </c>
      <c r="BT114" s="67"/>
      <c r="BU114" s="67"/>
      <c r="BV114" s="67" t="s">
        <v>117</v>
      </c>
      <c r="BW114" s="67"/>
      <c r="BX114" s="68" t="e">
        <f t="shared" si="57"/>
        <v>#DIV/0!</v>
      </c>
      <c r="BY114" s="68" t="e">
        <f t="shared" si="58"/>
        <v>#DIV/0!</v>
      </c>
      <c r="BZ114" s="67"/>
      <c r="CA114" s="67"/>
      <c r="CB114" s="67" t="s">
        <v>118</v>
      </c>
      <c r="CC114" s="67"/>
      <c r="CD114" s="68" t="e">
        <f t="shared" si="59"/>
        <v>#DIV/0!</v>
      </c>
      <c r="CE114" s="68" t="e">
        <f t="shared" si="60"/>
        <v>#DIV/0!</v>
      </c>
      <c r="CF114" s="67"/>
      <c r="CG114" s="67"/>
      <c r="CH114" s="67" t="s">
        <v>119</v>
      </c>
      <c r="CI114" s="67"/>
      <c r="CJ114" s="68" t="e">
        <f t="shared" si="61"/>
        <v>#DIV/0!</v>
      </c>
      <c r="CK114" s="68" t="e">
        <f t="shared" si="62"/>
        <v>#DIV/0!</v>
      </c>
      <c r="CL114" s="67"/>
      <c r="CM114" s="67"/>
      <c r="CN114" s="58">
        <f t="shared" si="63"/>
        <v>0</v>
      </c>
      <c r="CO114" s="58">
        <f t="shared" si="64"/>
        <v>0</v>
      </c>
      <c r="CP114" s="58">
        <f t="shared" si="65"/>
        <v>0</v>
      </c>
      <c r="CQ114" s="58">
        <f t="shared" si="66"/>
        <v>0</v>
      </c>
      <c r="CR114" s="58">
        <f t="shared" si="67"/>
        <v>0</v>
      </c>
      <c r="CS114" s="58">
        <f t="shared" si="68"/>
        <v>0</v>
      </c>
      <c r="CT114" s="58">
        <f t="shared" si="69"/>
        <v>0</v>
      </c>
      <c r="CU114" s="58">
        <f t="shared" si="70"/>
        <v>0</v>
      </c>
      <c r="CV114" s="58">
        <f t="shared" si="71"/>
        <v>0</v>
      </c>
      <c r="CW114" s="58">
        <f t="shared" si="72"/>
        <v>0</v>
      </c>
      <c r="CX114" s="58">
        <f t="shared" si="73"/>
        <v>0</v>
      </c>
      <c r="CY114" s="58">
        <f t="shared" si="74"/>
        <v>0</v>
      </c>
      <c r="CZ114" s="58">
        <f t="shared" si="75"/>
        <v>0</v>
      </c>
    </row>
    <row r="115" spans="1:104" ht="26" x14ac:dyDescent="0.35">
      <c r="A115" s="141" t="s">
        <v>446</v>
      </c>
      <c r="B115" s="276"/>
      <c r="C115" s="20" t="s">
        <v>772</v>
      </c>
      <c r="D115" s="22"/>
      <c r="E115" s="22"/>
      <c r="F115" s="22"/>
      <c r="G115" s="20">
        <f t="shared" si="38"/>
        <v>0</v>
      </c>
      <c r="H115" s="20"/>
      <c r="I115" s="20"/>
      <c r="J115" s="20"/>
      <c r="K115" s="20"/>
      <c r="L115" s="20"/>
      <c r="M115" s="20"/>
      <c r="N115" s="20"/>
      <c r="O115" s="20"/>
      <c r="P115" s="20"/>
      <c r="Q115" s="20"/>
      <c r="R115" s="20"/>
      <c r="S115" s="20"/>
      <c r="T115" s="67" t="s">
        <v>108</v>
      </c>
      <c r="U115" s="67"/>
      <c r="V115" s="68" t="e">
        <f t="shared" si="39"/>
        <v>#DIV/0!</v>
      </c>
      <c r="W115" s="68" t="e">
        <f t="shared" si="40"/>
        <v>#DIV/0!</v>
      </c>
      <c r="X115" s="67"/>
      <c r="Y115" s="67"/>
      <c r="Z115" s="67" t="s">
        <v>109</v>
      </c>
      <c r="AA115" s="67"/>
      <c r="AB115" s="68" t="e">
        <f t="shared" si="41"/>
        <v>#DIV/0!</v>
      </c>
      <c r="AC115" s="68" t="e">
        <f t="shared" si="42"/>
        <v>#DIV/0!</v>
      </c>
      <c r="AD115" s="67"/>
      <c r="AE115" s="67"/>
      <c r="AF115" s="67" t="s">
        <v>110</v>
      </c>
      <c r="AG115" s="67"/>
      <c r="AH115" s="68" t="e">
        <f t="shared" si="43"/>
        <v>#DIV/0!</v>
      </c>
      <c r="AI115" s="68" t="e">
        <f t="shared" si="44"/>
        <v>#DIV/0!</v>
      </c>
      <c r="AJ115" s="67"/>
      <c r="AK115" s="67"/>
      <c r="AL115" s="67" t="s">
        <v>111</v>
      </c>
      <c r="AM115" s="67"/>
      <c r="AN115" s="68" t="e">
        <f t="shared" si="45"/>
        <v>#DIV/0!</v>
      </c>
      <c r="AO115" s="68" t="e">
        <f t="shared" si="46"/>
        <v>#DIV/0!</v>
      </c>
      <c r="AP115" s="67"/>
      <c r="AQ115" s="67"/>
      <c r="AR115" s="67" t="s">
        <v>112</v>
      </c>
      <c r="AS115" s="67"/>
      <c r="AT115" s="68" t="e">
        <f t="shared" si="47"/>
        <v>#DIV/0!</v>
      </c>
      <c r="AU115" s="68" t="e">
        <f t="shared" si="48"/>
        <v>#DIV/0!</v>
      </c>
      <c r="AV115" s="67"/>
      <c r="AW115" s="67"/>
      <c r="AX115" s="67" t="s">
        <v>113</v>
      </c>
      <c r="AY115" s="67"/>
      <c r="AZ115" s="68" t="e">
        <f t="shared" si="49"/>
        <v>#DIV/0!</v>
      </c>
      <c r="BA115" s="68" t="e">
        <f t="shared" si="50"/>
        <v>#DIV/0!</v>
      </c>
      <c r="BB115" s="67"/>
      <c r="BC115" s="67"/>
      <c r="BD115" s="67" t="s">
        <v>114</v>
      </c>
      <c r="BE115" s="67"/>
      <c r="BF115" s="68" t="e">
        <f t="shared" si="51"/>
        <v>#DIV/0!</v>
      </c>
      <c r="BG115" s="68" t="e">
        <f t="shared" si="52"/>
        <v>#DIV/0!</v>
      </c>
      <c r="BH115" s="67"/>
      <c r="BI115" s="67"/>
      <c r="BJ115" s="67" t="s">
        <v>115</v>
      </c>
      <c r="BK115" s="67"/>
      <c r="BL115" s="68" t="e">
        <f t="shared" si="53"/>
        <v>#DIV/0!</v>
      </c>
      <c r="BM115" s="68" t="e">
        <f t="shared" si="54"/>
        <v>#DIV/0!</v>
      </c>
      <c r="BN115" s="67"/>
      <c r="BO115" s="67"/>
      <c r="BP115" s="67" t="s">
        <v>116</v>
      </c>
      <c r="BQ115" s="67"/>
      <c r="BR115" s="68" t="e">
        <f t="shared" si="55"/>
        <v>#DIV/0!</v>
      </c>
      <c r="BS115" s="68" t="e">
        <f t="shared" si="56"/>
        <v>#DIV/0!</v>
      </c>
      <c r="BT115" s="67"/>
      <c r="BU115" s="67"/>
      <c r="BV115" s="67" t="s">
        <v>117</v>
      </c>
      <c r="BW115" s="67"/>
      <c r="BX115" s="68" t="e">
        <f t="shared" si="57"/>
        <v>#DIV/0!</v>
      </c>
      <c r="BY115" s="68" t="e">
        <f t="shared" si="58"/>
        <v>#DIV/0!</v>
      </c>
      <c r="BZ115" s="67"/>
      <c r="CA115" s="67"/>
      <c r="CB115" s="67" t="s">
        <v>118</v>
      </c>
      <c r="CC115" s="67"/>
      <c r="CD115" s="68" t="e">
        <f t="shared" si="59"/>
        <v>#DIV/0!</v>
      </c>
      <c r="CE115" s="68" t="e">
        <f t="shared" si="60"/>
        <v>#DIV/0!</v>
      </c>
      <c r="CF115" s="67"/>
      <c r="CG115" s="67"/>
      <c r="CH115" s="67" t="s">
        <v>119</v>
      </c>
      <c r="CI115" s="67"/>
      <c r="CJ115" s="68" t="e">
        <f t="shared" si="61"/>
        <v>#DIV/0!</v>
      </c>
      <c r="CK115" s="68" t="e">
        <f t="shared" si="62"/>
        <v>#DIV/0!</v>
      </c>
      <c r="CL115" s="67"/>
      <c r="CM115" s="67"/>
      <c r="CN115" s="58">
        <f t="shared" si="63"/>
        <v>0</v>
      </c>
      <c r="CO115" s="58">
        <f t="shared" si="64"/>
        <v>0</v>
      </c>
      <c r="CP115" s="58">
        <f t="shared" si="65"/>
        <v>0</v>
      </c>
      <c r="CQ115" s="58">
        <f t="shared" si="66"/>
        <v>0</v>
      </c>
      <c r="CR115" s="58">
        <f t="shared" si="67"/>
        <v>0</v>
      </c>
      <c r="CS115" s="58">
        <f t="shared" si="68"/>
        <v>0</v>
      </c>
      <c r="CT115" s="58">
        <f t="shared" si="69"/>
        <v>0</v>
      </c>
      <c r="CU115" s="58">
        <f t="shared" si="70"/>
        <v>0</v>
      </c>
      <c r="CV115" s="58">
        <f t="shared" si="71"/>
        <v>0</v>
      </c>
      <c r="CW115" s="58">
        <f t="shared" si="72"/>
        <v>0</v>
      </c>
      <c r="CX115" s="58">
        <f t="shared" si="73"/>
        <v>0</v>
      </c>
      <c r="CY115" s="58">
        <f t="shared" si="74"/>
        <v>0</v>
      </c>
      <c r="CZ115" s="58">
        <f t="shared" si="75"/>
        <v>0</v>
      </c>
    </row>
    <row r="116" spans="1:104" ht="52" x14ac:dyDescent="0.35">
      <c r="A116" s="141" t="s">
        <v>446</v>
      </c>
      <c r="B116" s="274" t="s">
        <v>139</v>
      </c>
      <c r="C116" s="20" t="s">
        <v>773</v>
      </c>
      <c r="D116" s="22" t="s">
        <v>454</v>
      </c>
      <c r="E116" s="22" t="s">
        <v>464</v>
      </c>
      <c r="F116" s="22" t="s">
        <v>465</v>
      </c>
      <c r="G116" s="20">
        <f t="shared" si="38"/>
        <v>6</v>
      </c>
      <c r="H116" s="20"/>
      <c r="I116" s="20"/>
      <c r="J116" s="20"/>
      <c r="K116" s="20"/>
      <c r="L116" s="20"/>
      <c r="M116" s="20">
        <v>1</v>
      </c>
      <c r="N116" s="20">
        <v>1</v>
      </c>
      <c r="O116" s="20">
        <v>1</v>
      </c>
      <c r="P116" s="20">
        <v>1</v>
      </c>
      <c r="Q116" s="20">
        <v>1</v>
      </c>
      <c r="R116" s="20">
        <v>1</v>
      </c>
      <c r="S116" s="20"/>
      <c r="T116" s="67" t="s">
        <v>108</v>
      </c>
      <c r="U116" s="67"/>
      <c r="V116" s="68" t="e">
        <f t="shared" si="39"/>
        <v>#DIV/0!</v>
      </c>
      <c r="W116" s="68">
        <f t="shared" si="40"/>
        <v>0</v>
      </c>
      <c r="X116" s="67"/>
      <c r="Y116" s="67"/>
      <c r="Z116" s="67" t="s">
        <v>109</v>
      </c>
      <c r="AA116" s="67"/>
      <c r="AB116" s="68" t="e">
        <f t="shared" si="41"/>
        <v>#DIV/0!</v>
      </c>
      <c r="AC116" s="68">
        <f t="shared" si="42"/>
        <v>0</v>
      </c>
      <c r="AD116" s="67"/>
      <c r="AE116" s="67"/>
      <c r="AF116" s="67" t="s">
        <v>110</v>
      </c>
      <c r="AG116" s="67"/>
      <c r="AH116" s="68" t="e">
        <f t="shared" si="43"/>
        <v>#DIV/0!</v>
      </c>
      <c r="AI116" s="68">
        <f t="shared" si="44"/>
        <v>0</v>
      </c>
      <c r="AJ116" s="67"/>
      <c r="AK116" s="67"/>
      <c r="AL116" s="67" t="s">
        <v>111</v>
      </c>
      <c r="AM116" s="67"/>
      <c r="AN116" s="68" t="e">
        <f t="shared" si="45"/>
        <v>#DIV/0!</v>
      </c>
      <c r="AO116" s="68">
        <f t="shared" si="46"/>
        <v>0</v>
      </c>
      <c r="AP116" s="67"/>
      <c r="AQ116" s="67"/>
      <c r="AR116" s="67" t="s">
        <v>112</v>
      </c>
      <c r="AS116" s="67"/>
      <c r="AT116" s="68" t="e">
        <f t="shared" si="47"/>
        <v>#DIV/0!</v>
      </c>
      <c r="AU116" s="68">
        <f t="shared" si="48"/>
        <v>0</v>
      </c>
      <c r="AV116" s="67"/>
      <c r="AW116" s="67"/>
      <c r="AX116" s="67" t="s">
        <v>113</v>
      </c>
      <c r="AY116" s="67"/>
      <c r="AZ116" s="68">
        <f t="shared" si="49"/>
        <v>0</v>
      </c>
      <c r="BA116" s="68">
        <f t="shared" si="50"/>
        <v>0</v>
      </c>
      <c r="BB116" s="67"/>
      <c r="BC116" s="67"/>
      <c r="BD116" s="67" t="s">
        <v>114</v>
      </c>
      <c r="BE116" s="67"/>
      <c r="BF116" s="68">
        <f t="shared" si="51"/>
        <v>0</v>
      </c>
      <c r="BG116" s="68">
        <f t="shared" si="52"/>
        <v>0</v>
      </c>
      <c r="BH116" s="67"/>
      <c r="BI116" s="67"/>
      <c r="BJ116" s="67" t="s">
        <v>115</v>
      </c>
      <c r="BK116" s="67"/>
      <c r="BL116" s="68">
        <f t="shared" si="53"/>
        <v>0</v>
      </c>
      <c r="BM116" s="68">
        <f t="shared" si="54"/>
        <v>0</v>
      </c>
      <c r="BN116" s="67"/>
      <c r="BO116" s="67"/>
      <c r="BP116" s="67" t="s">
        <v>116</v>
      </c>
      <c r="BQ116" s="67"/>
      <c r="BR116" s="68">
        <f t="shared" si="55"/>
        <v>0</v>
      </c>
      <c r="BS116" s="68">
        <f t="shared" si="56"/>
        <v>0</v>
      </c>
      <c r="BT116" s="67"/>
      <c r="BU116" s="67"/>
      <c r="BV116" s="67" t="s">
        <v>117</v>
      </c>
      <c r="BW116" s="67"/>
      <c r="BX116" s="68">
        <f t="shared" si="57"/>
        <v>0</v>
      </c>
      <c r="BY116" s="68">
        <f t="shared" si="58"/>
        <v>0</v>
      </c>
      <c r="BZ116" s="67"/>
      <c r="CA116" s="67"/>
      <c r="CB116" s="67" t="s">
        <v>118</v>
      </c>
      <c r="CC116" s="67"/>
      <c r="CD116" s="68">
        <f t="shared" si="59"/>
        <v>0</v>
      </c>
      <c r="CE116" s="68">
        <f t="shared" si="60"/>
        <v>0</v>
      </c>
      <c r="CF116" s="67"/>
      <c r="CG116" s="67"/>
      <c r="CH116" s="67" t="s">
        <v>119</v>
      </c>
      <c r="CI116" s="67"/>
      <c r="CJ116" s="68" t="e">
        <f t="shared" si="61"/>
        <v>#DIV/0!</v>
      </c>
      <c r="CK116" s="68">
        <f t="shared" si="62"/>
        <v>0</v>
      </c>
      <c r="CL116" s="67"/>
      <c r="CM116" s="67"/>
      <c r="CN116" s="58">
        <f t="shared" si="63"/>
        <v>0</v>
      </c>
      <c r="CO116" s="58">
        <f t="shared" si="64"/>
        <v>0</v>
      </c>
      <c r="CP116" s="58">
        <f t="shared" si="65"/>
        <v>0</v>
      </c>
      <c r="CQ116" s="58">
        <f t="shared" si="66"/>
        <v>0</v>
      </c>
      <c r="CR116" s="58">
        <f t="shared" si="67"/>
        <v>0</v>
      </c>
      <c r="CS116" s="58">
        <f t="shared" si="68"/>
        <v>0</v>
      </c>
      <c r="CT116" s="58">
        <f t="shared" si="69"/>
        <v>0</v>
      </c>
      <c r="CU116" s="58">
        <f t="shared" si="70"/>
        <v>0</v>
      </c>
      <c r="CV116" s="58">
        <f t="shared" si="71"/>
        <v>0</v>
      </c>
      <c r="CW116" s="58">
        <f t="shared" si="72"/>
        <v>0</v>
      </c>
      <c r="CX116" s="58">
        <f t="shared" si="73"/>
        <v>0</v>
      </c>
      <c r="CY116" s="58">
        <f t="shared" si="74"/>
        <v>0</v>
      </c>
      <c r="CZ116" s="58">
        <f t="shared" si="75"/>
        <v>0</v>
      </c>
    </row>
    <row r="117" spans="1:104" ht="26" x14ac:dyDescent="0.35">
      <c r="A117" s="141" t="s">
        <v>446</v>
      </c>
      <c r="B117" s="275"/>
      <c r="C117" s="20" t="s">
        <v>774</v>
      </c>
      <c r="D117" s="22"/>
      <c r="E117" s="22"/>
      <c r="F117" s="22"/>
      <c r="G117" s="20">
        <f t="shared" si="38"/>
        <v>0</v>
      </c>
      <c r="H117" s="20"/>
      <c r="I117" s="20"/>
      <c r="J117" s="20"/>
      <c r="K117" s="20"/>
      <c r="L117" s="20"/>
      <c r="M117" s="20"/>
      <c r="N117" s="20"/>
      <c r="O117" s="20"/>
      <c r="P117" s="20"/>
      <c r="Q117" s="20"/>
      <c r="R117" s="20"/>
      <c r="S117" s="20"/>
      <c r="T117" s="67" t="s">
        <v>108</v>
      </c>
      <c r="U117" s="67"/>
      <c r="V117" s="68" t="e">
        <f t="shared" si="39"/>
        <v>#DIV/0!</v>
      </c>
      <c r="W117" s="68" t="e">
        <f t="shared" si="40"/>
        <v>#DIV/0!</v>
      </c>
      <c r="X117" s="67"/>
      <c r="Y117" s="67"/>
      <c r="Z117" s="67" t="s">
        <v>109</v>
      </c>
      <c r="AA117" s="67"/>
      <c r="AB117" s="68" t="e">
        <f t="shared" si="41"/>
        <v>#DIV/0!</v>
      </c>
      <c r="AC117" s="68" t="e">
        <f t="shared" si="42"/>
        <v>#DIV/0!</v>
      </c>
      <c r="AD117" s="67"/>
      <c r="AE117" s="67"/>
      <c r="AF117" s="67" t="s">
        <v>110</v>
      </c>
      <c r="AG117" s="67"/>
      <c r="AH117" s="68" t="e">
        <f t="shared" si="43"/>
        <v>#DIV/0!</v>
      </c>
      <c r="AI117" s="68" t="e">
        <f t="shared" si="44"/>
        <v>#DIV/0!</v>
      </c>
      <c r="AJ117" s="67"/>
      <c r="AK117" s="67"/>
      <c r="AL117" s="67" t="s">
        <v>111</v>
      </c>
      <c r="AM117" s="67"/>
      <c r="AN117" s="68" t="e">
        <f t="shared" si="45"/>
        <v>#DIV/0!</v>
      </c>
      <c r="AO117" s="68" t="e">
        <f t="shared" si="46"/>
        <v>#DIV/0!</v>
      </c>
      <c r="AP117" s="67"/>
      <c r="AQ117" s="67"/>
      <c r="AR117" s="67" t="s">
        <v>112</v>
      </c>
      <c r="AS117" s="67"/>
      <c r="AT117" s="68" t="e">
        <f t="shared" si="47"/>
        <v>#DIV/0!</v>
      </c>
      <c r="AU117" s="68" t="e">
        <f t="shared" si="48"/>
        <v>#DIV/0!</v>
      </c>
      <c r="AV117" s="67"/>
      <c r="AW117" s="67"/>
      <c r="AX117" s="67" t="s">
        <v>113</v>
      </c>
      <c r="AY117" s="67"/>
      <c r="AZ117" s="68" t="e">
        <f t="shared" si="49"/>
        <v>#DIV/0!</v>
      </c>
      <c r="BA117" s="68" t="e">
        <f t="shared" si="50"/>
        <v>#DIV/0!</v>
      </c>
      <c r="BB117" s="67"/>
      <c r="BC117" s="67"/>
      <c r="BD117" s="67" t="s">
        <v>114</v>
      </c>
      <c r="BE117" s="67"/>
      <c r="BF117" s="68" t="e">
        <f t="shared" si="51"/>
        <v>#DIV/0!</v>
      </c>
      <c r="BG117" s="68" t="e">
        <f t="shared" si="52"/>
        <v>#DIV/0!</v>
      </c>
      <c r="BH117" s="67"/>
      <c r="BI117" s="67"/>
      <c r="BJ117" s="67" t="s">
        <v>115</v>
      </c>
      <c r="BK117" s="67"/>
      <c r="BL117" s="68" t="e">
        <f t="shared" si="53"/>
        <v>#DIV/0!</v>
      </c>
      <c r="BM117" s="68" t="e">
        <f t="shared" si="54"/>
        <v>#DIV/0!</v>
      </c>
      <c r="BN117" s="67"/>
      <c r="BO117" s="67"/>
      <c r="BP117" s="67" t="s">
        <v>116</v>
      </c>
      <c r="BQ117" s="67"/>
      <c r="BR117" s="68" t="e">
        <f t="shared" si="55"/>
        <v>#DIV/0!</v>
      </c>
      <c r="BS117" s="68" t="e">
        <f t="shared" si="56"/>
        <v>#DIV/0!</v>
      </c>
      <c r="BT117" s="67"/>
      <c r="BU117" s="67"/>
      <c r="BV117" s="67" t="s">
        <v>117</v>
      </c>
      <c r="BW117" s="67"/>
      <c r="BX117" s="68" t="e">
        <f t="shared" si="57"/>
        <v>#DIV/0!</v>
      </c>
      <c r="BY117" s="68" t="e">
        <f t="shared" si="58"/>
        <v>#DIV/0!</v>
      </c>
      <c r="BZ117" s="67"/>
      <c r="CA117" s="67"/>
      <c r="CB117" s="67" t="s">
        <v>118</v>
      </c>
      <c r="CC117" s="67"/>
      <c r="CD117" s="68" t="e">
        <f t="shared" si="59"/>
        <v>#DIV/0!</v>
      </c>
      <c r="CE117" s="68" t="e">
        <f t="shared" si="60"/>
        <v>#DIV/0!</v>
      </c>
      <c r="CF117" s="67"/>
      <c r="CG117" s="67"/>
      <c r="CH117" s="67" t="s">
        <v>119</v>
      </c>
      <c r="CI117" s="67"/>
      <c r="CJ117" s="68" t="e">
        <f t="shared" si="61"/>
        <v>#DIV/0!</v>
      </c>
      <c r="CK117" s="68" t="e">
        <f t="shared" si="62"/>
        <v>#DIV/0!</v>
      </c>
      <c r="CL117" s="67"/>
      <c r="CM117" s="67"/>
      <c r="CN117" s="58">
        <f t="shared" si="63"/>
        <v>0</v>
      </c>
      <c r="CO117" s="58">
        <f t="shared" si="64"/>
        <v>0</v>
      </c>
      <c r="CP117" s="58">
        <f t="shared" si="65"/>
        <v>0</v>
      </c>
      <c r="CQ117" s="58">
        <f t="shared" si="66"/>
        <v>0</v>
      </c>
      <c r="CR117" s="58">
        <f t="shared" si="67"/>
        <v>0</v>
      </c>
      <c r="CS117" s="58">
        <f t="shared" si="68"/>
        <v>0</v>
      </c>
      <c r="CT117" s="58">
        <f t="shared" si="69"/>
        <v>0</v>
      </c>
      <c r="CU117" s="58">
        <f t="shared" si="70"/>
        <v>0</v>
      </c>
      <c r="CV117" s="58">
        <f t="shared" si="71"/>
        <v>0</v>
      </c>
      <c r="CW117" s="58">
        <f t="shared" si="72"/>
        <v>0</v>
      </c>
      <c r="CX117" s="58">
        <f t="shared" si="73"/>
        <v>0</v>
      </c>
      <c r="CY117" s="58">
        <f t="shared" si="74"/>
        <v>0</v>
      </c>
      <c r="CZ117" s="58">
        <f t="shared" si="75"/>
        <v>0</v>
      </c>
    </row>
    <row r="118" spans="1:104" ht="26" x14ac:dyDescent="0.35">
      <c r="A118" s="141" t="s">
        <v>446</v>
      </c>
      <c r="B118" s="275"/>
      <c r="C118" s="20" t="s">
        <v>775</v>
      </c>
      <c r="D118" s="22"/>
      <c r="E118" s="22"/>
      <c r="F118" s="22"/>
      <c r="G118" s="20">
        <f t="shared" si="38"/>
        <v>0</v>
      </c>
      <c r="H118" s="20"/>
      <c r="I118" s="20"/>
      <c r="J118" s="20"/>
      <c r="K118" s="20"/>
      <c r="L118" s="20"/>
      <c r="M118" s="20"/>
      <c r="N118" s="20"/>
      <c r="O118" s="20"/>
      <c r="P118" s="20"/>
      <c r="Q118" s="20"/>
      <c r="R118" s="20"/>
      <c r="S118" s="20"/>
      <c r="T118" s="67" t="s">
        <v>108</v>
      </c>
      <c r="U118" s="67"/>
      <c r="V118" s="68" t="e">
        <f t="shared" si="39"/>
        <v>#DIV/0!</v>
      </c>
      <c r="W118" s="68" t="e">
        <f t="shared" si="40"/>
        <v>#DIV/0!</v>
      </c>
      <c r="X118" s="67"/>
      <c r="Y118" s="67"/>
      <c r="Z118" s="67" t="s">
        <v>109</v>
      </c>
      <c r="AA118" s="67"/>
      <c r="AB118" s="68" t="e">
        <f t="shared" si="41"/>
        <v>#DIV/0!</v>
      </c>
      <c r="AC118" s="68" t="e">
        <f t="shared" si="42"/>
        <v>#DIV/0!</v>
      </c>
      <c r="AD118" s="67"/>
      <c r="AE118" s="67"/>
      <c r="AF118" s="67" t="s">
        <v>110</v>
      </c>
      <c r="AG118" s="67"/>
      <c r="AH118" s="68" t="e">
        <f t="shared" si="43"/>
        <v>#DIV/0!</v>
      </c>
      <c r="AI118" s="68" t="e">
        <f t="shared" si="44"/>
        <v>#DIV/0!</v>
      </c>
      <c r="AJ118" s="67"/>
      <c r="AK118" s="67"/>
      <c r="AL118" s="67" t="s">
        <v>111</v>
      </c>
      <c r="AM118" s="67"/>
      <c r="AN118" s="68" t="e">
        <f t="shared" si="45"/>
        <v>#DIV/0!</v>
      </c>
      <c r="AO118" s="68" t="e">
        <f t="shared" si="46"/>
        <v>#DIV/0!</v>
      </c>
      <c r="AP118" s="67"/>
      <c r="AQ118" s="67"/>
      <c r="AR118" s="67" t="s">
        <v>112</v>
      </c>
      <c r="AS118" s="67"/>
      <c r="AT118" s="68" t="e">
        <f t="shared" si="47"/>
        <v>#DIV/0!</v>
      </c>
      <c r="AU118" s="68" t="e">
        <f t="shared" si="48"/>
        <v>#DIV/0!</v>
      </c>
      <c r="AV118" s="67"/>
      <c r="AW118" s="67"/>
      <c r="AX118" s="67" t="s">
        <v>113</v>
      </c>
      <c r="AY118" s="67"/>
      <c r="AZ118" s="68" t="e">
        <f t="shared" si="49"/>
        <v>#DIV/0!</v>
      </c>
      <c r="BA118" s="68" t="e">
        <f t="shared" si="50"/>
        <v>#DIV/0!</v>
      </c>
      <c r="BB118" s="67"/>
      <c r="BC118" s="67"/>
      <c r="BD118" s="67" t="s">
        <v>114</v>
      </c>
      <c r="BE118" s="67"/>
      <c r="BF118" s="68" t="e">
        <f t="shared" si="51"/>
        <v>#DIV/0!</v>
      </c>
      <c r="BG118" s="68" t="e">
        <f t="shared" si="52"/>
        <v>#DIV/0!</v>
      </c>
      <c r="BH118" s="67"/>
      <c r="BI118" s="67"/>
      <c r="BJ118" s="67" t="s">
        <v>115</v>
      </c>
      <c r="BK118" s="67"/>
      <c r="BL118" s="68" t="e">
        <f t="shared" si="53"/>
        <v>#DIV/0!</v>
      </c>
      <c r="BM118" s="68" t="e">
        <f t="shared" si="54"/>
        <v>#DIV/0!</v>
      </c>
      <c r="BN118" s="67"/>
      <c r="BO118" s="67"/>
      <c r="BP118" s="67" t="s">
        <v>116</v>
      </c>
      <c r="BQ118" s="67"/>
      <c r="BR118" s="68" t="e">
        <f t="shared" si="55"/>
        <v>#DIV/0!</v>
      </c>
      <c r="BS118" s="68" t="e">
        <f t="shared" si="56"/>
        <v>#DIV/0!</v>
      </c>
      <c r="BT118" s="67"/>
      <c r="BU118" s="67"/>
      <c r="BV118" s="67" t="s">
        <v>117</v>
      </c>
      <c r="BW118" s="67"/>
      <c r="BX118" s="68" t="e">
        <f t="shared" si="57"/>
        <v>#DIV/0!</v>
      </c>
      <c r="BY118" s="68" t="e">
        <f t="shared" si="58"/>
        <v>#DIV/0!</v>
      </c>
      <c r="BZ118" s="67"/>
      <c r="CA118" s="67"/>
      <c r="CB118" s="67" t="s">
        <v>118</v>
      </c>
      <c r="CC118" s="67"/>
      <c r="CD118" s="68" t="e">
        <f t="shared" si="59"/>
        <v>#DIV/0!</v>
      </c>
      <c r="CE118" s="68" t="e">
        <f t="shared" si="60"/>
        <v>#DIV/0!</v>
      </c>
      <c r="CF118" s="67"/>
      <c r="CG118" s="67"/>
      <c r="CH118" s="67" t="s">
        <v>119</v>
      </c>
      <c r="CI118" s="67"/>
      <c r="CJ118" s="68" t="e">
        <f t="shared" si="61"/>
        <v>#DIV/0!</v>
      </c>
      <c r="CK118" s="68" t="e">
        <f t="shared" si="62"/>
        <v>#DIV/0!</v>
      </c>
      <c r="CL118" s="67"/>
      <c r="CM118" s="67"/>
      <c r="CN118" s="58">
        <f t="shared" si="63"/>
        <v>0</v>
      </c>
      <c r="CO118" s="58">
        <f t="shared" si="64"/>
        <v>0</v>
      </c>
      <c r="CP118" s="58">
        <f t="shared" si="65"/>
        <v>0</v>
      </c>
      <c r="CQ118" s="58">
        <f t="shared" si="66"/>
        <v>0</v>
      </c>
      <c r="CR118" s="58">
        <f t="shared" si="67"/>
        <v>0</v>
      </c>
      <c r="CS118" s="58">
        <f t="shared" si="68"/>
        <v>0</v>
      </c>
      <c r="CT118" s="58">
        <f t="shared" si="69"/>
        <v>0</v>
      </c>
      <c r="CU118" s="58">
        <f t="shared" si="70"/>
        <v>0</v>
      </c>
      <c r="CV118" s="58">
        <f t="shared" si="71"/>
        <v>0</v>
      </c>
      <c r="CW118" s="58">
        <f t="shared" si="72"/>
        <v>0</v>
      </c>
      <c r="CX118" s="58">
        <f t="shared" si="73"/>
        <v>0</v>
      </c>
      <c r="CY118" s="58">
        <f t="shared" si="74"/>
        <v>0</v>
      </c>
      <c r="CZ118" s="58">
        <f t="shared" si="75"/>
        <v>0</v>
      </c>
    </row>
    <row r="119" spans="1:104" ht="26" x14ac:dyDescent="0.35">
      <c r="A119" s="141" t="s">
        <v>446</v>
      </c>
      <c r="B119" s="276"/>
      <c r="C119" s="20" t="s">
        <v>776</v>
      </c>
      <c r="D119" s="22"/>
      <c r="E119" s="22"/>
      <c r="F119" s="22"/>
      <c r="G119" s="20">
        <f t="shared" si="38"/>
        <v>0</v>
      </c>
      <c r="H119" s="20"/>
      <c r="I119" s="20"/>
      <c r="J119" s="20"/>
      <c r="K119" s="20"/>
      <c r="L119" s="20"/>
      <c r="M119" s="20"/>
      <c r="N119" s="20"/>
      <c r="O119" s="20"/>
      <c r="P119" s="20"/>
      <c r="Q119" s="20"/>
      <c r="R119" s="20"/>
      <c r="S119" s="20"/>
      <c r="T119" s="67" t="s">
        <v>108</v>
      </c>
      <c r="U119" s="67"/>
      <c r="V119" s="68" t="e">
        <f t="shared" si="39"/>
        <v>#DIV/0!</v>
      </c>
      <c r="W119" s="68" t="e">
        <f t="shared" si="40"/>
        <v>#DIV/0!</v>
      </c>
      <c r="X119" s="67"/>
      <c r="Y119" s="67"/>
      <c r="Z119" s="67" t="s">
        <v>109</v>
      </c>
      <c r="AA119" s="67"/>
      <c r="AB119" s="68" t="e">
        <f t="shared" si="41"/>
        <v>#DIV/0!</v>
      </c>
      <c r="AC119" s="68" t="e">
        <f t="shared" si="42"/>
        <v>#DIV/0!</v>
      </c>
      <c r="AD119" s="67"/>
      <c r="AE119" s="67"/>
      <c r="AF119" s="67" t="s">
        <v>110</v>
      </c>
      <c r="AG119" s="67"/>
      <c r="AH119" s="68" t="e">
        <f t="shared" si="43"/>
        <v>#DIV/0!</v>
      </c>
      <c r="AI119" s="68" t="e">
        <f t="shared" si="44"/>
        <v>#DIV/0!</v>
      </c>
      <c r="AJ119" s="67"/>
      <c r="AK119" s="67"/>
      <c r="AL119" s="67" t="s">
        <v>111</v>
      </c>
      <c r="AM119" s="67"/>
      <c r="AN119" s="68" t="e">
        <f t="shared" si="45"/>
        <v>#DIV/0!</v>
      </c>
      <c r="AO119" s="68" t="e">
        <f t="shared" si="46"/>
        <v>#DIV/0!</v>
      </c>
      <c r="AP119" s="67"/>
      <c r="AQ119" s="67"/>
      <c r="AR119" s="67" t="s">
        <v>112</v>
      </c>
      <c r="AS119" s="67"/>
      <c r="AT119" s="68" t="e">
        <f t="shared" si="47"/>
        <v>#DIV/0!</v>
      </c>
      <c r="AU119" s="68" t="e">
        <f t="shared" si="48"/>
        <v>#DIV/0!</v>
      </c>
      <c r="AV119" s="67"/>
      <c r="AW119" s="67"/>
      <c r="AX119" s="67" t="s">
        <v>113</v>
      </c>
      <c r="AY119" s="67"/>
      <c r="AZ119" s="68" t="e">
        <f t="shared" si="49"/>
        <v>#DIV/0!</v>
      </c>
      <c r="BA119" s="68" t="e">
        <f t="shared" si="50"/>
        <v>#DIV/0!</v>
      </c>
      <c r="BB119" s="67"/>
      <c r="BC119" s="67"/>
      <c r="BD119" s="67" t="s">
        <v>114</v>
      </c>
      <c r="BE119" s="67"/>
      <c r="BF119" s="68" t="e">
        <f t="shared" si="51"/>
        <v>#DIV/0!</v>
      </c>
      <c r="BG119" s="68" t="e">
        <f t="shared" si="52"/>
        <v>#DIV/0!</v>
      </c>
      <c r="BH119" s="67"/>
      <c r="BI119" s="67"/>
      <c r="BJ119" s="67" t="s">
        <v>115</v>
      </c>
      <c r="BK119" s="67"/>
      <c r="BL119" s="68" t="e">
        <f t="shared" si="53"/>
        <v>#DIV/0!</v>
      </c>
      <c r="BM119" s="68" t="e">
        <f t="shared" si="54"/>
        <v>#DIV/0!</v>
      </c>
      <c r="BN119" s="67"/>
      <c r="BO119" s="67"/>
      <c r="BP119" s="67" t="s">
        <v>116</v>
      </c>
      <c r="BQ119" s="67"/>
      <c r="BR119" s="68" t="e">
        <f t="shared" si="55"/>
        <v>#DIV/0!</v>
      </c>
      <c r="BS119" s="68" t="e">
        <f t="shared" si="56"/>
        <v>#DIV/0!</v>
      </c>
      <c r="BT119" s="67"/>
      <c r="BU119" s="67"/>
      <c r="BV119" s="67" t="s">
        <v>117</v>
      </c>
      <c r="BW119" s="67"/>
      <c r="BX119" s="68" t="e">
        <f t="shared" si="57"/>
        <v>#DIV/0!</v>
      </c>
      <c r="BY119" s="68" t="e">
        <f t="shared" si="58"/>
        <v>#DIV/0!</v>
      </c>
      <c r="BZ119" s="67"/>
      <c r="CA119" s="67"/>
      <c r="CB119" s="67" t="s">
        <v>118</v>
      </c>
      <c r="CC119" s="67"/>
      <c r="CD119" s="68" t="e">
        <f t="shared" si="59"/>
        <v>#DIV/0!</v>
      </c>
      <c r="CE119" s="68" t="e">
        <f t="shared" si="60"/>
        <v>#DIV/0!</v>
      </c>
      <c r="CF119" s="67"/>
      <c r="CG119" s="67"/>
      <c r="CH119" s="67" t="s">
        <v>119</v>
      </c>
      <c r="CI119" s="67"/>
      <c r="CJ119" s="68" t="e">
        <f t="shared" si="61"/>
        <v>#DIV/0!</v>
      </c>
      <c r="CK119" s="68" t="e">
        <f t="shared" si="62"/>
        <v>#DIV/0!</v>
      </c>
      <c r="CL119" s="67"/>
      <c r="CM119" s="67"/>
      <c r="CN119" s="58">
        <f t="shared" si="63"/>
        <v>0</v>
      </c>
      <c r="CO119" s="58">
        <f t="shared" si="64"/>
        <v>0</v>
      </c>
      <c r="CP119" s="58">
        <f t="shared" si="65"/>
        <v>0</v>
      </c>
      <c r="CQ119" s="58">
        <f t="shared" si="66"/>
        <v>0</v>
      </c>
      <c r="CR119" s="58">
        <f t="shared" si="67"/>
        <v>0</v>
      </c>
      <c r="CS119" s="58">
        <f t="shared" si="68"/>
        <v>0</v>
      </c>
      <c r="CT119" s="58">
        <f t="shared" si="69"/>
        <v>0</v>
      </c>
      <c r="CU119" s="58">
        <f t="shared" si="70"/>
        <v>0</v>
      </c>
      <c r="CV119" s="58">
        <f t="shared" si="71"/>
        <v>0</v>
      </c>
      <c r="CW119" s="58">
        <f t="shared" si="72"/>
        <v>0</v>
      </c>
      <c r="CX119" s="58">
        <f t="shared" si="73"/>
        <v>0</v>
      </c>
      <c r="CY119" s="58">
        <f t="shared" si="74"/>
        <v>0</v>
      </c>
      <c r="CZ119" s="58">
        <f t="shared" si="75"/>
        <v>0</v>
      </c>
    </row>
    <row r="120" spans="1:104" ht="78" x14ac:dyDescent="0.35">
      <c r="A120" s="141" t="s">
        <v>446</v>
      </c>
      <c r="B120" s="274" t="s">
        <v>139</v>
      </c>
      <c r="C120" s="20" t="s">
        <v>777</v>
      </c>
      <c r="D120" s="22" t="s">
        <v>448</v>
      </c>
      <c r="E120" s="22" t="s">
        <v>452</v>
      </c>
      <c r="F120" s="22" t="s">
        <v>453</v>
      </c>
      <c r="G120" s="20">
        <f t="shared" si="38"/>
        <v>6</v>
      </c>
      <c r="H120" s="20"/>
      <c r="I120" s="20"/>
      <c r="J120" s="20"/>
      <c r="K120" s="20"/>
      <c r="L120" s="20"/>
      <c r="M120" s="20">
        <v>1</v>
      </c>
      <c r="N120" s="20">
        <v>1</v>
      </c>
      <c r="O120" s="20">
        <v>1</v>
      </c>
      <c r="P120" s="20">
        <v>1</v>
      </c>
      <c r="Q120" s="20">
        <v>1</v>
      </c>
      <c r="R120" s="20">
        <v>1</v>
      </c>
      <c r="S120" s="20"/>
      <c r="T120" s="67" t="s">
        <v>108</v>
      </c>
      <c r="U120" s="67"/>
      <c r="V120" s="68" t="e">
        <f t="shared" si="39"/>
        <v>#DIV/0!</v>
      </c>
      <c r="W120" s="68">
        <f t="shared" si="40"/>
        <v>0</v>
      </c>
      <c r="X120" s="67"/>
      <c r="Y120" s="67"/>
      <c r="Z120" s="67" t="s">
        <v>109</v>
      </c>
      <c r="AA120" s="67"/>
      <c r="AB120" s="68" t="e">
        <f t="shared" si="41"/>
        <v>#DIV/0!</v>
      </c>
      <c r="AC120" s="68">
        <f t="shared" si="42"/>
        <v>0</v>
      </c>
      <c r="AD120" s="67"/>
      <c r="AE120" s="67"/>
      <c r="AF120" s="67" t="s">
        <v>110</v>
      </c>
      <c r="AG120" s="67"/>
      <c r="AH120" s="68" t="e">
        <f t="shared" si="43"/>
        <v>#DIV/0!</v>
      </c>
      <c r="AI120" s="68">
        <f t="shared" si="44"/>
        <v>0</v>
      </c>
      <c r="AJ120" s="67"/>
      <c r="AK120" s="67"/>
      <c r="AL120" s="67" t="s">
        <v>111</v>
      </c>
      <c r="AM120" s="67"/>
      <c r="AN120" s="68" t="e">
        <f t="shared" si="45"/>
        <v>#DIV/0!</v>
      </c>
      <c r="AO120" s="68">
        <f t="shared" si="46"/>
        <v>0</v>
      </c>
      <c r="AP120" s="67"/>
      <c r="AQ120" s="67"/>
      <c r="AR120" s="67" t="s">
        <v>112</v>
      </c>
      <c r="AS120" s="67"/>
      <c r="AT120" s="68" t="e">
        <f t="shared" si="47"/>
        <v>#DIV/0!</v>
      </c>
      <c r="AU120" s="68">
        <f t="shared" si="48"/>
        <v>0</v>
      </c>
      <c r="AV120" s="67"/>
      <c r="AW120" s="67"/>
      <c r="AX120" s="67" t="s">
        <v>113</v>
      </c>
      <c r="AY120" s="67"/>
      <c r="AZ120" s="68">
        <f t="shared" si="49"/>
        <v>0</v>
      </c>
      <c r="BA120" s="68">
        <f t="shared" si="50"/>
        <v>0</v>
      </c>
      <c r="BB120" s="67"/>
      <c r="BC120" s="67"/>
      <c r="BD120" s="67" t="s">
        <v>114</v>
      </c>
      <c r="BE120" s="67"/>
      <c r="BF120" s="68">
        <f t="shared" si="51"/>
        <v>0</v>
      </c>
      <c r="BG120" s="68">
        <f t="shared" si="52"/>
        <v>0</v>
      </c>
      <c r="BH120" s="67"/>
      <c r="BI120" s="67"/>
      <c r="BJ120" s="67" t="s">
        <v>115</v>
      </c>
      <c r="BK120" s="67"/>
      <c r="BL120" s="68">
        <f t="shared" si="53"/>
        <v>0</v>
      </c>
      <c r="BM120" s="68">
        <f t="shared" si="54"/>
        <v>0</v>
      </c>
      <c r="BN120" s="67"/>
      <c r="BO120" s="67"/>
      <c r="BP120" s="67" t="s">
        <v>116</v>
      </c>
      <c r="BQ120" s="67"/>
      <c r="BR120" s="68">
        <f t="shared" si="55"/>
        <v>0</v>
      </c>
      <c r="BS120" s="68">
        <f t="shared" si="56"/>
        <v>0</v>
      </c>
      <c r="BT120" s="67"/>
      <c r="BU120" s="67"/>
      <c r="BV120" s="67" t="s">
        <v>117</v>
      </c>
      <c r="BW120" s="67"/>
      <c r="BX120" s="68">
        <f t="shared" si="57"/>
        <v>0</v>
      </c>
      <c r="BY120" s="68">
        <f t="shared" si="58"/>
        <v>0</v>
      </c>
      <c r="BZ120" s="67"/>
      <c r="CA120" s="67"/>
      <c r="CB120" s="67" t="s">
        <v>118</v>
      </c>
      <c r="CC120" s="67"/>
      <c r="CD120" s="68">
        <f t="shared" si="59"/>
        <v>0</v>
      </c>
      <c r="CE120" s="68">
        <f t="shared" si="60"/>
        <v>0</v>
      </c>
      <c r="CF120" s="67"/>
      <c r="CG120" s="67"/>
      <c r="CH120" s="67" t="s">
        <v>119</v>
      </c>
      <c r="CI120" s="67"/>
      <c r="CJ120" s="68" t="e">
        <f t="shared" si="61"/>
        <v>#DIV/0!</v>
      </c>
      <c r="CK120" s="68">
        <f t="shared" si="62"/>
        <v>0</v>
      </c>
      <c r="CL120" s="67"/>
      <c r="CM120" s="67"/>
      <c r="CN120" s="58">
        <f t="shared" si="63"/>
        <v>0</v>
      </c>
      <c r="CO120" s="58">
        <f t="shared" si="64"/>
        <v>0</v>
      </c>
      <c r="CP120" s="58">
        <f t="shared" si="65"/>
        <v>0</v>
      </c>
      <c r="CQ120" s="58">
        <f t="shared" si="66"/>
        <v>0</v>
      </c>
      <c r="CR120" s="58">
        <f t="shared" si="67"/>
        <v>0</v>
      </c>
      <c r="CS120" s="58">
        <f t="shared" si="68"/>
        <v>0</v>
      </c>
      <c r="CT120" s="58">
        <f t="shared" si="69"/>
        <v>0</v>
      </c>
      <c r="CU120" s="58">
        <f t="shared" si="70"/>
        <v>0</v>
      </c>
      <c r="CV120" s="58">
        <f t="shared" si="71"/>
        <v>0</v>
      </c>
      <c r="CW120" s="58">
        <f t="shared" si="72"/>
        <v>0</v>
      </c>
      <c r="CX120" s="58">
        <f t="shared" si="73"/>
        <v>0</v>
      </c>
      <c r="CY120" s="58">
        <f t="shared" si="74"/>
        <v>0</v>
      </c>
      <c r="CZ120" s="58">
        <f t="shared" si="75"/>
        <v>0</v>
      </c>
    </row>
    <row r="121" spans="1:104" ht="78" x14ac:dyDescent="0.35">
      <c r="A121" s="141" t="s">
        <v>446</v>
      </c>
      <c r="B121" s="275"/>
      <c r="C121" s="20" t="s">
        <v>778</v>
      </c>
      <c r="D121" s="22" t="s">
        <v>454</v>
      </c>
      <c r="E121" s="22" t="s">
        <v>455</v>
      </c>
      <c r="F121" s="22" t="s">
        <v>453</v>
      </c>
      <c r="G121" s="20">
        <f t="shared" si="38"/>
        <v>3</v>
      </c>
      <c r="H121" s="20"/>
      <c r="I121" s="20"/>
      <c r="J121" s="20"/>
      <c r="K121" s="20"/>
      <c r="L121" s="20"/>
      <c r="M121" s="20"/>
      <c r="N121" s="20"/>
      <c r="O121" s="20"/>
      <c r="P121" s="20">
        <v>1</v>
      </c>
      <c r="Q121" s="20">
        <v>1</v>
      </c>
      <c r="R121" s="20">
        <v>1</v>
      </c>
      <c r="S121" s="20"/>
      <c r="T121" s="67" t="s">
        <v>108</v>
      </c>
      <c r="U121" s="67"/>
      <c r="V121" s="68" t="e">
        <f t="shared" si="39"/>
        <v>#DIV/0!</v>
      </c>
      <c r="W121" s="68">
        <f t="shared" si="40"/>
        <v>0</v>
      </c>
      <c r="X121" s="67"/>
      <c r="Y121" s="67"/>
      <c r="Z121" s="67" t="s">
        <v>109</v>
      </c>
      <c r="AA121" s="67"/>
      <c r="AB121" s="68" t="e">
        <f t="shared" si="41"/>
        <v>#DIV/0!</v>
      </c>
      <c r="AC121" s="68">
        <f t="shared" si="42"/>
        <v>0</v>
      </c>
      <c r="AD121" s="67"/>
      <c r="AE121" s="67"/>
      <c r="AF121" s="67" t="s">
        <v>110</v>
      </c>
      <c r="AG121" s="67"/>
      <c r="AH121" s="68" t="e">
        <f t="shared" si="43"/>
        <v>#DIV/0!</v>
      </c>
      <c r="AI121" s="68">
        <f t="shared" si="44"/>
        <v>0</v>
      </c>
      <c r="AJ121" s="67"/>
      <c r="AK121" s="67"/>
      <c r="AL121" s="67" t="s">
        <v>111</v>
      </c>
      <c r="AM121" s="67"/>
      <c r="AN121" s="68" t="e">
        <f t="shared" si="45"/>
        <v>#DIV/0!</v>
      </c>
      <c r="AO121" s="68">
        <f t="shared" si="46"/>
        <v>0</v>
      </c>
      <c r="AP121" s="67"/>
      <c r="AQ121" s="67"/>
      <c r="AR121" s="67" t="s">
        <v>112</v>
      </c>
      <c r="AS121" s="67"/>
      <c r="AT121" s="68" t="e">
        <f t="shared" si="47"/>
        <v>#DIV/0!</v>
      </c>
      <c r="AU121" s="68">
        <f t="shared" si="48"/>
        <v>0</v>
      </c>
      <c r="AV121" s="67"/>
      <c r="AW121" s="67"/>
      <c r="AX121" s="67" t="s">
        <v>113</v>
      </c>
      <c r="AY121" s="67"/>
      <c r="AZ121" s="68" t="e">
        <f t="shared" si="49"/>
        <v>#DIV/0!</v>
      </c>
      <c r="BA121" s="68">
        <f t="shared" si="50"/>
        <v>0</v>
      </c>
      <c r="BB121" s="67"/>
      <c r="BC121" s="67"/>
      <c r="BD121" s="67" t="s">
        <v>114</v>
      </c>
      <c r="BE121" s="67"/>
      <c r="BF121" s="68" t="e">
        <f t="shared" si="51"/>
        <v>#DIV/0!</v>
      </c>
      <c r="BG121" s="68">
        <f t="shared" si="52"/>
        <v>0</v>
      </c>
      <c r="BH121" s="67"/>
      <c r="BI121" s="67"/>
      <c r="BJ121" s="67" t="s">
        <v>115</v>
      </c>
      <c r="BK121" s="67"/>
      <c r="BL121" s="68" t="e">
        <f t="shared" si="53"/>
        <v>#DIV/0!</v>
      </c>
      <c r="BM121" s="68">
        <f t="shared" si="54"/>
        <v>0</v>
      </c>
      <c r="BN121" s="67"/>
      <c r="BO121" s="67"/>
      <c r="BP121" s="67" t="s">
        <v>116</v>
      </c>
      <c r="BQ121" s="67"/>
      <c r="BR121" s="68">
        <f t="shared" si="55"/>
        <v>0</v>
      </c>
      <c r="BS121" s="68">
        <f t="shared" si="56"/>
        <v>0</v>
      </c>
      <c r="BT121" s="67"/>
      <c r="BU121" s="67"/>
      <c r="BV121" s="67" t="s">
        <v>117</v>
      </c>
      <c r="BW121" s="67"/>
      <c r="BX121" s="68">
        <f t="shared" si="57"/>
        <v>0</v>
      </c>
      <c r="BY121" s="68">
        <f t="shared" si="58"/>
        <v>0</v>
      </c>
      <c r="BZ121" s="67"/>
      <c r="CA121" s="67"/>
      <c r="CB121" s="67" t="s">
        <v>118</v>
      </c>
      <c r="CC121" s="67"/>
      <c r="CD121" s="68">
        <f t="shared" si="59"/>
        <v>0</v>
      </c>
      <c r="CE121" s="68">
        <f t="shared" si="60"/>
        <v>0</v>
      </c>
      <c r="CF121" s="67"/>
      <c r="CG121" s="67"/>
      <c r="CH121" s="67" t="s">
        <v>119</v>
      </c>
      <c r="CI121" s="67"/>
      <c r="CJ121" s="68" t="e">
        <f t="shared" si="61"/>
        <v>#DIV/0!</v>
      </c>
      <c r="CK121" s="68">
        <f t="shared" si="62"/>
        <v>0</v>
      </c>
      <c r="CL121" s="67"/>
      <c r="CM121" s="67"/>
      <c r="CN121" s="58">
        <f t="shared" si="63"/>
        <v>0</v>
      </c>
      <c r="CO121" s="58">
        <f t="shared" si="64"/>
        <v>0</v>
      </c>
      <c r="CP121" s="58">
        <f t="shared" si="65"/>
        <v>0</v>
      </c>
      <c r="CQ121" s="58">
        <f t="shared" si="66"/>
        <v>0</v>
      </c>
      <c r="CR121" s="58">
        <f t="shared" si="67"/>
        <v>0</v>
      </c>
      <c r="CS121" s="58">
        <f t="shared" si="68"/>
        <v>0</v>
      </c>
      <c r="CT121" s="58">
        <f t="shared" si="69"/>
        <v>0</v>
      </c>
      <c r="CU121" s="58">
        <f t="shared" si="70"/>
        <v>0</v>
      </c>
      <c r="CV121" s="58">
        <f t="shared" si="71"/>
        <v>0</v>
      </c>
      <c r="CW121" s="58">
        <f t="shared" si="72"/>
        <v>0</v>
      </c>
      <c r="CX121" s="58">
        <f t="shared" si="73"/>
        <v>0</v>
      </c>
      <c r="CY121" s="58">
        <f t="shared" si="74"/>
        <v>0</v>
      </c>
      <c r="CZ121" s="58">
        <f t="shared" si="75"/>
        <v>0</v>
      </c>
    </row>
    <row r="122" spans="1:104" ht="26" x14ac:dyDescent="0.35">
      <c r="A122" s="141" t="s">
        <v>446</v>
      </c>
      <c r="B122" s="275"/>
      <c r="C122" s="20" t="s">
        <v>779</v>
      </c>
      <c r="D122" s="22"/>
      <c r="E122" s="22"/>
      <c r="F122" s="22"/>
      <c r="G122" s="20">
        <f t="shared" si="38"/>
        <v>0</v>
      </c>
      <c r="H122" s="20"/>
      <c r="I122" s="20"/>
      <c r="J122" s="20"/>
      <c r="K122" s="20"/>
      <c r="L122" s="20"/>
      <c r="M122" s="20"/>
      <c r="N122" s="20"/>
      <c r="O122" s="20"/>
      <c r="P122" s="20"/>
      <c r="Q122" s="20"/>
      <c r="R122" s="20"/>
      <c r="S122" s="20"/>
      <c r="T122" s="67" t="s">
        <v>108</v>
      </c>
      <c r="U122" s="67"/>
      <c r="V122" s="68" t="e">
        <f t="shared" si="39"/>
        <v>#DIV/0!</v>
      </c>
      <c r="W122" s="68" t="e">
        <f t="shared" si="40"/>
        <v>#DIV/0!</v>
      </c>
      <c r="X122" s="67"/>
      <c r="Y122" s="67"/>
      <c r="Z122" s="67" t="s">
        <v>109</v>
      </c>
      <c r="AA122" s="67"/>
      <c r="AB122" s="68" t="e">
        <f t="shared" si="41"/>
        <v>#DIV/0!</v>
      </c>
      <c r="AC122" s="68" t="e">
        <f t="shared" si="42"/>
        <v>#DIV/0!</v>
      </c>
      <c r="AD122" s="67"/>
      <c r="AE122" s="67"/>
      <c r="AF122" s="67" t="s">
        <v>110</v>
      </c>
      <c r="AG122" s="67"/>
      <c r="AH122" s="68" t="e">
        <f t="shared" si="43"/>
        <v>#DIV/0!</v>
      </c>
      <c r="AI122" s="68" t="e">
        <f t="shared" si="44"/>
        <v>#DIV/0!</v>
      </c>
      <c r="AJ122" s="67"/>
      <c r="AK122" s="67"/>
      <c r="AL122" s="67" t="s">
        <v>111</v>
      </c>
      <c r="AM122" s="67"/>
      <c r="AN122" s="68" t="e">
        <f t="shared" si="45"/>
        <v>#DIV/0!</v>
      </c>
      <c r="AO122" s="68" t="e">
        <f t="shared" si="46"/>
        <v>#DIV/0!</v>
      </c>
      <c r="AP122" s="67"/>
      <c r="AQ122" s="67"/>
      <c r="AR122" s="67" t="s">
        <v>112</v>
      </c>
      <c r="AS122" s="67"/>
      <c r="AT122" s="68" t="e">
        <f t="shared" si="47"/>
        <v>#DIV/0!</v>
      </c>
      <c r="AU122" s="68" t="e">
        <f t="shared" si="48"/>
        <v>#DIV/0!</v>
      </c>
      <c r="AV122" s="67"/>
      <c r="AW122" s="67"/>
      <c r="AX122" s="67" t="s">
        <v>113</v>
      </c>
      <c r="AY122" s="67"/>
      <c r="AZ122" s="68" t="e">
        <f t="shared" si="49"/>
        <v>#DIV/0!</v>
      </c>
      <c r="BA122" s="68" t="e">
        <f t="shared" si="50"/>
        <v>#DIV/0!</v>
      </c>
      <c r="BB122" s="67"/>
      <c r="BC122" s="67"/>
      <c r="BD122" s="67" t="s">
        <v>114</v>
      </c>
      <c r="BE122" s="67"/>
      <c r="BF122" s="68" t="e">
        <f t="shared" si="51"/>
        <v>#DIV/0!</v>
      </c>
      <c r="BG122" s="68" t="e">
        <f t="shared" si="52"/>
        <v>#DIV/0!</v>
      </c>
      <c r="BH122" s="67"/>
      <c r="BI122" s="67"/>
      <c r="BJ122" s="67" t="s">
        <v>115</v>
      </c>
      <c r="BK122" s="67"/>
      <c r="BL122" s="68" t="e">
        <f t="shared" si="53"/>
        <v>#DIV/0!</v>
      </c>
      <c r="BM122" s="68" t="e">
        <f t="shared" si="54"/>
        <v>#DIV/0!</v>
      </c>
      <c r="BN122" s="67"/>
      <c r="BO122" s="67"/>
      <c r="BP122" s="67" t="s">
        <v>116</v>
      </c>
      <c r="BQ122" s="67"/>
      <c r="BR122" s="68" t="e">
        <f t="shared" si="55"/>
        <v>#DIV/0!</v>
      </c>
      <c r="BS122" s="68" t="e">
        <f t="shared" si="56"/>
        <v>#DIV/0!</v>
      </c>
      <c r="BT122" s="67"/>
      <c r="BU122" s="67"/>
      <c r="BV122" s="67" t="s">
        <v>117</v>
      </c>
      <c r="BW122" s="67"/>
      <c r="BX122" s="68" t="e">
        <f t="shared" si="57"/>
        <v>#DIV/0!</v>
      </c>
      <c r="BY122" s="68" t="e">
        <f t="shared" si="58"/>
        <v>#DIV/0!</v>
      </c>
      <c r="BZ122" s="67"/>
      <c r="CA122" s="67"/>
      <c r="CB122" s="67" t="s">
        <v>118</v>
      </c>
      <c r="CC122" s="67"/>
      <c r="CD122" s="68" t="e">
        <f t="shared" si="59"/>
        <v>#DIV/0!</v>
      </c>
      <c r="CE122" s="68" t="e">
        <f t="shared" si="60"/>
        <v>#DIV/0!</v>
      </c>
      <c r="CF122" s="67"/>
      <c r="CG122" s="67"/>
      <c r="CH122" s="67" t="s">
        <v>119</v>
      </c>
      <c r="CI122" s="67"/>
      <c r="CJ122" s="68" t="e">
        <f t="shared" si="61"/>
        <v>#DIV/0!</v>
      </c>
      <c r="CK122" s="68" t="e">
        <f t="shared" si="62"/>
        <v>#DIV/0!</v>
      </c>
      <c r="CL122" s="67"/>
      <c r="CM122" s="67"/>
      <c r="CN122" s="58">
        <f t="shared" si="63"/>
        <v>0</v>
      </c>
      <c r="CO122" s="58">
        <f t="shared" si="64"/>
        <v>0</v>
      </c>
      <c r="CP122" s="58">
        <f t="shared" si="65"/>
        <v>0</v>
      </c>
      <c r="CQ122" s="58">
        <f t="shared" si="66"/>
        <v>0</v>
      </c>
      <c r="CR122" s="58">
        <f t="shared" si="67"/>
        <v>0</v>
      </c>
      <c r="CS122" s="58">
        <f t="shared" si="68"/>
        <v>0</v>
      </c>
      <c r="CT122" s="58">
        <f t="shared" si="69"/>
        <v>0</v>
      </c>
      <c r="CU122" s="58">
        <f t="shared" si="70"/>
        <v>0</v>
      </c>
      <c r="CV122" s="58">
        <f t="shared" si="71"/>
        <v>0</v>
      </c>
      <c r="CW122" s="58">
        <f t="shared" si="72"/>
        <v>0</v>
      </c>
      <c r="CX122" s="58">
        <f t="shared" si="73"/>
        <v>0</v>
      </c>
      <c r="CY122" s="58">
        <f t="shared" si="74"/>
        <v>0</v>
      </c>
      <c r="CZ122" s="58">
        <f t="shared" si="75"/>
        <v>0</v>
      </c>
    </row>
    <row r="123" spans="1:104" ht="26" x14ac:dyDescent="0.35">
      <c r="A123" s="141" t="s">
        <v>446</v>
      </c>
      <c r="B123" s="276"/>
      <c r="C123" s="20" t="s">
        <v>780</v>
      </c>
      <c r="D123" s="22"/>
      <c r="E123" s="22"/>
      <c r="F123" s="22"/>
      <c r="G123" s="20">
        <f t="shared" si="38"/>
        <v>0</v>
      </c>
      <c r="H123" s="20"/>
      <c r="I123" s="20"/>
      <c r="J123" s="20"/>
      <c r="K123" s="20"/>
      <c r="L123" s="20"/>
      <c r="M123" s="20"/>
      <c r="N123" s="20"/>
      <c r="O123" s="20"/>
      <c r="P123" s="20"/>
      <c r="Q123" s="20"/>
      <c r="R123" s="20"/>
      <c r="S123" s="20"/>
      <c r="T123" s="67" t="s">
        <v>108</v>
      </c>
      <c r="U123" s="67"/>
      <c r="V123" s="68" t="e">
        <f t="shared" si="39"/>
        <v>#DIV/0!</v>
      </c>
      <c r="W123" s="68" t="e">
        <f t="shared" si="40"/>
        <v>#DIV/0!</v>
      </c>
      <c r="X123" s="67"/>
      <c r="Y123" s="67"/>
      <c r="Z123" s="67" t="s">
        <v>109</v>
      </c>
      <c r="AA123" s="67"/>
      <c r="AB123" s="68" t="e">
        <f t="shared" si="41"/>
        <v>#DIV/0!</v>
      </c>
      <c r="AC123" s="68" t="e">
        <f t="shared" si="42"/>
        <v>#DIV/0!</v>
      </c>
      <c r="AD123" s="67"/>
      <c r="AE123" s="67"/>
      <c r="AF123" s="67" t="s">
        <v>110</v>
      </c>
      <c r="AG123" s="67"/>
      <c r="AH123" s="68" t="e">
        <f t="shared" si="43"/>
        <v>#DIV/0!</v>
      </c>
      <c r="AI123" s="68" t="e">
        <f t="shared" si="44"/>
        <v>#DIV/0!</v>
      </c>
      <c r="AJ123" s="67"/>
      <c r="AK123" s="67"/>
      <c r="AL123" s="67" t="s">
        <v>111</v>
      </c>
      <c r="AM123" s="67"/>
      <c r="AN123" s="68" t="e">
        <f t="shared" si="45"/>
        <v>#DIV/0!</v>
      </c>
      <c r="AO123" s="68" t="e">
        <f t="shared" si="46"/>
        <v>#DIV/0!</v>
      </c>
      <c r="AP123" s="67"/>
      <c r="AQ123" s="67"/>
      <c r="AR123" s="67" t="s">
        <v>112</v>
      </c>
      <c r="AS123" s="67"/>
      <c r="AT123" s="68" t="e">
        <f t="shared" si="47"/>
        <v>#DIV/0!</v>
      </c>
      <c r="AU123" s="68" t="e">
        <f t="shared" si="48"/>
        <v>#DIV/0!</v>
      </c>
      <c r="AV123" s="67"/>
      <c r="AW123" s="67"/>
      <c r="AX123" s="67" t="s">
        <v>113</v>
      </c>
      <c r="AY123" s="67"/>
      <c r="AZ123" s="68" t="e">
        <f t="shared" si="49"/>
        <v>#DIV/0!</v>
      </c>
      <c r="BA123" s="68" t="e">
        <f t="shared" si="50"/>
        <v>#DIV/0!</v>
      </c>
      <c r="BB123" s="67"/>
      <c r="BC123" s="67"/>
      <c r="BD123" s="67" t="s">
        <v>114</v>
      </c>
      <c r="BE123" s="67"/>
      <c r="BF123" s="68" t="e">
        <f t="shared" si="51"/>
        <v>#DIV/0!</v>
      </c>
      <c r="BG123" s="68" t="e">
        <f t="shared" si="52"/>
        <v>#DIV/0!</v>
      </c>
      <c r="BH123" s="67"/>
      <c r="BI123" s="67"/>
      <c r="BJ123" s="67" t="s">
        <v>115</v>
      </c>
      <c r="BK123" s="67"/>
      <c r="BL123" s="68" t="e">
        <f t="shared" si="53"/>
        <v>#DIV/0!</v>
      </c>
      <c r="BM123" s="68" t="e">
        <f t="shared" si="54"/>
        <v>#DIV/0!</v>
      </c>
      <c r="BN123" s="67"/>
      <c r="BO123" s="67"/>
      <c r="BP123" s="67" t="s">
        <v>116</v>
      </c>
      <c r="BQ123" s="67"/>
      <c r="BR123" s="68" t="e">
        <f t="shared" si="55"/>
        <v>#DIV/0!</v>
      </c>
      <c r="BS123" s="68" t="e">
        <f t="shared" si="56"/>
        <v>#DIV/0!</v>
      </c>
      <c r="BT123" s="67"/>
      <c r="BU123" s="67"/>
      <c r="BV123" s="67" t="s">
        <v>117</v>
      </c>
      <c r="BW123" s="67"/>
      <c r="BX123" s="68" t="e">
        <f t="shared" si="57"/>
        <v>#DIV/0!</v>
      </c>
      <c r="BY123" s="68" t="e">
        <f t="shared" si="58"/>
        <v>#DIV/0!</v>
      </c>
      <c r="BZ123" s="67"/>
      <c r="CA123" s="67"/>
      <c r="CB123" s="67" t="s">
        <v>118</v>
      </c>
      <c r="CC123" s="67"/>
      <c r="CD123" s="68" t="e">
        <f t="shared" si="59"/>
        <v>#DIV/0!</v>
      </c>
      <c r="CE123" s="68" t="e">
        <f t="shared" si="60"/>
        <v>#DIV/0!</v>
      </c>
      <c r="CF123" s="67"/>
      <c r="CG123" s="67"/>
      <c r="CH123" s="67" t="s">
        <v>119</v>
      </c>
      <c r="CI123" s="67"/>
      <c r="CJ123" s="68" t="e">
        <f t="shared" si="61"/>
        <v>#DIV/0!</v>
      </c>
      <c r="CK123" s="68" t="e">
        <f t="shared" si="62"/>
        <v>#DIV/0!</v>
      </c>
      <c r="CL123" s="67"/>
      <c r="CM123" s="67"/>
      <c r="CN123" s="58">
        <f t="shared" si="63"/>
        <v>0</v>
      </c>
      <c r="CO123" s="58">
        <f t="shared" si="64"/>
        <v>0</v>
      </c>
      <c r="CP123" s="58">
        <f t="shared" si="65"/>
        <v>0</v>
      </c>
      <c r="CQ123" s="58">
        <f t="shared" si="66"/>
        <v>0</v>
      </c>
      <c r="CR123" s="58">
        <f t="shared" si="67"/>
        <v>0</v>
      </c>
      <c r="CS123" s="58">
        <f t="shared" si="68"/>
        <v>0</v>
      </c>
      <c r="CT123" s="58">
        <f t="shared" si="69"/>
        <v>0</v>
      </c>
      <c r="CU123" s="58">
        <f t="shared" si="70"/>
        <v>0</v>
      </c>
      <c r="CV123" s="58">
        <f t="shared" si="71"/>
        <v>0</v>
      </c>
      <c r="CW123" s="58">
        <f t="shared" si="72"/>
        <v>0</v>
      </c>
      <c r="CX123" s="58">
        <f t="shared" si="73"/>
        <v>0</v>
      </c>
      <c r="CY123" s="58">
        <f t="shared" si="74"/>
        <v>0</v>
      </c>
      <c r="CZ123" s="58">
        <f t="shared" si="75"/>
        <v>0</v>
      </c>
    </row>
    <row r="124" spans="1:104" ht="39" x14ac:dyDescent="0.35">
      <c r="A124" s="141" t="s">
        <v>539</v>
      </c>
      <c r="B124" s="274" t="s">
        <v>139</v>
      </c>
      <c r="C124" s="20" t="s">
        <v>781</v>
      </c>
      <c r="D124" s="22" t="s">
        <v>548</v>
      </c>
      <c r="E124" s="22" t="s">
        <v>549</v>
      </c>
      <c r="F124" s="22" t="s">
        <v>550</v>
      </c>
      <c r="G124" s="20">
        <f t="shared" si="38"/>
        <v>1</v>
      </c>
      <c r="H124" s="20"/>
      <c r="I124" s="20"/>
      <c r="J124" s="20"/>
      <c r="K124" s="20"/>
      <c r="L124" s="20"/>
      <c r="M124" s="20"/>
      <c r="N124" s="20"/>
      <c r="O124" s="20"/>
      <c r="P124" s="20"/>
      <c r="Q124" s="20"/>
      <c r="R124" s="20"/>
      <c r="S124" s="20">
        <v>1</v>
      </c>
      <c r="T124" s="67" t="s">
        <v>108</v>
      </c>
      <c r="U124" s="67"/>
      <c r="V124" s="68" t="e">
        <f t="shared" si="39"/>
        <v>#DIV/0!</v>
      </c>
      <c r="W124" s="68">
        <f t="shared" si="40"/>
        <v>0</v>
      </c>
      <c r="X124" s="67"/>
      <c r="Y124" s="67"/>
      <c r="Z124" s="67" t="s">
        <v>109</v>
      </c>
      <c r="AA124" s="67"/>
      <c r="AB124" s="68" t="e">
        <f t="shared" si="41"/>
        <v>#DIV/0!</v>
      </c>
      <c r="AC124" s="68">
        <f t="shared" si="42"/>
        <v>0</v>
      </c>
      <c r="AD124" s="67"/>
      <c r="AE124" s="67"/>
      <c r="AF124" s="67" t="s">
        <v>110</v>
      </c>
      <c r="AG124" s="67"/>
      <c r="AH124" s="68" t="e">
        <f t="shared" si="43"/>
        <v>#DIV/0!</v>
      </c>
      <c r="AI124" s="68">
        <f t="shared" si="44"/>
        <v>0</v>
      </c>
      <c r="AJ124" s="67"/>
      <c r="AK124" s="67"/>
      <c r="AL124" s="67" t="s">
        <v>111</v>
      </c>
      <c r="AM124" s="67"/>
      <c r="AN124" s="68" t="e">
        <f t="shared" si="45"/>
        <v>#DIV/0!</v>
      </c>
      <c r="AO124" s="68">
        <f t="shared" si="46"/>
        <v>0</v>
      </c>
      <c r="AP124" s="67"/>
      <c r="AQ124" s="67"/>
      <c r="AR124" s="67" t="s">
        <v>112</v>
      </c>
      <c r="AS124" s="67"/>
      <c r="AT124" s="68" t="e">
        <f t="shared" si="47"/>
        <v>#DIV/0!</v>
      </c>
      <c r="AU124" s="68">
        <f t="shared" si="48"/>
        <v>0</v>
      </c>
      <c r="AV124" s="67"/>
      <c r="AW124" s="67"/>
      <c r="AX124" s="67" t="s">
        <v>113</v>
      </c>
      <c r="AY124" s="67"/>
      <c r="AZ124" s="68" t="e">
        <f t="shared" si="49"/>
        <v>#DIV/0!</v>
      </c>
      <c r="BA124" s="68">
        <f t="shared" si="50"/>
        <v>0</v>
      </c>
      <c r="BB124" s="67"/>
      <c r="BC124" s="67"/>
      <c r="BD124" s="67" t="s">
        <v>114</v>
      </c>
      <c r="BE124" s="67"/>
      <c r="BF124" s="68" t="e">
        <f t="shared" si="51"/>
        <v>#DIV/0!</v>
      </c>
      <c r="BG124" s="68">
        <f t="shared" si="52"/>
        <v>0</v>
      </c>
      <c r="BH124" s="67"/>
      <c r="BI124" s="67"/>
      <c r="BJ124" s="67" t="s">
        <v>115</v>
      </c>
      <c r="BK124" s="67"/>
      <c r="BL124" s="68" t="e">
        <f t="shared" si="53"/>
        <v>#DIV/0!</v>
      </c>
      <c r="BM124" s="68">
        <f t="shared" si="54"/>
        <v>0</v>
      </c>
      <c r="BN124" s="67"/>
      <c r="BO124" s="67"/>
      <c r="BP124" s="67" t="s">
        <v>116</v>
      </c>
      <c r="BQ124" s="67"/>
      <c r="BR124" s="68" t="e">
        <f t="shared" si="55"/>
        <v>#DIV/0!</v>
      </c>
      <c r="BS124" s="68">
        <f t="shared" si="56"/>
        <v>0</v>
      </c>
      <c r="BT124" s="67"/>
      <c r="BU124" s="67"/>
      <c r="BV124" s="67" t="s">
        <v>117</v>
      </c>
      <c r="BW124" s="67"/>
      <c r="BX124" s="68" t="e">
        <f t="shared" si="57"/>
        <v>#DIV/0!</v>
      </c>
      <c r="BY124" s="68">
        <f t="shared" si="58"/>
        <v>0</v>
      </c>
      <c r="BZ124" s="67"/>
      <c r="CA124" s="67"/>
      <c r="CB124" s="67" t="s">
        <v>118</v>
      </c>
      <c r="CC124" s="67"/>
      <c r="CD124" s="68" t="e">
        <f t="shared" si="59"/>
        <v>#DIV/0!</v>
      </c>
      <c r="CE124" s="68">
        <f t="shared" si="60"/>
        <v>0</v>
      </c>
      <c r="CF124" s="67"/>
      <c r="CG124" s="67"/>
      <c r="CH124" s="67" t="s">
        <v>119</v>
      </c>
      <c r="CI124" s="67"/>
      <c r="CJ124" s="68">
        <f t="shared" si="61"/>
        <v>0</v>
      </c>
      <c r="CK124" s="68">
        <f t="shared" si="62"/>
        <v>0</v>
      </c>
      <c r="CL124" s="67"/>
      <c r="CM124" s="67"/>
      <c r="CN124" s="58">
        <f t="shared" si="63"/>
        <v>0</v>
      </c>
      <c r="CO124" s="58">
        <f t="shared" si="64"/>
        <v>0</v>
      </c>
      <c r="CP124" s="58">
        <f t="shared" si="65"/>
        <v>0</v>
      </c>
      <c r="CQ124" s="58">
        <f t="shared" si="66"/>
        <v>0</v>
      </c>
      <c r="CR124" s="58">
        <f t="shared" si="67"/>
        <v>0</v>
      </c>
      <c r="CS124" s="58">
        <f t="shared" si="68"/>
        <v>0</v>
      </c>
      <c r="CT124" s="58">
        <f t="shared" si="69"/>
        <v>0</v>
      </c>
      <c r="CU124" s="58">
        <f t="shared" si="70"/>
        <v>0</v>
      </c>
      <c r="CV124" s="58">
        <f t="shared" si="71"/>
        <v>0</v>
      </c>
      <c r="CW124" s="58">
        <f t="shared" si="72"/>
        <v>0</v>
      </c>
      <c r="CX124" s="58">
        <f t="shared" si="73"/>
        <v>0</v>
      </c>
      <c r="CY124" s="58">
        <f t="shared" si="74"/>
        <v>0</v>
      </c>
      <c r="CZ124" s="58">
        <f t="shared" si="75"/>
        <v>0</v>
      </c>
    </row>
    <row r="125" spans="1:104" ht="26" x14ac:dyDescent="0.35">
      <c r="A125" s="141" t="s">
        <v>539</v>
      </c>
      <c r="B125" s="275"/>
      <c r="C125" s="20" t="s">
        <v>782</v>
      </c>
      <c r="D125" s="22"/>
      <c r="E125" s="22"/>
      <c r="F125" s="22"/>
      <c r="G125" s="20">
        <f t="shared" si="38"/>
        <v>0</v>
      </c>
      <c r="H125" s="20"/>
      <c r="I125" s="20"/>
      <c r="J125" s="20"/>
      <c r="K125" s="20"/>
      <c r="L125" s="20"/>
      <c r="M125" s="20"/>
      <c r="N125" s="20"/>
      <c r="O125" s="20"/>
      <c r="P125" s="20"/>
      <c r="Q125" s="20"/>
      <c r="R125" s="20"/>
      <c r="S125" s="20"/>
      <c r="T125" s="67" t="s">
        <v>108</v>
      </c>
      <c r="U125" s="67"/>
      <c r="V125" s="68" t="e">
        <f t="shared" si="39"/>
        <v>#DIV/0!</v>
      </c>
      <c r="W125" s="68" t="e">
        <f t="shared" si="40"/>
        <v>#DIV/0!</v>
      </c>
      <c r="X125" s="67"/>
      <c r="Y125" s="67"/>
      <c r="Z125" s="67" t="s">
        <v>109</v>
      </c>
      <c r="AA125" s="67"/>
      <c r="AB125" s="68" t="e">
        <f t="shared" si="41"/>
        <v>#DIV/0!</v>
      </c>
      <c r="AC125" s="68" t="e">
        <f t="shared" si="42"/>
        <v>#DIV/0!</v>
      </c>
      <c r="AD125" s="67"/>
      <c r="AE125" s="67"/>
      <c r="AF125" s="67" t="s">
        <v>110</v>
      </c>
      <c r="AG125" s="67"/>
      <c r="AH125" s="68" t="e">
        <f t="shared" si="43"/>
        <v>#DIV/0!</v>
      </c>
      <c r="AI125" s="68" t="e">
        <f t="shared" si="44"/>
        <v>#DIV/0!</v>
      </c>
      <c r="AJ125" s="67"/>
      <c r="AK125" s="67"/>
      <c r="AL125" s="67" t="s">
        <v>111</v>
      </c>
      <c r="AM125" s="67"/>
      <c r="AN125" s="68" t="e">
        <f t="shared" si="45"/>
        <v>#DIV/0!</v>
      </c>
      <c r="AO125" s="68" t="e">
        <f t="shared" si="46"/>
        <v>#DIV/0!</v>
      </c>
      <c r="AP125" s="67"/>
      <c r="AQ125" s="67"/>
      <c r="AR125" s="67" t="s">
        <v>112</v>
      </c>
      <c r="AS125" s="67"/>
      <c r="AT125" s="68" t="e">
        <f t="shared" si="47"/>
        <v>#DIV/0!</v>
      </c>
      <c r="AU125" s="68" t="e">
        <f t="shared" si="48"/>
        <v>#DIV/0!</v>
      </c>
      <c r="AV125" s="67"/>
      <c r="AW125" s="67"/>
      <c r="AX125" s="67" t="s">
        <v>113</v>
      </c>
      <c r="AY125" s="67"/>
      <c r="AZ125" s="68" t="e">
        <f t="shared" si="49"/>
        <v>#DIV/0!</v>
      </c>
      <c r="BA125" s="68" t="e">
        <f t="shared" si="50"/>
        <v>#DIV/0!</v>
      </c>
      <c r="BB125" s="67"/>
      <c r="BC125" s="67"/>
      <c r="BD125" s="67" t="s">
        <v>114</v>
      </c>
      <c r="BE125" s="67"/>
      <c r="BF125" s="68" t="e">
        <f t="shared" si="51"/>
        <v>#DIV/0!</v>
      </c>
      <c r="BG125" s="68" t="e">
        <f t="shared" si="52"/>
        <v>#DIV/0!</v>
      </c>
      <c r="BH125" s="67"/>
      <c r="BI125" s="67"/>
      <c r="BJ125" s="67" t="s">
        <v>115</v>
      </c>
      <c r="BK125" s="67"/>
      <c r="BL125" s="68" t="e">
        <f t="shared" si="53"/>
        <v>#DIV/0!</v>
      </c>
      <c r="BM125" s="68" t="e">
        <f t="shared" si="54"/>
        <v>#DIV/0!</v>
      </c>
      <c r="BN125" s="67"/>
      <c r="BO125" s="67"/>
      <c r="BP125" s="67" t="s">
        <v>116</v>
      </c>
      <c r="BQ125" s="67"/>
      <c r="BR125" s="68" t="e">
        <f t="shared" si="55"/>
        <v>#DIV/0!</v>
      </c>
      <c r="BS125" s="68" t="e">
        <f t="shared" si="56"/>
        <v>#DIV/0!</v>
      </c>
      <c r="BT125" s="67"/>
      <c r="BU125" s="67"/>
      <c r="BV125" s="67" t="s">
        <v>117</v>
      </c>
      <c r="BW125" s="67"/>
      <c r="BX125" s="68" t="e">
        <f t="shared" si="57"/>
        <v>#DIV/0!</v>
      </c>
      <c r="BY125" s="68" t="e">
        <f t="shared" si="58"/>
        <v>#DIV/0!</v>
      </c>
      <c r="BZ125" s="67"/>
      <c r="CA125" s="67"/>
      <c r="CB125" s="67" t="s">
        <v>118</v>
      </c>
      <c r="CC125" s="67"/>
      <c r="CD125" s="68" t="e">
        <f t="shared" si="59"/>
        <v>#DIV/0!</v>
      </c>
      <c r="CE125" s="68" t="e">
        <f t="shared" si="60"/>
        <v>#DIV/0!</v>
      </c>
      <c r="CF125" s="67"/>
      <c r="CG125" s="67"/>
      <c r="CH125" s="67" t="s">
        <v>119</v>
      </c>
      <c r="CI125" s="67"/>
      <c r="CJ125" s="68" t="e">
        <f t="shared" si="61"/>
        <v>#DIV/0!</v>
      </c>
      <c r="CK125" s="68" t="e">
        <f t="shared" si="62"/>
        <v>#DIV/0!</v>
      </c>
      <c r="CL125" s="67"/>
      <c r="CM125" s="67"/>
      <c r="CN125" s="58">
        <f t="shared" si="63"/>
        <v>0</v>
      </c>
      <c r="CO125" s="58">
        <f t="shared" si="64"/>
        <v>0</v>
      </c>
      <c r="CP125" s="58">
        <f t="shared" si="65"/>
        <v>0</v>
      </c>
      <c r="CQ125" s="58">
        <f t="shared" si="66"/>
        <v>0</v>
      </c>
      <c r="CR125" s="58">
        <f t="shared" si="67"/>
        <v>0</v>
      </c>
      <c r="CS125" s="58">
        <f t="shared" si="68"/>
        <v>0</v>
      </c>
      <c r="CT125" s="58">
        <f t="shared" si="69"/>
        <v>0</v>
      </c>
      <c r="CU125" s="58">
        <f t="shared" si="70"/>
        <v>0</v>
      </c>
      <c r="CV125" s="58">
        <f t="shared" si="71"/>
        <v>0</v>
      </c>
      <c r="CW125" s="58">
        <f t="shared" si="72"/>
        <v>0</v>
      </c>
      <c r="CX125" s="58">
        <f t="shared" si="73"/>
        <v>0</v>
      </c>
      <c r="CY125" s="58">
        <f t="shared" si="74"/>
        <v>0</v>
      </c>
      <c r="CZ125" s="58">
        <f t="shared" si="75"/>
        <v>0</v>
      </c>
    </row>
    <row r="126" spans="1:104" ht="26" x14ac:dyDescent="0.35">
      <c r="A126" s="141" t="s">
        <v>539</v>
      </c>
      <c r="B126" s="275"/>
      <c r="C126" s="20" t="s">
        <v>783</v>
      </c>
      <c r="D126" s="22"/>
      <c r="E126" s="22"/>
      <c r="F126" s="22"/>
      <c r="G126" s="20">
        <f t="shared" si="38"/>
        <v>0</v>
      </c>
      <c r="H126" s="20"/>
      <c r="I126" s="20"/>
      <c r="J126" s="20"/>
      <c r="K126" s="20"/>
      <c r="L126" s="20"/>
      <c r="M126" s="20"/>
      <c r="N126" s="20"/>
      <c r="O126" s="20"/>
      <c r="P126" s="20"/>
      <c r="Q126" s="20"/>
      <c r="R126" s="20"/>
      <c r="S126" s="20"/>
      <c r="T126" s="67" t="s">
        <v>108</v>
      </c>
      <c r="U126" s="67"/>
      <c r="V126" s="68" t="e">
        <f t="shared" si="39"/>
        <v>#DIV/0!</v>
      </c>
      <c r="W126" s="68" t="e">
        <f t="shared" si="40"/>
        <v>#DIV/0!</v>
      </c>
      <c r="X126" s="67"/>
      <c r="Y126" s="67"/>
      <c r="Z126" s="67" t="s">
        <v>109</v>
      </c>
      <c r="AA126" s="67"/>
      <c r="AB126" s="68" t="e">
        <f t="shared" si="41"/>
        <v>#DIV/0!</v>
      </c>
      <c r="AC126" s="68" t="e">
        <f t="shared" si="42"/>
        <v>#DIV/0!</v>
      </c>
      <c r="AD126" s="67"/>
      <c r="AE126" s="67"/>
      <c r="AF126" s="67" t="s">
        <v>110</v>
      </c>
      <c r="AG126" s="67"/>
      <c r="AH126" s="68" t="e">
        <f t="shared" si="43"/>
        <v>#DIV/0!</v>
      </c>
      <c r="AI126" s="68" t="e">
        <f t="shared" si="44"/>
        <v>#DIV/0!</v>
      </c>
      <c r="AJ126" s="67"/>
      <c r="AK126" s="67"/>
      <c r="AL126" s="67" t="s">
        <v>111</v>
      </c>
      <c r="AM126" s="67"/>
      <c r="AN126" s="68" t="e">
        <f t="shared" si="45"/>
        <v>#DIV/0!</v>
      </c>
      <c r="AO126" s="68" t="e">
        <f t="shared" si="46"/>
        <v>#DIV/0!</v>
      </c>
      <c r="AP126" s="67"/>
      <c r="AQ126" s="67"/>
      <c r="AR126" s="67" t="s">
        <v>112</v>
      </c>
      <c r="AS126" s="67"/>
      <c r="AT126" s="68" t="e">
        <f t="shared" si="47"/>
        <v>#DIV/0!</v>
      </c>
      <c r="AU126" s="68" t="e">
        <f t="shared" si="48"/>
        <v>#DIV/0!</v>
      </c>
      <c r="AV126" s="67"/>
      <c r="AW126" s="67"/>
      <c r="AX126" s="67" t="s">
        <v>113</v>
      </c>
      <c r="AY126" s="67"/>
      <c r="AZ126" s="68" t="e">
        <f t="shared" si="49"/>
        <v>#DIV/0!</v>
      </c>
      <c r="BA126" s="68" t="e">
        <f t="shared" si="50"/>
        <v>#DIV/0!</v>
      </c>
      <c r="BB126" s="67"/>
      <c r="BC126" s="67"/>
      <c r="BD126" s="67" t="s">
        <v>114</v>
      </c>
      <c r="BE126" s="67"/>
      <c r="BF126" s="68" t="e">
        <f t="shared" si="51"/>
        <v>#DIV/0!</v>
      </c>
      <c r="BG126" s="68" t="e">
        <f t="shared" si="52"/>
        <v>#DIV/0!</v>
      </c>
      <c r="BH126" s="67"/>
      <c r="BI126" s="67"/>
      <c r="BJ126" s="67" t="s">
        <v>115</v>
      </c>
      <c r="BK126" s="67"/>
      <c r="BL126" s="68" t="e">
        <f t="shared" si="53"/>
        <v>#DIV/0!</v>
      </c>
      <c r="BM126" s="68" t="e">
        <f t="shared" si="54"/>
        <v>#DIV/0!</v>
      </c>
      <c r="BN126" s="67"/>
      <c r="BO126" s="67"/>
      <c r="BP126" s="67" t="s">
        <v>116</v>
      </c>
      <c r="BQ126" s="67"/>
      <c r="BR126" s="68" t="e">
        <f t="shared" si="55"/>
        <v>#DIV/0!</v>
      </c>
      <c r="BS126" s="68" t="e">
        <f t="shared" si="56"/>
        <v>#DIV/0!</v>
      </c>
      <c r="BT126" s="67"/>
      <c r="BU126" s="67"/>
      <c r="BV126" s="67" t="s">
        <v>117</v>
      </c>
      <c r="BW126" s="67"/>
      <c r="BX126" s="68" t="e">
        <f t="shared" si="57"/>
        <v>#DIV/0!</v>
      </c>
      <c r="BY126" s="68" t="e">
        <f t="shared" si="58"/>
        <v>#DIV/0!</v>
      </c>
      <c r="BZ126" s="67"/>
      <c r="CA126" s="67"/>
      <c r="CB126" s="67" t="s">
        <v>118</v>
      </c>
      <c r="CC126" s="67"/>
      <c r="CD126" s="68" t="e">
        <f t="shared" si="59"/>
        <v>#DIV/0!</v>
      </c>
      <c r="CE126" s="68" t="e">
        <f t="shared" si="60"/>
        <v>#DIV/0!</v>
      </c>
      <c r="CF126" s="67"/>
      <c r="CG126" s="67"/>
      <c r="CH126" s="67" t="s">
        <v>119</v>
      </c>
      <c r="CI126" s="67"/>
      <c r="CJ126" s="68" t="e">
        <f t="shared" si="61"/>
        <v>#DIV/0!</v>
      </c>
      <c r="CK126" s="68" t="e">
        <f t="shared" si="62"/>
        <v>#DIV/0!</v>
      </c>
      <c r="CL126" s="67"/>
      <c r="CM126" s="67"/>
      <c r="CN126" s="58">
        <f t="shared" si="63"/>
        <v>0</v>
      </c>
      <c r="CO126" s="58">
        <f t="shared" si="64"/>
        <v>0</v>
      </c>
      <c r="CP126" s="58">
        <f t="shared" si="65"/>
        <v>0</v>
      </c>
      <c r="CQ126" s="58">
        <f t="shared" si="66"/>
        <v>0</v>
      </c>
      <c r="CR126" s="58">
        <f t="shared" si="67"/>
        <v>0</v>
      </c>
      <c r="CS126" s="58">
        <f t="shared" si="68"/>
        <v>0</v>
      </c>
      <c r="CT126" s="58">
        <f t="shared" si="69"/>
        <v>0</v>
      </c>
      <c r="CU126" s="58">
        <f t="shared" si="70"/>
        <v>0</v>
      </c>
      <c r="CV126" s="58">
        <f t="shared" si="71"/>
        <v>0</v>
      </c>
      <c r="CW126" s="58">
        <f t="shared" si="72"/>
        <v>0</v>
      </c>
      <c r="CX126" s="58">
        <f t="shared" si="73"/>
        <v>0</v>
      </c>
      <c r="CY126" s="58">
        <f t="shared" si="74"/>
        <v>0</v>
      </c>
      <c r="CZ126" s="58">
        <f t="shared" si="75"/>
        <v>0</v>
      </c>
    </row>
    <row r="127" spans="1:104" ht="26" x14ac:dyDescent="0.35">
      <c r="A127" s="141" t="s">
        <v>539</v>
      </c>
      <c r="B127" s="276"/>
      <c r="C127" s="20" t="s">
        <v>784</v>
      </c>
      <c r="D127" s="22"/>
      <c r="E127" s="22"/>
      <c r="F127" s="22"/>
      <c r="G127" s="20">
        <f t="shared" si="38"/>
        <v>0</v>
      </c>
      <c r="H127" s="20"/>
      <c r="I127" s="20"/>
      <c r="J127" s="20"/>
      <c r="K127" s="20"/>
      <c r="L127" s="20"/>
      <c r="M127" s="20"/>
      <c r="N127" s="20"/>
      <c r="O127" s="20"/>
      <c r="P127" s="20"/>
      <c r="Q127" s="20"/>
      <c r="R127" s="20"/>
      <c r="S127" s="20"/>
      <c r="T127" s="67" t="s">
        <v>108</v>
      </c>
      <c r="U127" s="67"/>
      <c r="V127" s="68" t="e">
        <f t="shared" si="39"/>
        <v>#DIV/0!</v>
      </c>
      <c r="W127" s="68" t="e">
        <f t="shared" si="40"/>
        <v>#DIV/0!</v>
      </c>
      <c r="X127" s="67"/>
      <c r="Y127" s="67"/>
      <c r="Z127" s="67" t="s">
        <v>109</v>
      </c>
      <c r="AA127" s="67"/>
      <c r="AB127" s="68" t="e">
        <f t="shared" si="41"/>
        <v>#DIV/0!</v>
      </c>
      <c r="AC127" s="68" t="e">
        <f t="shared" si="42"/>
        <v>#DIV/0!</v>
      </c>
      <c r="AD127" s="67"/>
      <c r="AE127" s="67"/>
      <c r="AF127" s="67" t="s">
        <v>110</v>
      </c>
      <c r="AG127" s="67"/>
      <c r="AH127" s="68" t="e">
        <f t="shared" si="43"/>
        <v>#DIV/0!</v>
      </c>
      <c r="AI127" s="68" t="e">
        <f t="shared" si="44"/>
        <v>#DIV/0!</v>
      </c>
      <c r="AJ127" s="67"/>
      <c r="AK127" s="67"/>
      <c r="AL127" s="67" t="s">
        <v>111</v>
      </c>
      <c r="AM127" s="67"/>
      <c r="AN127" s="68" t="e">
        <f t="shared" si="45"/>
        <v>#DIV/0!</v>
      </c>
      <c r="AO127" s="68" t="e">
        <f t="shared" si="46"/>
        <v>#DIV/0!</v>
      </c>
      <c r="AP127" s="67"/>
      <c r="AQ127" s="67"/>
      <c r="AR127" s="67" t="s">
        <v>112</v>
      </c>
      <c r="AS127" s="67"/>
      <c r="AT127" s="68" t="e">
        <f t="shared" si="47"/>
        <v>#DIV/0!</v>
      </c>
      <c r="AU127" s="68" t="e">
        <f t="shared" si="48"/>
        <v>#DIV/0!</v>
      </c>
      <c r="AV127" s="67"/>
      <c r="AW127" s="67"/>
      <c r="AX127" s="67" t="s">
        <v>113</v>
      </c>
      <c r="AY127" s="67"/>
      <c r="AZ127" s="68" t="e">
        <f t="shared" si="49"/>
        <v>#DIV/0!</v>
      </c>
      <c r="BA127" s="68" t="e">
        <f t="shared" si="50"/>
        <v>#DIV/0!</v>
      </c>
      <c r="BB127" s="67"/>
      <c r="BC127" s="67"/>
      <c r="BD127" s="67" t="s">
        <v>114</v>
      </c>
      <c r="BE127" s="67"/>
      <c r="BF127" s="68" t="e">
        <f t="shared" si="51"/>
        <v>#DIV/0!</v>
      </c>
      <c r="BG127" s="68" t="e">
        <f t="shared" si="52"/>
        <v>#DIV/0!</v>
      </c>
      <c r="BH127" s="67"/>
      <c r="BI127" s="67"/>
      <c r="BJ127" s="67" t="s">
        <v>115</v>
      </c>
      <c r="BK127" s="67"/>
      <c r="BL127" s="68" t="e">
        <f t="shared" si="53"/>
        <v>#DIV/0!</v>
      </c>
      <c r="BM127" s="68" t="e">
        <f t="shared" si="54"/>
        <v>#DIV/0!</v>
      </c>
      <c r="BN127" s="67"/>
      <c r="BO127" s="67"/>
      <c r="BP127" s="67" t="s">
        <v>116</v>
      </c>
      <c r="BQ127" s="67"/>
      <c r="BR127" s="68" t="e">
        <f t="shared" si="55"/>
        <v>#DIV/0!</v>
      </c>
      <c r="BS127" s="68" t="e">
        <f t="shared" si="56"/>
        <v>#DIV/0!</v>
      </c>
      <c r="BT127" s="67"/>
      <c r="BU127" s="67"/>
      <c r="BV127" s="67" t="s">
        <v>117</v>
      </c>
      <c r="BW127" s="67"/>
      <c r="BX127" s="68" t="e">
        <f t="shared" si="57"/>
        <v>#DIV/0!</v>
      </c>
      <c r="BY127" s="68" t="e">
        <f t="shared" si="58"/>
        <v>#DIV/0!</v>
      </c>
      <c r="BZ127" s="67"/>
      <c r="CA127" s="67"/>
      <c r="CB127" s="67" t="s">
        <v>118</v>
      </c>
      <c r="CC127" s="67"/>
      <c r="CD127" s="68" t="e">
        <f t="shared" si="59"/>
        <v>#DIV/0!</v>
      </c>
      <c r="CE127" s="68" t="e">
        <f t="shared" si="60"/>
        <v>#DIV/0!</v>
      </c>
      <c r="CF127" s="67"/>
      <c r="CG127" s="67"/>
      <c r="CH127" s="67" t="s">
        <v>119</v>
      </c>
      <c r="CI127" s="67"/>
      <c r="CJ127" s="68" t="e">
        <f t="shared" si="61"/>
        <v>#DIV/0!</v>
      </c>
      <c r="CK127" s="68" t="e">
        <f t="shared" si="62"/>
        <v>#DIV/0!</v>
      </c>
      <c r="CL127" s="67"/>
      <c r="CM127" s="67"/>
      <c r="CN127" s="58">
        <f t="shared" si="63"/>
        <v>0</v>
      </c>
      <c r="CO127" s="58">
        <f t="shared" si="64"/>
        <v>0</v>
      </c>
      <c r="CP127" s="58">
        <f t="shared" si="65"/>
        <v>0</v>
      </c>
      <c r="CQ127" s="58">
        <f t="shared" si="66"/>
        <v>0</v>
      </c>
      <c r="CR127" s="58">
        <f t="shared" si="67"/>
        <v>0</v>
      </c>
      <c r="CS127" s="58">
        <f t="shared" si="68"/>
        <v>0</v>
      </c>
      <c r="CT127" s="58">
        <f t="shared" si="69"/>
        <v>0</v>
      </c>
      <c r="CU127" s="58">
        <f t="shared" si="70"/>
        <v>0</v>
      </c>
      <c r="CV127" s="58">
        <f t="shared" si="71"/>
        <v>0</v>
      </c>
      <c r="CW127" s="58">
        <f t="shared" si="72"/>
        <v>0</v>
      </c>
      <c r="CX127" s="58">
        <f t="shared" si="73"/>
        <v>0</v>
      </c>
      <c r="CY127" s="58">
        <f t="shared" si="74"/>
        <v>0</v>
      </c>
      <c r="CZ127" s="58">
        <f t="shared" si="75"/>
        <v>0</v>
      </c>
    </row>
    <row r="128" spans="1:104" ht="52" x14ac:dyDescent="0.35">
      <c r="A128" s="141" t="s">
        <v>539</v>
      </c>
      <c r="B128" s="274" t="s">
        <v>141</v>
      </c>
      <c r="C128" s="20" t="s">
        <v>785</v>
      </c>
      <c r="D128" s="22" t="s">
        <v>552</v>
      </c>
      <c r="E128" s="22" t="s">
        <v>553</v>
      </c>
      <c r="F128" s="22" t="s">
        <v>554</v>
      </c>
      <c r="G128" s="20">
        <f t="shared" si="38"/>
        <v>1</v>
      </c>
      <c r="H128" s="20"/>
      <c r="I128" s="20"/>
      <c r="J128" s="20"/>
      <c r="K128" s="20"/>
      <c r="L128" s="20"/>
      <c r="M128" s="20"/>
      <c r="N128" s="20"/>
      <c r="O128" s="20"/>
      <c r="P128" s="20"/>
      <c r="Q128" s="20"/>
      <c r="R128" s="20">
        <v>1</v>
      </c>
      <c r="S128" s="20"/>
      <c r="T128" s="67" t="s">
        <v>108</v>
      </c>
      <c r="U128" s="67"/>
      <c r="V128" s="68" t="e">
        <f t="shared" si="39"/>
        <v>#DIV/0!</v>
      </c>
      <c r="W128" s="68">
        <f t="shared" si="40"/>
        <v>0</v>
      </c>
      <c r="X128" s="67"/>
      <c r="Y128" s="67"/>
      <c r="Z128" s="67" t="s">
        <v>109</v>
      </c>
      <c r="AA128" s="67"/>
      <c r="AB128" s="68" t="e">
        <f t="shared" si="41"/>
        <v>#DIV/0!</v>
      </c>
      <c r="AC128" s="68">
        <f t="shared" si="42"/>
        <v>0</v>
      </c>
      <c r="AD128" s="67"/>
      <c r="AE128" s="67"/>
      <c r="AF128" s="67" t="s">
        <v>110</v>
      </c>
      <c r="AG128" s="67"/>
      <c r="AH128" s="68" t="e">
        <f t="shared" si="43"/>
        <v>#DIV/0!</v>
      </c>
      <c r="AI128" s="68">
        <f t="shared" si="44"/>
        <v>0</v>
      </c>
      <c r="AJ128" s="67"/>
      <c r="AK128" s="67"/>
      <c r="AL128" s="67" t="s">
        <v>111</v>
      </c>
      <c r="AM128" s="67"/>
      <c r="AN128" s="68" t="e">
        <f t="shared" si="45"/>
        <v>#DIV/0!</v>
      </c>
      <c r="AO128" s="68">
        <f t="shared" si="46"/>
        <v>0</v>
      </c>
      <c r="AP128" s="67"/>
      <c r="AQ128" s="67"/>
      <c r="AR128" s="67" t="s">
        <v>112</v>
      </c>
      <c r="AS128" s="67"/>
      <c r="AT128" s="68" t="e">
        <f t="shared" si="47"/>
        <v>#DIV/0!</v>
      </c>
      <c r="AU128" s="68">
        <f t="shared" si="48"/>
        <v>0</v>
      </c>
      <c r="AV128" s="67"/>
      <c r="AW128" s="67"/>
      <c r="AX128" s="67" t="s">
        <v>113</v>
      </c>
      <c r="AY128" s="67"/>
      <c r="AZ128" s="68" t="e">
        <f t="shared" si="49"/>
        <v>#DIV/0!</v>
      </c>
      <c r="BA128" s="68">
        <f t="shared" si="50"/>
        <v>0</v>
      </c>
      <c r="BB128" s="67"/>
      <c r="BC128" s="67"/>
      <c r="BD128" s="67" t="s">
        <v>114</v>
      </c>
      <c r="BE128" s="67"/>
      <c r="BF128" s="68" t="e">
        <f t="shared" si="51"/>
        <v>#DIV/0!</v>
      </c>
      <c r="BG128" s="68">
        <f t="shared" si="52"/>
        <v>0</v>
      </c>
      <c r="BH128" s="67"/>
      <c r="BI128" s="67"/>
      <c r="BJ128" s="67" t="s">
        <v>115</v>
      </c>
      <c r="BK128" s="67"/>
      <c r="BL128" s="68" t="e">
        <f t="shared" si="53"/>
        <v>#DIV/0!</v>
      </c>
      <c r="BM128" s="68">
        <f t="shared" si="54"/>
        <v>0</v>
      </c>
      <c r="BN128" s="67"/>
      <c r="BO128" s="67"/>
      <c r="BP128" s="67" t="s">
        <v>116</v>
      </c>
      <c r="BQ128" s="67"/>
      <c r="BR128" s="68" t="e">
        <f t="shared" si="55"/>
        <v>#DIV/0!</v>
      </c>
      <c r="BS128" s="68">
        <f t="shared" si="56"/>
        <v>0</v>
      </c>
      <c r="BT128" s="67"/>
      <c r="BU128" s="67"/>
      <c r="BV128" s="67" t="s">
        <v>117</v>
      </c>
      <c r="BW128" s="67"/>
      <c r="BX128" s="68" t="e">
        <f t="shared" si="57"/>
        <v>#DIV/0!</v>
      </c>
      <c r="BY128" s="68">
        <f t="shared" si="58"/>
        <v>0</v>
      </c>
      <c r="BZ128" s="67"/>
      <c r="CA128" s="67"/>
      <c r="CB128" s="67" t="s">
        <v>118</v>
      </c>
      <c r="CC128" s="67"/>
      <c r="CD128" s="68">
        <f t="shared" si="59"/>
        <v>0</v>
      </c>
      <c r="CE128" s="68">
        <f t="shared" si="60"/>
        <v>0</v>
      </c>
      <c r="CF128" s="67"/>
      <c r="CG128" s="67"/>
      <c r="CH128" s="67" t="s">
        <v>119</v>
      </c>
      <c r="CI128" s="67"/>
      <c r="CJ128" s="68" t="e">
        <f t="shared" si="61"/>
        <v>#DIV/0!</v>
      </c>
      <c r="CK128" s="68">
        <f t="shared" si="62"/>
        <v>0</v>
      </c>
      <c r="CL128" s="67"/>
      <c r="CM128" s="67"/>
      <c r="CN128" s="58">
        <f t="shared" si="63"/>
        <v>0</v>
      </c>
      <c r="CO128" s="58">
        <f t="shared" si="64"/>
        <v>0</v>
      </c>
      <c r="CP128" s="58">
        <f t="shared" si="65"/>
        <v>0</v>
      </c>
      <c r="CQ128" s="58">
        <f t="shared" si="66"/>
        <v>0</v>
      </c>
      <c r="CR128" s="58">
        <f t="shared" si="67"/>
        <v>0</v>
      </c>
      <c r="CS128" s="58">
        <f t="shared" si="68"/>
        <v>0</v>
      </c>
      <c r="CT128" s="58">
        <f t="shared" si="69"/>
        <v>0</v>
      </c>
      <c r="CU128" s="58">
        <f t="shared" si="70"/>
        <v>0</v>
      </c>
      <c r="CV128" s="58">
        <f t="shared" si="71"/>
        <v>0</v>
      </c>
      <c r="CW128" s="58">
        <f t="shared" si="72"/>
        <v>0</v>
      </c>
      <c r="CX128" s="58">
        <f t="shared" si="73"/>
        <v>0</v>
      </c>
      <c r="CY128" s="58">
        <f t="shared" si="74"/>
        <v>0</v>
      </c>
      <c r="CZ128" s="58">
        <f t="shared" si="75"/>
        <v>0</v>
      </c>
    </row>
    <row r="129" spans="1:104" ht="39" x14ac:dyDescent="0.35">
      <c r="A129" s="141" t="s">
        <v>539</v>
      </c>
      <c r="B129" s="275"/>
      <c r="C129" s="20" t="s">
        <v>786</v>
      </c>
      <c r="D129" s="22" t="s">
        <v>552</v>
      </c>
      <c r="E129" s="22" t="s">
        <v>555</v>
      </c>
      <c r="F129" s="22" t="s">
        <v>556</v>
      </c>
      <c r="G129" s="20">
        <f t="shared" si="38"/>
        <v>1</v>
      </c>
      <c r="H129" s="20"/>
      <c r="I129" s="20"/>
      <c r="J129" s="20"/>
      <c r="K129" s="20"/>
      <c r="L129" s="20"/>
      <c r="M129" s="20"/>
      <c r="N129" s="20"/>
      <c r="O129" s="20"/>
      <c r="P129" s="20"/>
      <c r="Q129" s="20"/>
      <c r="R129" s="20">
        <v>1</v>
      </c>
      <c r="S129" s="20"/>
      <c r="T129" s="67" t="s">
        <v>108</v>
      </c>
      <c r="U129" s="67"/>
      <c r="V129" s="68" t="e">
        <f t="shared" si="39"/>
        <v>#DIV/0!</v>
      </c>
      <c r="W129" s="68">
        <f t="shared" si="40"/>
        <v>0</v>
      </c>
      <c r="X129" s="67"/>
      <c r="Y129" s="67"/>
      <c r="Z129" s="67" t="s">
        <v>109</v>
      </c>
      <c r="AA129" s="67"/>
      <c r="AB129" s="68" t="e">
        <f t="shared" si="41"/>
        <v>#DIV/0!</v>
      </c>
      <c r="AC129" s="68">
        <f t="shared" si="42"/>
        <v>0</v>
      </c>
      <c r="AD129" s="67"/>
      <c r="AE129" s="67"/>
      <c r="AF129" s="67" t="s">
        <v>110</v>
      </c>
      <c r="AG129" s="67"/>
      <c r="AH129" s="68" t="e">
        <f t="shared" si="43"/>
        <v>#DIV/0!</v>
      </c>
      <c r="AI129" s="68">
        <f t="shared" si="44"/>
        <v>0</v>
      </c>
      <c r="AJ129" s="67"/>
      <c r="AK129" s="67"/>
      <c r="AL129" s="67" t="s">
        <v>111</v>
      </c>
      <c r="AM129" s="67"/>
      <c r="AN129" s="68" t="e">
        <f t="shared" si="45"/>
        <v>#DIV/0!</v>
      </c>
      <c r="AO129" s="68">
        <f t="shared" si="46"/>
        <v>0</v>
      </c>
      <c r="AP129" s="67"/>
      <c r="AQ129" s="67"/>
      <c r="AR129" s="67" t="s">
        <v>112</v>
      </c>
      <c r="AS129" s="67"/>
      <c r="AT129" s="68" t="e">
        <f t="shared" si="47"/>
        <v>#DIV/0!</v>
      </c>
      <c r="AU129" s="68">
        <f t="shared" si="48"/>
        <v>0</v>
      </c>
      <c r="AV129" s="67"/>
      <c r="AW129" s="67"/>
      <c r="AX129" s="67" t="s">
        <v>113</v>
      </c>
      <c r="AY129" s="67"/>
      <c r="AZ129" s="68" t="e">
        <f t="shared" si="49"/>
        <v>#DIV/0!</v>
      </c>
      <c r="BA129" s="68">
        <f t="shared" si="50"/>
        <v>0</v>
      </c>
      <c r="BB129" s="67"/>
      <c r="BC129" s="67"/>
      <c r="BD129" s="67" t="s">
        <v>114</v>
      </c>
      <c r="BE129" s="67"/>
      <c r="BF129" s="68" t="e">
        <f t="shared" si="51"/>
        <v>#DIV/0!</v>
      </c>
      <c r="BG129" s="68">
        <f t="shared" si="52"/>
        <v>0</v>
      </c>
      <c r="BH129" s="67"/>
      <c r="BI129" s="67"/>
      <c r="BJ129" s="67" t="s">
        <v>115</v>
      </c>
      <c r="BK129" s="67"/>
      <c r="BL129" s="68" t="e">
        <f t="shared" si="53"/>
        <v>#DIV/0!</v>
      </c>
      <c r="BM129" s="68">
        <f t="shared" si="54"/>
        <v>0</v>
      </c>
      <c r="BN129" s="67"/>
      <c r="BO129" s="67"/>
      <c r="BP129" s="67" t="s">
        <v>116</v>
      </c>
      <c r="BQ129" s="67"/>
      <c r="BR129" s="68" t="e">
        <f t="shared" si="55"/>
        <v>#DIV/0!</v>
      </c>
      <c r="BS129" s="68">
        <f t="shared" si="56"/>
        <v>0</v>
      </c>
      <c r="BT129" s="67"/>
      <c r="BU129" s="67"/>
      <c r="BV129" s="67" t="s">
        <v>117</v>
      </c>
      <c r="BW129" s="67"/>
      <c r="BX129" s="68" t="e">
        <f t="shared" si="57"/>
        <v>#DIV/0!</v>
      </c>
      <c r="BY129" s="68">
        <f t="shared" si="58"/>
        <v>0</v>
      </c>
      <c r="BZ129" s="67"/>
      <c r="CA129" s="67"/>
      <c r="CB129" s="67" t="s">
        <v>118</v>
      </c>
      <c r="CC129" s="67"/>
      <c r="CD129" s="68">
        <f t="shared" si="59"/>
        <v>0</v>
      </c>
      <c r="CE129" s="68">
        <f t="shared" si="60"/>
        <v>0</v>
      </c>
      <c r="CF129" s="67"/>
      <c r="CG129" s="67"/>
      <c r="CH129" s="67" t="s">
        <v>119</v>
      </c>
      <c r="CI129" s="67"/>
      <c r="CJ129" s="68" t="e">
        <f t="shared" si="61"/>
        <v>#DIV/0!</v>
      </c>
      <c r="CK129" s="68">
        <f t="shared" si="62"/>
        <v>0</v>
      </c>
      <c r="CL129" s="67"/>
      <c r="CM129" s="67"/>
      <c r="CN129" s="58">
        <f t="shared" si="63"/>
        <v>0</v>
      </c>
      <c r="CO129" s="58">
        <f t="shared" si="64"/>
        <v>0</v>
      </c>
      <c r="CP129" s="58">
        <f t="shared" si="65"/>
        <v>0</v>
      </c>
      <c r="CQ129" s="58">
        <f t="shared" si="66"/>
        <v>0</v>
      </c>
      <c r="CR129" s="58">
        <f t="shared" si="67"/>
        <v>0</v>
      </c>
      <c r="CS129" s="58">
        <f t="shared" si="68"/>
        <v>0</v>
      </c>
      <c r="CT129" s="58">
        <f t="shared" si="69"/>
        <v>0</v>
      </c>
      <c r="CU129" s="58">
        <f t="shared" si="70"/>
        <v>0</v>
      </c>
      <c r="CV129" s="58">
        <f t="shared" si="71"/>
        <v>0</v>
      </c>
      <c r="CW129" s="58">
        <f t="shared" si="72"/>
        <v>0</v>
      </c>
      <c r="CX129" s="58">
        <f t="shared" si="73"/>
        <v>0</v>
      </c>
      <c r="CY129" s="58">
        <f t="shared" si="74"/>
        <v>0</v>
      </c>
      <c r="CZ129" s="58">
        <f t="shared" si="75"/>
        <v>0</v>
      </c>
    </row>
    <row r="130" spans="1:104" ht="26" x14ac:dyDescent="0.35">
      <c r="A130" s="141" t="s">
        <v>539</v>
      </c>
      <c r="B130" s="275"/>
      <c r="C130" s="20" t="s">
        <v>787</v>
      </c>
      <c r="D130" s="22"/>
      <c r="E130" s="22"/>
      <c r="F130" s="22"/>
      <c r="G130" s="20">
        <f t="shared" si="38"/>
        <v>0</v>
      </c>
      <c r="H130" s="20"/>
      <c r="I130" s="20"/>
      <c r="J130" s="20"/>
      <c r="K130" s="20"/>
      <c r="L130" s="20"/>
      <c r="M130" s="20"/>
      <c r="N130" s="20"/>
      <c r="O130" s="20"/>
      <c r="P130" s="20"/>
      <c r="Q130" s="20"/>
      <c r="R130" s="20"/>
      <c r="S130" s="20"/>
      <c r="T130" s="67" t="s">
        <v>108</v>
      </c>
      <c r="U130" s="67"/>
      <c r="V130" s="68" t="e">
        <f t="shared" si="39"/>
        <v>#DIV/0!</v>
      </c>
      <c r="W130" s="68" t="e">
        <f t="shared" si="40"/>
        <v>#DIV/0!</v>
      </c>
      <c r="X130" s="67"/>
      <c r="Y130" s="67"/>
      <c r="Z130" s="67" t="s">
        <v>109</v>
      </c>
      <c r="AA130" s="67"/>
      <c r="AB130" s="68" t="e">
        <f t="shared" si="41"/>
        <v>#DIV/0!</v>
      </c>
      <c r="AC130" s="68" t="e">
        <f t="shared" si="42"/>
        <v>#DIV/0!</v>
      </c>
      <c r="AD130" s="67"/>
      <c r="AE130" s="67"/>
      <c r="AF130" s="67" t="s">
        <v>110</v>
      </c>
      <c r="AG130" s="67"/>
      <c r="AH130" s="68" t="e">
        <f t="shared" si="43"/>
        <v>#DIV/0!</v>
      </c>
      <c r="AI130" s="68" t="e">
        <f t="shared" si="44"/>
        <v>#DIV/0!</v>
      </c>
      <c r="AJ130" s="67"/>
      <c r="AK130" s="67"/>
      <c r="AL130" s="67" t="s">
        <v>111</v>
      </c>
      <c r="AM130" s="67"/>
      <c r="AN130" s="68" t="e">
        <f t="shared" si="45"/>
        <v>#DIV/0!</v>
      </c>
      <c r="AO130" s="68" t="e">
        <f t="shared" si="46"/>
        <v>#DIV/0!</v>
      </c>
      <c r="AP130" s="67"/>
      <c r="AQ130" s="67"/>
      <c r="AR130" s="67" t="s">
        <v>112</v>
      </c>
      <c r="AS130" s="67"/>
      <c r="AT130" s="68" t="e">
        <f t="shared" si="47"/>
        <v>#DIV/0!</v>
      </c>
      <c r="AU130" s="68" t="e">
        <f t="shared" si="48"/>
        <v>#DIV/0!</v>
      </c>
      <c r="AV130" s="67"/>
      <c r="AW130" s="67"/>
      <c r="AX130" s="67" t="s">
        <v>113</v>
      </c>
      <c r="AY130" s="67"/>
      <c r="AZ130" s="68" t="e">
        <f t="shared" si="49"/>
        <v>#DIV/0!</v>
      </c>
      <c r="BA130" s="68" t="e">
        <f t="shared" si="50"/>
        <v>#DIV/0!</v>
      </c>
      <c r="BB130" s="67"/>
      <c r="BC130" s="67"/>
      <c r="BD130" s="67" t="s">
        <v>114</v>
      </c>
      <c r="BE130" s="67"/>
      <c r="BF130" s="68" t="e">
        <f t="shared" si="51"/>
        <v>#DIV/0!</v>
      </c>
      <c r="BG130" s="68" t="e">
        <f t="shared" si="52"/>
        <v>#DIV/0!</v>
      </c>
      <c r="BH130" s="67"/>
      <c r="BI130" s="67"/>
      <c r="BJ130" s="67" t="s">
        <v>115</v>
      </c>
      <c r="BK130" s="67"/>
      <c r="BL130" s="68" t="e">
        <f t="shared" si="53"/>
        <v>#DIV/0!</v>
      </c>
      <c r="BM130" s="68" t="e">
        <f t="shared" si="54"/>
        <v>#DIV/0!</v>
      </c>
      <c r="BN130" s="67"/>
      <c r="BO130" s="67"/>
      <c r="BP130" s="67" t="s">
        <v>116</v>
      </c>
      <c r="BQ130" s="67"/>
      <c r="BR130" s="68" t="e">
        <f t="shared" si="55"/>
        <v>#DIV/0!</v>
      </c>
      <c r="BS130" s="68" t="e">
        <f t="shared" si="56"/>
        <v>#DIV/0!</v>
      </c>
      <c r="BT130" s="67"/>
      <c r="BU130" s="67"/>
      <c r="BV130" s="67" t="s">
        <v>117</v>
      </c>
      <c r="BW130" s="67"/>
      <c r="BX130" s="68" t="e">
        <f t="shared" si="57"/>
        <v>#DIV/0!</v>
      </c>
      <c r="BY130" s="68" t="e">
        <f t="shared" si="58"/>
        <v>#DIV/0!</v>
      </c>
      <c r="BZ130" s="67"/>
      <c r="CA130" s="67"/>
      <c r="CB130" s="67" t="s">
        <v>118</v>
      </c>
      <c r="CC130" s="67"/>
      <c r="CD130" s="68" t="e">
        <f t="shared" si="59"/>
        <v>#DIV/0!</v>
      </c>
      <c r="CE130" s="68" t="e">
        <f t="shared" si="60"/>
        <v>#DIV/0!</v>
      </c>
      <c r="CF130" s="67"/>
      <c r="CG130" s="67"/>
      <c r="CH130" s="67" t="s">
        <v>119</v>
      </c>
      <c r="CI130" s="67"/>
      <c r="CJ130" s="68" t="e">
        <f t="shared" si="61"/>
        <v>#DIV/0!</v>
      </c>
      <c r="CK130" s="68" t="e">
        <f t="shared" si="62"/>
        <v>#DIV/0!</v>
      </c>
      <c r="CL130" s="67"/>
      <c r="CM130" s="67"/>
      <c r="CN130" s="58">
        <f t="shared" si="63"/>
        <v>0</v>
      </c>
      <c r="CO130" s="58">
        <f t="shared" si="64"/>
        <v>0</v>
      </c>
      <c r="CP130" s="58">
        <f t="shared" si="65"/>
        <v>0</v>
      </c>
      <c r="CQ130" s="58">
        <f t="shared" si="66"/>
        <v>0</v>
      </c>
      <c r="CR130" s="58">
        <f t="shared" si="67"/>
        <v>0</v>
      </c>
      <c r="CS130" s="58">
        <f t="shared" si="68"/>
        <v>0</v>
      </c>
      <c r="CT130" s="58">
        <f t="shared" si="69"/>
        <v>0</v>
      </c>
      <c r="CU130" s="58">
        <f t="shared" si="70"/>
        <v>0</v>
      </c>
      <c r="CV130" s="58">
        <f t="shared" si="71"/>
        <v>0</v>
      </c>
      <c r="CW130" s="58">
        <f t="shared" si="72"/>
        <v>0</v>
      </c>
      <c r="CX130" s="58">
        <f t="shared" si="73"/>
        <v>0</v>
      </c>
      <c r="CY130" s="58">
        <f t="shared" si="74"/>
        <v>0</v>
      </c>
      <c r="CZ130" s="58">
        <f t="shared" si="75"/>
        <v>0</v>
      </c>
    </row>
    <row r="131" spans="1:104" ht="26" x14ac:dyDescent="0.35">
      <c r="A131" s="141" t="s">
        <v>539</v>
      </c>
      <c r="B131" s="276"/>
      <c r="C131" s="20" t="s">
        <v>788</v>
      </c>
      <c r="D131" s="22"/>
      <c r="E131" s="22"/>
      <c r="F131" s="22"/>
      <c r="G131" s="20">
        <f t="shared" si="38"/>
        <v>0</v>
      </c>
      <c r="H131" s="20"/>
      <c r="I131" s="20"/>
      <c r="J131" s="20"/>
      <c r="K131" s="20"/>
      <c r="L131" s="20"/>
      <c r="M131" s="20"/>
      <c r="N131" s="20"/>
      <c r="O131" s="20"/>
      <c r="P131" s="20"/>
      <c r="Q131" s="20"/>
      <c r="R131" s="20"/>
      <c r="S131" s="20"/>
      <c r="T131" s="67" t="s">
        <v>108</v>
      </c>
      <c r="U131" s="67"/>
      <c r="V131" s="68" t="e">
        <f t="shared" si="39"/>
        <v>#DIV/0!</v>
      </c>
      <c r="W131" s="68" t="e">
        <f t="shared" si="40"/>
        <v>#DIV/0!</v>
      </c>
      <c r="X131" s="67"/>
      <c r="Y131" s="67"/>
      <c r="Z131" s="67" t="s">
        <v>109</v>
      </c>
      <c r="AA131" s="67"/>
      <c r="AB131" s="68" t="e">
        <f t="shared" si="41"/>
        <v>#DIV/0!</v>
      </c>
      <c r="AC131" s="68" t="e">
        <f t="shared" si="42"/>
        <v>#DIV/0!</v>
      </c>
      <c r="AD131" s="67"/>
      <c r="AE131" s="67"/>
      <c r="AF131" s="67" t="s">
        <v>110</v>
      </c>
      <c r="AG131" s="67"/>
      <c r="AH131" s="68" t="e">
        <f t="shared" si="43"/>
        <v>#DIV/0!</v>
      </c>
      <c r="AI131" s="68" t="e">
        <f t="shared" si="44"/>
        <v>#DIV/0!</v>
      </c>
      <c r="AJ131" s="67"/>
      <c r="AK131" s="67"/>
      <c r="AL131" s="67" t="s">
        <v>111</v>
      </c>
      <c r="AM131" s="67"/>
      <c r="AN131" s="68" t="e">
        <f t="shared" si="45"/>
        <v>#DIV/0!</v>
      </c>
      <c r="AO131" s="68" t="e">
        <f t="shared" si="46"/>
        <v>#DIV/0!</v>
      </c>
      <c r="AP131" s="67"/>
      <c r="AQ131" s="67"/>
      <c r="AR131" s="67" t="s">
        <v>112</v>
      </c>
      <c r="AS131" s="67"/>
      <c r="AT131" s="68" t="e">
        <f t="shared" si="47"/>
        <v>#DIV/0!</v>
      </c>
      <c r="AU131" s="68" t="e">
        <f t="shared" si="48"/>
        <v>#DIV/0!</v>
      </c>
      <c r="AV131" s="67"/>
      <c r="AW131" s="67"/>
      <c r="AX131" s="67" t="s">
        <v>113</v>
      </c>
      <c r="AY131" s="67"/>
      <c r="AZ131" s="68" t="e">
        <f t="shared" si="49"/>
        <v>#DIV/0!</v>
      </c>
      <c r="BA131" s="68" t="e">
        <f t="shared" si="50"/>
        <v>#DIV/0!</v>
      </c>
      <c r="BB131" s="67"/>
      <c r="BC131" s="67"/>
      <c r="BD131" s="67" t="s">
        <v>114</v>
      </c>
      <c r="BE131" s="67"/>
      <c r="BF131" s="68" t="e">
        <f t="shared" si="51"/>
        <v>#DIV/0!</v>
      </c>
      <c r="BG131" s="68" t="e">
        <f t="shared" si="52"/>
        <v>#DIV/0!</v>
      </c>
      <c r="BH131" s="67"/>
      <c r="BI131" s="67"/>
      <c r="BJ131" s="67" t="s">
        <v>115</v>
      </c>
      <c r="BK131" s="67"/>
      <c r="BL131" s="68" t="e">
        <f t="shared" si="53"/>
        <v>#DIV/0!</v>
      </c>
      <c r="BM131" s="68" t="e">
        <f t="shared" si="54"/>
        <v>#DIV/0!</v>
      </c>
      <c r="BN131" s="67"/>
      <c r="BO131" s="67"/>
      <c r="BP131" s="67" t="s">
        <v>116</v>
      </c>
      <c r="BQ131" s="67"/>
      <c r="BR131" s="68" t="e">
        <f t="shared" si="55"/>
        <v>#DIV/0!</v>
      </c>
      <c r="BS131" s="68" t="e">
        <f t="shared" si="56"/>
        <v>#DIV/0!</v>
      </c>
      <c r="BT131" s="67"/>
      <c r="BU131" s="67"/>
      <c r="BV131" s="67" t="s">
        <v>117</v>
      </c>
      <c r="BW131" s="67"/>
      <c r="BX131" s="68" t="e">
        <f t="shared" si="57"/>
        <v>#DIV/0!</v>
      </c>
      <c r="BY131" s="68" t="e">
        <f t="shared" si="58"/>
        <v>#DIV/0!</v>
      </c>
      <c r="BZ131" s="67"/>
      <c r="CA131" s="67"/>
      <c r="CB131" s="67" t="s">
        <v>118</v>
      </c>
      <c r="CC131" s="67"/>
      <c r="CD131" s="68" t="e">
        <f t="shared" si="59"/>
        <v>#DIV/0!</v>
      </c>
      <c r="CE131" s="68" t="e">
        <f t="shared" si="60"/>
        <v>#DIV/0!</v>
      </c>
      <c r="CF131" s="67"/>
      <c r="CG131" s="67"/>
      <c r="CH131" s="67" t="s">
        <v>119</v>
      </c>
      <c r="CI131" s="67"/>
      <c r="CJ131" s="68" t="e">
        <f t="shared" si="61"/>
        <v>#DIV/0!</v>
      </c>
      <c r="CK131" s="68" t="e">
        <f t="shared" si="62"/>
        <v>#DIV/0!</v>
      </c>
      <c r="CL131" s="67"/>
      <c r="CM131" s="67"/>
      <c r="CN131" s="58">
        <f t="shared" si="63"/>
        <v>0</v>
      </c>
      <c r="CO131" s="58">
        <f t="shared" si="64"/>
        <v>0</v>
      </c>
      <c r="CP131" s="58">
        <f t="shared" si="65"/>
        <v>0</v>
      </c>
      <c r="CQ131" s="58">
        <f t="shared" si="66"/>
        <v>0</v>
      </c>
      <c r="CR131" s="58">
        <f t="shared" si="67"/>
        <v>0</v>
      </c>
      <c r="CS131" s="58">
        <f t="shared" si="68"/>
        <v>0</v>
      </c>
      <c r="CT131" s="58">
        <f t="shared" si="69"/>
        <v>0</v>
      </c>
      <c r="CU131" s="58">
        <f t="shared" si="70"/>
        <v>0</v>
      </c>
      <c r="CV131" s="58">
        <f t="shared" si="71"/>
        <v>0</v>
      </c>
      <c r="CW131" s="58">
        <f t="shared" si="72"/>
        <v>0</v>
      </c>
      <c r="CX131" s="58">
        <f t="shared" si="73"/>
        <v>0</v>
      </c>
      <c r="CY131" s="58">
        <f t="shared" si="74"/>
        <v>0</v>
      </c>
      <c r="CZ131" s="58">
        <f t="shared" si="75"/>
        <v>0</v>
      </c>
    </row>
    <row r="132" spans="1:104" ht="39" x14ac:dyDescent="0.35">
      <c r="A132" s="141" t="s">
        <v>539</v>
      </c>
      <c r="B132" s="274" t="s">
        <v>141</v>
      </c>
      <c r="C132" s="20" t="s">
        <v>789</v>
      </c>
      <c r="D132" s="22" t="s">
        <v>552</v>
      </c>
      <c r="E132" s="22" t="s">
        <v>557</v>
      </c>
      <c r="F132" s="22" t="s">
        <v>558</v>
      </c>
      <c r="G132" s="20">
        <f t="shared" si="38"/>
        <v>1</v>
      </c>
      <c r="H132" s="20"/>
      <c r="I132" s="20"/>
      <c r="J132" s="20"/>
      <c r="K132" s="20"/>
      <c r="L132" s="20"/>
      <c r="M132" s="20"/>
      <c r="N132" s="20"/>
      <c r="O132" s="20"/>
      <c r="P132" s="20"/>
      <c r="Q132" s="20"/>
      <c r="R132" s="20">
        <v>1</v>
      </c>
      <c r="S132" s="20"/>
      <c r="T132" s="67" t="s">
        <v>108</v>
      </c>
      <c r="U132" s="67"/>
      <c r="V132" s="68" t="e">
        <f t="shared" si="39"/>
        <v>#DIV/0!</v>
      </c>
      <c r="W132" s="68">
        <f t="shared" si="40"/>
        <v>0</v>
      </c>
      <c r="X132" s="67"/>
      <c r="Y132" s="67"/>
      <c r="Z132" s="67" t="s">
        <v>109</v>
      </c>
      <c r="AA132" s="67"/>
      <c r="AB132" s="68" t="e">
        <f t="shared" si="41"/>
        <v>#DIV/0!</v>
      </c>
      <c r="AC132" s="68">
        <f t="shared" si="42"/>
        <v>0</v>
      </c>
      <c r="AD132" s="67"/>
      <c r="AE132" s="67"/>
      <c r="AF132" s="67" t="s">
        <v>110</v>
      </c>
      <c r="AG132" s="67"/>
      <c r="AH132" s="68" t="e">
        <f t="shared" si="43"/>
        <v>#DIV/0!</v>
      </c>
      <c r="AI132" s="68">
        <f t="shared" si="44"/>
        <v>0</v>
      </c>
      <c r="AJ132" s="67"/>
      <c r="AK132" s="67"/>
      <c r="AL132" s="67" t="s">
        <v>111</v>
      </c>
      <c r="AM132" s="67"/>
      <c r="AN132" s="68" t="e">
        <f t="shared" si="45"/>
        <v>#DIV/0!</v>
      </c>
      <c r="AO132" s="68">
        <f t="shared" si="46"/>
        <v>0</v>
      </c>
      <c r="AP132" s="67"/>
      <c r="AQ132" s="67"/>
      <c r="AR132" s="67" t="s">
        <v>112</v>
      </c>
      <c r="AS132" s="67"/>
      <c r="AT132" s="68" t="e">
        <f t="shared" si="47"/>
        <v>#DIV/0!</v>
      </c>
      <c r="AU132" s="68">
        <f t="shared" si="48"/>
        <v>0</v>
      </c>
      <c r="AV132" s="67"/>
      <c r="AW132" s="67"/>
      <c r="AX132" s="67" t="s">
        <v>113</v>
      </c>
      <c r="AY132" s="67"/>
      <c r="AZ132" s="68" t="e">
        <f t="shared" si="49"/>
        <v>#DIV/0!</v>
      </c>
      <c r="BA132" s="68">
        <f t="shared" si="50"/>
        <v>0</v>
      </c>
      <c r="BB132" s="67"/>
      <c r="BC132" s="67"/>
      <c r="BD132" s="67" t="s">
        <v>114</v>
      </c>
      <c r="BE132" s="67"/>
      <c r="BF132" s="68" t="e">
        <f t="shared" si="51"/>
        <v>#DIV/0!</v>
      </c>
      <c r="BG132" s="68">
        <f t="shared" si="52"/>
        <v>0</v>
      </c>
      <c r="BH132" s="67"/>
      <c r="BI132" s="67"/>
      <c r="BJ132" s="67" t="s">
        <v>115</v>
      </c>
      <c r="BK132" s="67"/>
      <c r="BL132" s="68" t="e">
        <f t="shared" si="53"/>
        <v>#DIV/0!</v>
      </c>
      <c r="BM132" s="68">
        <f t="shared" si="54"/>
        <v>0</v>
      </c>
      <c r="BN132" s="67"/>
      <c r="BO132" s="67"/>
      <c r="BP132" s="67" t="s">
        <v>116</v>
      </c>
      <c r="BQ132" s="67"/>
      <c r="BR132" s="68" t="e">
        <f t="shared" si="55"/>
        <v>#DIV/0!</v>
      </c>
      <c r="BS132" s="68">
        <f t="shared" si="56"/>
        <v>0</v>
      </c>
      <c r="BT132" s="67"/>
      <c r="BU132" s="67"/>
      <c r="BV132" s="67" t="s">
        <v>117</v>
      </c>
      <c r="BW132" s="67"/>
      <c r="BX132" s="68" t="e">
        <f t="shared" si="57"/>
        <v>#DIV/0!</v>
      </c>
      <c r="BY132" s="68">
        <f t="shared" si="58"/>
        <v>0</v>
      </c>
      <c r="BZ132" s="67"/>
      <c r="CA132" s="67"/>
      <c r="CB132" s="67" t="s">
        <v>118</v>
      </c>
      <c r="CC132" s="67"/>
      <c r="CD132" s="68">
        <f t="shared" si="59"/>
        <v>0</v>
      </c>
      <c r="CE132" s="68">
        <f t="shared" si="60"/>
        <v>0</v>
      </c>
      <c r="CF132" s="67"/>
      <c r="CG132" s="67"/>
      <c r="CH132" s="67" t="s">
        <v>119</v>
      </c>
      <c r="CI132" s="67"/>
      <c r="CJ132" s="68" t="e">
        <f t="shared" si="61"/>
        <v>#DIV/0!</v>
      </c>
      <c r="CK132" s="68">
        <f t="shared" si="62"/>
        <v>0</v>
      </c>
      <c r="CL132" s="67"/>
      <c r="CM132" s="67"/>
      <c r="CN132" s="58">
        <f t="shared" si="63"/>
        <v>0</v>
      </c>
      <c r="CO132" s="58">
        <f t="shared" si="64"/>
        <v>0</v>
      </c>
      <c r="CP132" s="58">
        <f t="shared" si="65"/>
        <v>0</v>
      </c>
      <c r="CQ132" s="58">
        <f t="shared" si="66"/>
        <v>0</v>
      </c>
      <c r="CR132" s="58">
        <f t="shared" si="67"/>
        <v>0</v>
      </c>
      <c r="CS132" s="58">
        <f t="shared" si="68"/>
        <v>0</v>
      </c>
      <c r="CT132" s="58">
        <f t="shared" si="69"/>
        <v>0</v>
      </c>
      <c r="CU132" s="58">
        <f t="shared" si="70"/>
        <v>0</v>
      </c>
      <c r="CV132" s="58">
        <f t="shared" si="71"/>
        <v>0</v>
      </c>
      <c r="CW132" s="58">
        <f t="shared" si="72"/>
        <v>0</v>
      </c>
      <c r="CX132" s="58">
        <f t="shared" si="73"/>
        <v>0</v>
      </c>
      <c r="CY132" s="58">
        <f t="shared" si="74"/>
        <v>0</v>
      </c>
      <c r="CZ132" s="58">
        <f t="shared" si="75"/>
        <v>0</v>
      </c>
    </row>
    <row r="133" spans="1:104" ht="52" x14ac:dyDescent="0.35">
      <c r="A133" s="141" t="s">
        <v>539</v>
      </c>
      <c r="B133" s="275"/>
      <c r="C133" s="20" t="s">
        <v>790</v>
      </c>
      <c r="D133" s="22" t="s">
        <v>545</v>
      </c>
      <c r="E133" s="22" t="s">
        <v>559</v>
      </c>
      <c r="F133" s="22" t="s">
        <v>560</v>
      </c>
      <c r="G133" s="20">
        <f t="shared" si="38"/>
        <v>1</v>
      </c>
      <c r="H133" s="20"/>
      <c r="I133" s="20"/>
      <c r="J133" s="20"/>
      <c r="K133" s="20"/>
      <c r="L133" s="20"/>
      <c r="M133" s="20"/>
      <c r="N133" s="20"/>
      <c r="O133" s="20"/>
      <c r="P133" s="20"/>
      <c r="Q133" s="20"/>
      <c r="R133" s="20">
        <v>1</v>
      </c>
      <c r="S133" s="20"/>
      <c r="T133" s="67" t="s">
        <v>108</v>
      </c>
      <c r="U133" s="67"/>
      <c r="V133" s="68" t="e">
        <f t="shared" si="39"/>
        <v>#DIV/0!</v>
      </c>
      <c r="W133" s="68">
        <f t="shared" si="40"/>
        <v>0</v>
      </c>
      <c r="X133" s="67"/>
      <c r="Y133" s="67"/>
      <c r="Z133" s="67" t="s">
        <v>109</v>
      </c>
      <c r="AA133" s="67"/>
      <c r="AB133" s="68" t="e">
        <f t="shared" si="41"/>
        <v>#DIV/0!</v>
      </c>
      <c r="AC133" s="68">
        <f t="shared" si="42"/>
        <v>0</v>
      </c>
      <c r="AD133" s="67"/>
      <c r="AE133" s="67"/>
      <c r="AF133" s="67" t="s">
        <v>110</v>
      </c>
      <c r="AG133" s="67"/>
      <c r="AH133" s="68" t="e">
        <f t="shared" si="43"/>
        <v>#DIV/0!</v>
      </c>
      <c r="AI133" s="68">
        <f t="shared" si="44"/>
        <v>0</v>
      </c>
      <c r="AJ133" s="67"/>
      <c r="AK133" s="67"/>
      <c r="AL133" s="67" t="s">
        <v>111</v>
      </c>
      <c r="AM133" s="67"/>
      <c r="AN133" s="68" t="e">
        <f t="shared" si="45"/>
        <v>#DIV/0!</v>
      </c>
      <c r="AO133" s="68">
        <f t="shared" si="46"/>
        <v>0</v>
      </c>
      <c r="AP133" s="67"/>
      <c r="AQ133" s="67"/>
      <c r="AR133" s="67" t="s">
        <v>112</v>
      </c>
      <c r="AS133" s="67"/>
      <c r="AT133" s="68" t="e">
        <f t="shared" si="47"/>
        <v>#DIV/0!</v>
      </c>
      <c r="AU133" s="68">
        <f t="shared" si="48"/>
        <v>0</v>
      </c>
      <c r="AV133" s="67"/>
      <c r="AW133" s="67"/>
      <c r="AX133" s="67" t="s">
        <v>113</v>
      </c>
      <c r="AY133" s="67"/>
      <c r="AZ133" s="68" t="e">
        <f t="shared" si="49"/>
        <v>#DIV/0!</v>
      </c>
      <c r="BA133" s="68">
        <f t="shared" si="50"/>
        <v>0</v>
      </c>
      <c r="BB133" s="67"/>
      <c r="BC133" s="67"/>
      <c r="BD133" s="67" t="s">
        <v>114</v>
      </c>
      <c r="BE133" s="67"/>
      <c r="BF133" s="68" t="e">
        <f t="shared" si="51"/>
        <v>#DIV/0!</v>
      </c>
      <c r="BG133" s="68">
        <f t="shared" si="52"/>
        <v>0</v>
      </c>
      <c r="BH133" s="67"/>
      <c r="BI133" s="67"/>
      <c r="BJ133" s="67" t="s">
        <v>115</v>
      </c>
      <c r="BK133" s="67"/>
      <c r="BL133" s="68" t="e">
        <f t="shared" si="53"/>
        <v>#DIV/0!</v>
      </c>
      <c r="BM133" s="68">
        <f t="shared" si="54"/>
        <v>0</v>
      </c>
      <c r="BN133" s="67"/>
      <c r="BO133" s="67"/>
      <c r="BP133" s="67" t="s">
        <v>116</v>
      </c>
      <c r="BQ133" s="67"/>
      <c r="BR133" s="68" t="e">
        <f t="shared" si="55"/>
        <v>#DIV/0!</v>
      </c>
      <c r="BS133" s="68">
        <f t="shared" si="56"/>
        <v>0</v>
      </c>
      <c r="BT133" s="67"/>
      <c r="BU133" s="67"/>
      <c r="BV133" s="67" t="s">
        <v>117</v>
      </c>
      <c r="BW133" s="67"/>
      <c r="BX133" s="68" t="e">
        <f t="shared" si="57"/>
        <v>#DIV/0!</v>
      </c>
      <c r="BY133" s="68">
        <f t="shared" si="58"/>
        <v>0</v>
      </c>
      <c r="BZ133" s="67"/>
      <c r="CA133" s="67"/>
      <c r="CB133" s="67" t="s">
        <v>118</v>
      </c>
      <c r="CC133" s="67"/>
      <c r="CD133" s="68">
        <f t="shared" si="59"/>
        <v>0</v>
      </c>
      <c r="CE133" s="68">
        <f t="shared" si="60"/>
        <v>0</v>
      </c>
      <c r="CF133" s="67"/>
      <c r="CG133" s="67"/>
      <c r="CH133" s="67" t="s">
        <v>119</v>
      </c>
      <c r="CI133" s="67"/>
      <c r="CJ133" s="68" t="e">
        <f t="shared" si="61"/>
        <v>#DIV/0!</v>
      </c>
      <c r="CK133" s="68">
        <f t="shared" si="62"/>
        <v>0</v>
      </c>
      <c r="CL133" s="67"/>
      <c r="CM133" s="67"/>
      <c r="CN133" s="58">
        <f t="shared" si="63"/>
        <v>0</v>
      </c>
      <c r="CO133" s="58">
        <f t="shared" si="64"/>
        <v>0</v>
      </c>
      <c r="CP133" s="58">
        <f t="shared" si="65"/>
        <v>0</v>
      </c>
      <c r="CQ133" s="58">
        <f t="shared" si="66"/>
        <v>0</v>
      </c>
      <c r="CR133" s="58">
        <f t="shared" si="67"/>
        <v>0</v>
      </c>
      <c r="CS133" s="58">
        <f t="shared" si="68"/>
        <v>0</v>
      </c>
      <c r="CT133" s="58">
        <f t="shared" si="69"/>
        <v>0</v>
      </c>
      <c r="CU133" s="58">
        <f t="shared" si="70"/>
        <v>0</v>
      </c>
      <c r="CV133" s="58">
        <f t="shared" si="71"/>
        <v>0</v>
      </c>
      <c r="CW133" s="58">
        <f t="shared" si="72"/>
        <v>0</v>
      </c>
      <c r="CX133" s="58">
        <f t="shared" si="73"/>
        <v>0</v>
      </c>
      <c r="CY133" s="58">
        <f t="shared" si="74"/>
        <v>0</v>
      </c>
      <c r="CZ133" s="58">
        <f t="shared" si="75"/>
        <v>0</v>
      </c>
    </row>
    <row r="134" spans="1:104" ht="39" x14ac:dyDescent="0.35">
      <c r="A134" s="141" t="s">
        <v>539</v>
      </c>
      <c r="B134" s="275"/>
      <c r="C134" s="20" t="s">
        <v>791</v>
      </c>
      <c r="D134" s="22" t="s">
        <v>545</v>
      </c>
      <c r="E134" s="22" t="s">
        <v>561</v>
      </c>
      <c r="F134" s="22" t="s">
        <v>562</v>
      </c>
      <c r="G134" s="20">
        <f t="shared" si="38"/>
        <v>2</v>
      </c>
      <c r="H134" s="20"/>
      <c r="I134" s="20"/>
      <c r="J134" s="20"/>
      <c r="K134" s="20"/>
      <c r="L134" s="20"/>
      <c r="M134" s="20"/>
      <c r="N134" s="20">
        <v>1</v>
      </c>
      <c r="O134" s="20"/>
      <c r="P134" s="20"/>
      <c r="Q134" s="20"/>
      <c r="R134" s="20"/>
      <c r="S134" s="20">
        <v>1</v>
      </c>
      <c r="T134" s="67" t="s">
        <v>108</v>
      </c>
      <c r="U134" s="67"/>
      <c r="V134" s="68" t="e">
        <f t="shared" si="39"/>
        <v>#DIV/0!</v>
      </c>
      <c r="W134" s="68">
        <f t="shared" si="40"/>
        <v>0</v>
      </c>
      <c r="X134" s="67"/>
      <c r="Y134" s="67"/>
      <c r="Z134" s="67" t="s">
        <v>109</v>
      </c>
      <c r="AA134" s="67"/>
      <c r="AB134" s="68" t="e">
        <f t="shared" si="41"/>
        <v>#DIV/0!</v>
      </c>
      <c r="AC134" s="68">
        <f t="shared" si="42"/>
        <v>0</v>
      </c>
      <c r="AD134" s="67"/>
      <c r="AE134" s="67"/>
      <c r="AF134" s="67" t="s">
        <v>110</v>
      </c>
      <c r="AG134" s="67"/>
      <c r="AH134" s="68" t="e">
        <f t="shared" si="43"/>
        <v>#DIV/0!</v>
      </c>
      <c r="AI134" s="68">
        <f t="shared" si="44"/>
        <v>0</v>
      </c>
      <c r="AJ134" s="67"/>
      <c r="AK134" s="67"/>
      <c r="AL134" s="67" t="s">
        <v>111</v>
      </c>
      <c r="AM134" s="67"/>
      <c r="AN134" s="68" t="e">
        <f t="shared" si="45"/>
        <v>#DIV/0!</v>
      </c>
      <c r="AO134" s="68">
        <f t="shared" si="46"/>
        <v>0</v>
      </c>
      <c r="AP134" s="67"/>
      <c r="AQ134" s="67"/>
      <c r="AR134" s="67" t="s">
        <v>112</v>
      </c>
      <c r="AS134" s="67"/>
      <c r="AT134" s="68" t="e">
        <f t="shared" si="47"/>
        <v>#DIV/0!</v>
      </c>
      <c r="AU134" s="68">
        <f t="shared" si="48"/>
        <v>0</v>
      </c>
      <c r="AV134" s="67"/>
      <c r="AW134" s="67"/>
      <c r="AX134" s="67" t="s">
        <v>113</v>
      </c>
      <c r="AY134" s="67"/>
      <c r="AZ134" s="68" t="e">
        <f t="shared" si="49"/>
        <v>#DIV/0!</v>
      </c>
      <c r="BA134" s="68">
        <f t="shared" si="50"/>
        <v>0</v>
      </c>
      <c r="BB134" s="67"/>
      <c r="BC134" s="67"/>
      <c r="BD134" s="67" t="s">
        <v>114</v>
      </c>
      <c r="BE134" s="67"/>
      <c r="BF134" s="68">
        <f t="shared" si="51"/>
        <v>0</v>
      </c>
      <c r="BG134" s="68">
        <f t="shared" si="52"/>
        <v>0</v>
      </c>
      <c r="BH134" s="67"/>
      <c r="BI134" s="67"/>
      <c r="BJ134" s="67" t="s">
        <v>115</v>
      </c>
      <c r="BK134" s="67"/>
      <c r="BL134" s="68" t="e">
        <f t="shared" si="53"/>
        <v>#DIV/0!</v>
      </c>
      <c r="BM134" s="68">
        <f t="shared" si="54"/>
        <v>0</v>
      </c>
      <c r="BN134" s="67"/>
      <c r="BO134" s="67"/>
      <c r="BP134" s="67" t="s">
        <v>116</v>
      </c>
      <c r="BQ134" s="67"/>
      <c r="BR134" s="68" t="e">
        <f t="shared" si="55"/>
        <v>#DIV/0!</v>
      </c>
      <c r="BS134" s="68">
        <f t="shared" si="56"/>
        <v>0</v>
      </c>
      <c r="BT134" s="67"/>
      <c r="BU134" s="67"/>
      <c r="BV134" s="67" t="s">
        <v>117</v>
      </c>
      <c r="BW134" s="67"/>
      <c r="BX134" s="68" t="e">
        <f t="shared" si="57"/>
        <v>#DIV/0!</v>
      </c>
      <c r="BY134" s="68">
        <f t="shared" si="58"/>
        <v>0</v>
      </c>
      <c r="BZ134" s="67"/>
      <c r="CA134" s="67"/>
      <c r="CB134" s="67" t="s">
        <v>118</v>
      </c>
      <c r="CC134" s="67"/>
      <c r="CD134" s="68" t="e">
        <f t="shared" si="59"/>
        <v>#DIV/0!</v>
      </c>
      <c r="CE134" s="68">
        <f t="shared" si="60"/>
        <v>0</v>
      </c>
      <c r="CF134" s="67"/>
      <c r="CG134" s="67"/>
      <c r="CH134" s="67" t="s">
        <v>119</v>
      </c>
      <c r="CI134" s="67"/>
      <c r="CJ134" s="68">
        <f t="shared" si="61"/>
        <v>0</v>
      </c>
      <c r="CK134" s="68">
        <f t="shared" si="62"/>
        <v>0</v>
      </c>
      <c r="CL134" s="67"/>
      <c r="CM134" s="67"/>
      <c r="CN134" s="58">
        <f t="shared" si="63"/>
        <v>0</v>
      </c>
      <c r="CO134" s="58">
        <f t="shared" si="64"/>
        <v>0</v>
      </c>
      <c r="CP134" s="58">
        <f t="shared" si="65"/>
        <v>0</v>
      </c>
      <c r="CQ134" s="58">
        <f t="shared" si="66"/>
        <v>0</v>
      </c>
      <c r="CR134" s="58">
        <f t="shared" si="67"/>
        <v>0</v>
      </c>
      <c r="CS134" s="58">
        <f t="shared" si="68"/>
        <v>0</v>
      </c>
      <c r="CT134" s="58">
        <f t="shared" si="69"/>
        <v>0</v>
      </c>
      <c r="CU134" s="58">
        <f t="shared" si="70"/>
        <v>0</v>
      </c>
      <c r="CV134" s="58">
        <f t="shared" si="71"/>
        <v>0</v>
      </c>
      <c r="CW134" s="58">
        <f t="shared" si="72"/>
        <v>0</v>
      </c>
      <c r="CX134" s="58">
        <f t="shared" si="73"/>
        <v>0</v>
      </c>
      <c r="CY134" s="58">
        <f t="shared" si="74"/>
        <v>0</v>
      </c>
      <c r="CZ134" s="58">
        <f t="shared" si="75"/>
        <v>0</v>
      </c>
    </row>
    <row r="135" spans="1:104" ht="26" x14ac:dyDescent="0.35">
      <c r="A135" s="141" t="s">
        <v>539</v>
      </c>
      <c r="B135" s="276"/>
      <c r="C135" s="20" t="s">
        <v>792</v>
      </c>
      <c r="D135" s="22" t="s">
        <v>545</v>
      </c>
      <c r="E135" s="22" t="s">
        <v>563</v>
      </c>
      <c r="F135" s="22" t="s">
        <v>564</v>
      </c>
      <c r="G135" s="20">
        <f t="shared" si="38"/>
        <v>2</v>
      </c>
      <c r="H135" s="20"/>
      <c r="I135" s="20"/>
      <c r="J135" s="20"/>
      <c r="K135" s="20"/>
      <c r="L135" s="20"/>
      <c r="M135" s="20"/>
      <c r="N135" s="20">
        <v>1</v>
      </c>
      <c r="O135" s="20"/>
      <c r="P135" s="20"/>
      <c r="Q135" s="20"/>
      <c r="R135" s="20"/>
      <c r="S135" s="20">
        <v>1</v>
      </c>
      <c r="T135" s="67" t="s">
        <v>108</v>
      </c>
      <c r="U135" s="67"/>
      <c r="V135" s="68" t="e">
        <f t="shared" si="39"/>
        <v>#DIV/0!</v>
      </c>
      <c r="W135" s="68">
        <f t="shared" si="40"/>
        <v>0</v>
      </c>
      <c r="X135" s="67"/>
      <c r="Y135" s="67"/>
      <c r="Z135" s="67" t="s">
        <v>109</v>
      </c>
      <c r="AA135" s="67"/>
      <c r="AB135" s="68" t="e">
        <f t="shared" si="41"/>
        <v>#DIV/0!</v>
      </c>
      <c r="AC135" s="68">
        <f t="shared" si="42"/>
        <v>0</v>
      </c>
      <c r="AD135" s="67"/>
      <c r="AE135" s="67"/>
      <c r="AF135" s="67" t="s">
        <v>110</v>
      </c>
      <c r="AG135" s="67"/>
      <c r="AH135" s="68" t="e">
        <f t="shared" si="43"/>
        <v>#DIV/0!</v>
      </c>
      <c r="AI135" s="68">
        <f t="shared" si="44"/>
        <v>0</v>
      </c>
      <c r="AJ135" s="67"/>
      <c r="AK135" s="67"/>
      <c r="AL135" s="67" t="s">
        <v>111</v>
      </c>
      <c r="AM135" s="67"/>
      <c r="AN135" s="68" t="e">
        <f t="shared" si="45"/>
        <v>#DIV/0!</v>
      </c>
      <c r="AO135" s="68">
        <f t="shared" si="46"/>
        <v>0</v>
      </c>
      <c r="AP135" s="67"/>
      <c r="AQ135" s="67"/>
      <c r="AR135" s="67" t="s">
        <v>112</v>
      </c>
      <c r="AS135" s="67"/>
      <c r="AT135" s="68" t="e">
        <f t="shared" si="47"/>
        <v>#DIV/0!</v>
      </c>
      <c r="AU135" s="68">
        <f t="shared" si="48"/>
        <v>0</v>
      </c>
      <c r="AV135" s="67"/>
      <c r="AW135" s="67"/>
      <c r="AX135" s="67" t="s">
        <v>113</v>
      </c>
      <c r="AY135" s="67"/>
      <c r="AZ135" s="68" t="e">
        <f t="shared" si="49"/>
        <v>#DIV/0!</v>
      </c>
      <c r="BA135" s="68">
        <f t="shared" si="50"/>
        <v>0</v>
      </c>
      <c r="BB135" s="67"/>
      <c r="BC135" s="67"/>
      <c r="BD135" s="67" t="s">
        <v>114</v>
      </c>
      <c r="BE135" s="67"/>
      <c r="BF135" s="68">
        <f t="shared" si="51"/>
        <v>0</v>
      </c>
      <c r="BG135" s="68">
        <f t="shared" si="52"/>
        <v>0</v>
      </c>
      <c r="BH135" s="67"/>
      <c r="BI135" s="67"/>
      <c r="BJ135" s="67" t="s">
        <v>115</v>
      </c>
      <c r="BK135" s="67"/>
      <c r="BL135" s="68" t="e">
        <f t="shared" si="53"/>
        <v>#DIV/0!</v>
      </c>
      <c r="BM135" s="68">
        <f t="shared" si="54"/>
        <v>0</v>
      </c>
      <c r="BN135" s="67"/>
      <c r="BO135" s="67"/>
      <c r="BP135" s="67" t="s">
        <v>116</v>
      </c>
      <c r="BQ135" s="67"/>
      <c r="BR135" s="68" t="e">
        <f t="shared" si="55"/>
        <v>#DIV/0!</v>
      </c>
      <c r="BS135" s="68">
        <f t="shared" si="56"/>
        <v>0</v>
      </c>
      <c r="BT135" s="67"/>
      <c r="BU135" s="67"/>
      <c r="BV135" s="67" t="s">
        <v>117</v>
      </c>
      <c r="BW135" s="67"/>
      <c r="BX135" s="68" t="e">
        <f t="shared" si="57"/>
        <v>#DIV/0!</v>
      </c>
      <c r="BY135" s="68">
        <f t="shared" si="58"/>
        <v>0</v>
      </c>
      <c r="BZ135" s="67"/>
      <c r="CA135" s="67"/>
      <c r="CB135" s="67" t="s">
        <v>118</v>
      </c>
      <c r="CC135" s="67"/>
      <c r="CD135" s="68" t="e">
        <f t="shared" si="59"/>
        <v>#DIV/0!</v>
      </c>
      <c r="CE135" s="68">
        <f t="shared" si="60"/>
        <v>0</v>
      </c>
      <c r="CF135" s="67"/>
      <c r="CG135" s="67"/>
      <c r="CH135" s="67" t="s">
        <v>119</v>
      </c>
      <c r="CI135" s="67"/>
      <c r="CJ135" s="68">
        <f t="shared" si="61"/>
        <v>0</v>
      </c>
      <c r="CK135" s="68">
        <f t="shared" si="62"/>
        <v>0</v>
      </c>
      <c r="CL135" s="67"/>
      <c r="CM135" s="67"/>
      <c r="CN135" s="58">
        <f t="shared" si="63"/>
        <v>0</v>
      </c>
      <c r="CO135" s="58">
        <f t="shared" si="64"/>
        <v>0</v>
      </c>
      <c r="CP135" s="58">
        <f t="shared" si="65"/>
        <v>0</v>
      </c>
      <c r="CQ135" s="58">
        <f t="shared" si="66"/>
        <v>0</v>
      </c>
      <c r="CR135" s="58">
        <f t="shared" si="67"/>
        <v>0</v>
      </c>
      <c r="CS135" s="58">
        <f t="shared" si="68"/>
        <v>0</v>
      </c>
      <c r="CT135" s="58">
        <f t="shared" si="69"/>
        <v>0</v>
      </c>
      <c r="CU135" s="58">
        <f t="shared" si="70"/>
        <v>0</v>
      </c>
      <c r="CV135" s="58">
        <f t="shared" si="71"/>
        <v>0</v>
      </c>
      <c r="CW135" s="58">
        <f t="shared" si="72"/>
        <v>0</v>
      </c>
      <c r="CX135" s="58">
        <f t="shared" si="73"/>
        <v>0</v>
      </c>
      <c r="CY135" s="58">
        <f t="shared" si="74"/>
        <v>0</v>
      </c>
      <c r="CZ135" s="58">
        <f t="shared" si="75"/>
        <v>0</v>
      </c>
    </row>
    <row r="136" spans="1:104" ht="143" x14ac:dyDescent="0.35">
      <c r="A136" s="141" t="s">
        <v>539</v>
      </c>
      <c r="B136" s="274" t="s">
        <v>141</v>
      </c>
      <c r="C136" s="20" t="s">
        <v>793</v>
      </c>
      <c r="D136" s="22" t="s">
        <v>566</v>
      </c>
      <c r="E136" s="22" t="s">
        <v>567</v>
      </c>
      <c r="F136" s="22" t="s">
        <v>568</v>
      </c>
      <c r="G136" s="20">
        <f t="shared" ref="G136:G199" si="76">+SUM(H136:S136)</f>
        <v>43</v>
      </c>
      <c r="H136" s="20"/>
      <c r="I136" s="20"/>
      <c r="J136" s="20"/>
      <c r="K136" s="20"/>
      <c r="L136" s="20"/>
      <c r="M136" s="20"/>
      <c r="N136" s="20"/>
      <c r="O136" s="20"/>
      <c r="P136" s="20"/>
      <c r="Q136" s="20"/>
      <c r="R136" s="20">
        <v>43</v>
      </c>
      <c r="S136" s="20"/>
      <c r="T136" s="67" t="s">
        <v>108</v>
      </c>
      <c r="U136" s="67"/>
      <c r="V136" s="68" t="e">
        <f t="shared" ref="V136:V199" si="77">+U136/$H136</f>
        <v>#DIV/0!</v>
      </c>
      <c r="W136" s="68">
        <f t="shared" ref="W136:W199" si="78">+U136/$G136</f>
        <v>0</v>
      </c>
      <c r="X136" s="67"/>
      <c r="Y136" s="67"/>
      <c r="Z136" s="67" t="s">
        <v>109</v>
      </c>
      <c r="AA136" s="67"/>
      <c r="AB136" s="68" t="e">
        <f t="shared" ref="AB136:AB199" si="79">+AA136/$I136</f>
        <v>#DIV/0!</v>
      </c>
      <c r="AC136" s="68">
        <f t="shared" ref="AC136:AC199" si="80">+(AA136/$G136)+W136</f>
        <v>0</v>
      </c>
      <c r="AD136" s="67"/>
      <c r="AE136" s="67"/>
      <c r="AF136" s="67" t="s">
        <v>110</v>
      </c>
      <c r="AG136" s="67"/>
      <c r="AH136" s="68" t="e">
        <f t="shared" ref="AH136:AH199" si="81">+AG136/$J136</f>
        <v>#DIV/0!</v>
      </c>
      <c r="AI136" s="68">
        <f t="shared" ref="AI136:AI199" si="82">+(AG136/$G136)+AC136</f>
        <v>0</v>
      </c>
      <c r="AJ136" s="67"/>
      <c r="AK136" s="67"/>
      <c r="AL136" s="67" t="s">
        <v>111</v>
      </c>
      <c r="AM136" s="67"/>
      <c r="AN136" s="68" t="e">
        <f t="shared" ref="AN136:AN199" si="83">+AM136/$K136</f>
        <v>#DIV/0!</v>
      </c>
      <c r="AO136" s="68">
        <f t="shared" ref="AO136:AO199" si="84">+(AM136/$G136)+AI136</f>
        <v>0</v>
      </c>
      <c r="AP136" s="67"/>
      <c r="AQ136" s="67"/>
      <c r="AR136" s="67" t="s">
        <v>112</v>
      </c>
      <c r="AS136" s="67"/>
      <c r="AT136" s="68" t="e">
        <f t="shared" ref="AT136:AT199" si="85">+AS136/$L136</f>
        <v>#DIV/0!</v>
      </c>
      <c r="AU136" s="68">
        <f t="shared" ref="AU136:AU199" si="86">+(AS136/$G136)+AO136</f>
        <v>0</v>
      </c>
      <c r="AV136" s="67"/>
      <c r="AW136" s="67"/>
      <c r="AX136" s="67" t="s">
        <v>113</v>
      </c>
      <c r="AY136" s="67"/>
      <c r="AZ136" s="68" t="e">
        <f t="shared" ref="AZ136:AZ199" si="87">+AY136/$M136</f>
        <v>#DIV/0!</v>
      </c>
      <c r="BA136" s="68">
        <f t="shared" ref="BA136:BA199" si="88">+(AY136/$G136)+AU136</f>
        <v>0</v>
      </c>
      <c r="BB136" s="67"/>
      <c r="BC136" s="67"/>
      <c r="BD136" s="67" t="s">
        <v>114</v>
      </c>
      <c r="BE136" s="67"/>
      <c r="BF136" s="68" t="e">
        <f t="shared" ref="BF136:BF199" si="89">+BE136/$N136</f>
        <v>#DIV/0!</v>
      </c>
      <c r="BG136" s="68">
        <f t="shared" ref="BG136:BG199" si="90">+(BE136/$G136)+BA136</f>
        <v>0</v>
      </c>
      <c r="BH136" s="67"/>
      <c r="BI136" s="67"/>
      <c r="BJ136" s="67" t="s">
        <v>115</v>
      </c>
      <c r="BK136" s="67"/>
      <c r="BL136" s="68" t="e">
        <f t="shared" ref="BL136:BL199" si="91">+BK136/$O136</f>
        <v>#DIV/0!</v>
      </c>
      <c r="BM136" s="68">
        <f t="shared" ref="BM136:BM199" si="92">+(BK136/$G136)+BG136</f>
        <v>0</v>
      </c>
      <c r="BN136" s="67"/>
      <c r="BO136" s="67"/>
      <c r="BP136" s="67" t="s">
        <v>116</v>
      </c>
      <c r="BQ136" s="67"/>
      <c r="BR136" s="68" t="e">
        <f t="shared" ref="BR136:BR199" si="93">+BQ136/$P136</f>
        <v>#DIV/0!</v>
      </c>
      <c r="BS136" s="68">
        <f t="shared" ref="BS136:BS199" si="94">+(BQ136/$G136)+BM136</f>
        <v>0</v>
      </c>
      <c r="BT136" s="67"/>
      <c r="BU136" s="67"/>
      <c r="BV136" s="67" t="s">
        <v>117</v>
      </c>
      <c r="BW136" s="67"/>
      <c r="BX136" s="68" t="e">
        <f t="shared" ref="BX136:BX199" si="95">+BW136/$Q136</f>
        <v>#DIV/0!</v>
      </c>
      <c r="BY136" s="68">
        <f t="shared" ref="BY136:BY199" si="96">+(BW136/$G136)+BS136</f>
        <v>0</v>
      </c>
      <c r="BZ136" s="67"/>
      <c r="CA136" s="67"/>
      <c r="CB136" s="67" t="s">
        <v>118</v>
      </c>
      <c r="CC136" s="67"/>
      <c r="CD136" s="68">
        <f t="shared" ref="CD136:CD199" si="97">+CC136/$R136</f>
        <v>0</v>
      </c>
      <c r="CE136" s="68">
        <f t="shared" ref="CE136:CE199" si="98">+(CC136/$G136)+BY136</f>
        <v>0</v>
      </c>
      <c r="CF136" s="67"/>
      <c r="CG136" s="67"/>
      <c r="CH136" s="67" t="s">
        <v>119</v>
      </c>
      <c r="CI136" s="67"/>
      <c r="CJ136" s="68" t="e">
        <f t="shared" ref="CJ136:CJ199" si="99">+CI136/$S136</f>
        <v>#DIV/0!</v>
      </c>
      <c r="CK136" s="68">
        <f t="shared" ref="CK136:CK199" si="100">+(CI136/$G136)+CE136</f>
        <v>0</v>
      </c>
      <c r="CL136" s="67"/>
      <c r="CM136" s="67"/>
      <c r="CN136" s="58">
        <f t="shared" ref="CN136:CN199" si="101">+U136</f>
        <v>0</v>
      </c>
      <c r="CO136" s="58">
        <f t="shared" ref="CO136:CO199" si="102">+AA136</f>
        <v>0</v>
      </c>
      <c r="CP136" s="58">
        <f t="shared" ref="CP136:CP199" si="103">+AG136</f>
        <v>0</v>
      </c>
      <c r="CQ136" s="58">
        <f t="shared" ref="CQ136:CQ199" si="104">+AM136</f>
        <v>0</v>
      </c>
      <c r="CR136" s="58">
        <f t="shared" ref="CR136:CR199" si="105">+AS136</f>
        <v>0</v>
      </c>
      <c r="CS136" s="58">
        <f t="shared" ref="CS136:CS199" si="106">+AY136</f>
        <v>0</v>
      </c>
      <c r="CT136" s="58">
        <f t="shared" ref="CT136:CT199" si="107">+BE136</f>
        <v>0</v>
      </c>
      <c r="CU136" s="58">
        <f t="shared" ref="CU136:CU199" si="108">+BK136</f>
        <v>0</v>
      </c>
      <c r="CV136" s="58">
        <f t="shared" ref="CV136:CV199" si="109">+BQ136</f>
        <v>0</v>
      </c>
      <c r="CW136" s="58">
        <f t="shared" ref="CW136:CW199" si="110">+BW136</f>
        <v>0</v>
      </c>
      <c r="CX136" s="58">
        <f t="shared" ref="CX136:CX199" si="111">+CC136</f>
        <v>0</v>
      </c>
      <c r="CY136" s="58">
        <f t="shared" ref="CY136:CY199" si="112">+CI136</f>
        <v>0</v>
      </c>
      <c r="CZ136" s="58">
        <f t="shared" ref="CZ136:CZ199" si="113">+SUM(CN136:CY136)</f>
        <v>0</v>
      </c>
    </row>
    <row r="137" spans="1:104" ht="26" x14ac:dyDescent="0.35">
      <c r="A137" s="141" t="s">
        <v>539</v>
      </c>
      <c r="B137" s="275"/>
      <c r="C137" s="20" t="s">
        <v>794</v>
      </c>
      <c r="D137" s="22" t="s">
        <v>566</v>
      </c>
      <c r="E137" s="22" t="s">
        <v>569</v>
      </c>
      <c r="F137" s="22" t="s">
        <v>570</v>
      </c>
      <c r="G137" s="20">
        <f t="shared" si="76"/>
        <v>43</v>
      </c>
      <c r="H137" s="20"/>
      <c r="I137" s="20"/>
      <c r="J137" s="20"/>
      <c r="K137" s="20"/>
      <c r="L137" s="20"/>
      <c r="M137" s="20"/>
      <c r="N137" s="20"/>
      <c r="O137" s="20"/>
      <c r="P137" s="20"/>
      <c r="Q137" s="20"/>
      <c r="R137" s="20">
        <v>43</v>
      </c>
      <c r="S137" s="20"/>
      <c r="T137" s="67" t="s">
        <v>108</v>
      </c>
      <c r="U137" s="67"/>
      <c r="V137" s="68" t="e">
        <f t="shared" si="77"/>
        <v>#DIV/0!</v>
      </c>
      <c r="W137" s="68">
        <f t="shared" si="78"/>
        <v>0</v>
      </c>
      <c r="X137" s="67"/>
      <c r="Y137" s="67"/>
      <c r="Z137" s="67" t="s">
        <v>109</v>
      </c>
      <c r="AA137" s="67"/>
      <c r="AB137" s="68" t="e">
        <f t="shared" si="79"/>
        <v>#DIV/0!</v>
      </c>
      <c r="AC137" s="68">
        <f t="shared" si="80"/>
        <v>0</v>
      </c>
      <c r="AD137" s="67"/>
      <c r="AE137" s="67"/>
      <c r="AF137" s="67" t="s">
        <v>110</v>
      </c>
      <c r="AG137" s="67"/>
      <c r="AH137" s="68" t="e">
        <f t="shared" si="81"/>
        <v>#DIV/0!</v>
      </c>
      <c r="AI137" s="68">
        <f t="shared" si="82"/>
        <v>0</v>
      </c>
      <c r="AJ137" s="67"/>
      <c r="AK137" s="67"/>
      <c r="AL137" s="67" t="s">
        <v>111</v>
      </c>
      <c r="AM137" s="67"/>
      <c r="AN137" s="68" t="e">
        <f t="shared" si="83"/>
        <v>#DIV/0!</v>
      </c>
      <c r="AO137" s="68">
        <f t="shared" si="84"/>
        <v>0</v>
      </c>
      <c r="AP137" s="67"/>
      <c r="AQ137" s="67"/>
      <c r="AR137" s="67" t="s">
        <v>112</v>
      </c>
      <c r="AS137" s="67"/>
      <c r="AT137" s="68" t="e">
        <f t="shared" si="85"/>
        <v>#DIV/0!</v>
      </c>
      <c r="AU137" s="68">
        <f t="shared" si="86"/>
        <v>0</v>
      </c>
      <c r="AV137" s="67"/>
      <c r="AW137" s="67"/>
      <c r="AX137" s="67" t="s">
        <v>113</v>
      </c>
      <c r="AY137" s="67"/>
      <c r="AZ137" s="68" t="e">
        <f t="shared" si="87"/>
        <v>#DIV/0!</v>
      </c>
      <c r="BA137" s="68">
        <f t="shared" si="88"/>
        <v>0</v>
      </c>
      <c r="BB137" s="67"/>
      <c r="BC137" s="67"/>
      <c r="BD137" s="67" t="s">
        <v>114</v>
      </c>
      <c r="BE137" s="67"/>
      <c r="BF137" s="68" t="e">
        <f t="shared" si="89"/>
        <v>#DIV/0!</v>
      </c>
      <c r="BG137" s="68">
        <f t="shared" si="90"/>
        <v>0</v>
      </c>
      <c r="BH137" s="67"/>
      <c r="BI137" s="67"/>
      <c r="BJ137" s="67" t="s">
        <v>115</v>
      </c>
      <c r="BK137" s="67"/>
      <c r="BL137" s="68" t="e">
        <f t="shared" si="91"/>
        <v>#DIV/0!</v>
      </c>
      <c r="BM137" s="68">
        <f t="shared" si="92"/>
        <v>0</v>
      </c>
      <c r="BN137" s="67"/>
      <c r="BO137" s="67"/>
      <c r="BP137" s="67" t="s">
        <v>116</v>
      </c>
      <c r="BQ137" s="67"/>
      <c r="BR137" s="68" t="e">
        <f t="shared" si="93"/>
        <v>#DIV/0!</v>
      </c>
      <c r="BS137" s="68">
        <f t="shared" si="94"/>
        <v>0</v>
      </c>
      <c r="BT137" s="67"/>
      <c r="BU137" s="67"/>
      <c r="BV137" s="67" t="s">
        <v>117</v>
      </c>
      <c r="BW137" s="67"/>
      <c r="BX137" s="68" t="e">
        <f t="shared" si="95"/>
        <v>#DIV/0!</v>
      </c>
      <c r="BY137" s="68">
        <f t="shared" si="96"/>
        <v>0</v>
      </c>
      <c r="BZ137" s="67"/>
      <c r="CA137" s="67"/>
      <c r="CB137" s="67" t="s">
        <v>118</v>
      </c>
      <c r="CC137" s="67"/>
      <c r="CD137" s="68">
        <f t="shared" si="97"/>
        <v>0</v>
      </c>
      <c r="CE137" s="68">
        <f t="shared" si="98"/>
        <v>0</v>
      </c>
      <c r="CF137" s="67"/>
      <c r="CG137" s="67"/>
      <c r="CH137" s="67" t="s">
        <v>119</v>
      </c>
      <c r="CI137" s="67"/>
      <c r="CJ137" s="68" t="e">
        <f t="shared" si="99"/>
        <v>#DIV/0!</v>
      </c>
      <c r="CK137" s="68">
        <f t="shared" si="100"/>
        <v>0</v>
      </c>
      <c r="CL137" s="67"/>
      <c r="CM137" s="67"/>
      <c r="CN137" s="58">
        <f t="shared" si="101"/>
        <v>0</v>
      </c>
      <c r="CO137" s="58">
        <f t="shared" si="102"/>
        <v>0</v>
      </c>
      <c r="CP137" s="58">
        <f t="shared" si="103"/>
        <v>0</v>
      </c>
      <c r="CQ137" s="58">
        <f t="shared" si="104"/>
        <v>0</v>
      </c>
      <c r="CR137" s="58">
        <f t="shared" si="105"/>
        <v>0</v>
      </c>
      <c r="CS137" s="58">
        <f t="shared" si="106"/>
        <v>0</v>
      </c>
      <c r="CT137" s="58">
        <f t="shared" si="107"/>
        <v>0</v>
      </c>
      <c r="CU137" s="58">
        <f t="shared" si="108"/>
        <v>0</v>
      </c>
      <c r="CV137" s="58">
        <f t="shared" si="109"/>
        <v>0</v>
      </c>
      <c r="CW137" s="58">
        <f t="shared" si="110"/>
        <v>0</v>
      </c>
      <c r="CX137" s="58">
        <f t="shared" si="111"/>
        <v>0</v>
      </c>
      <c r="CY137" s="58">
        <f t="shared" si="112"/>
        <v>0</v>
      </c>
      <c r="CZ137" s="58">
        <f t="shared" si="113"/>
        <v>0</v>
      </c>
    </row>
    <row r="138" spans="1:104" ht="117" x14ac:dyDescent="0.35">
      <c r="A138" s="141" t="s">
        <v>539</v>
      </c>
      <c r="B138" s="275"/>
      <c r="C138" s="20" t="s">
        <v>795</v>
      </c>
      <c r="D138" s="22" t="s">
        <v>566</v>
      </c>
      <c r="E138" s="22" t="s">
        <v>571</v>
      </c>
      <c r="F138" s="22" t="s">
        <v>572</v>
      </c>
      <c r="G138" s="20">
        <f t="shared" si="76"/>
        <v>1</v>
      </c>
      <c r="H138" s="20"/>
      <c r="I138" s="20"/>
      <c r="J138" s="20"/>
      <c r="K138" s="20"/>
      <c r="L138" s="20"/>
      <c r="M138" s="20"/>
      <c r="N138" s="20"/>
      <c r="O138" s="20"/>
      <c r="P138" s="20"/>
      <c r="Q138" s="20"/>
      <c r="R138" s="20">
        <v>1</v>
      </c>
      <c r="S138" s="20"/>
      <c r="T138" s="67" t="s">
        <v>108</v>
      </c>
      <c r="U138" s="67"/>
      <c r="V138" s="68" t="e">
        <f t="shared" si="77"/>
        <v>#DIV/0!</v>
      </c>
      <c r="W138" s="68">
        <f t="shared" si="78"/>
        <v>0</v>
      </c>
      <c r="X138" s="67"/>
      <c r="Y138" s="67"/>
      <c r="Z138" s="67" t="s">
        <v>109</v>
      </c>
      <c r="AA138" s="67"/>
      <c r="AB138" s="68" t="e">
        <f t="shared" si="79"/>
        <v>#DIV/0!</v>
      </c>
      <c r="AC138" s="68">
        <f t="shared" si="80"/>
        <v>0</v>
      </c>
      <c r="AD138" s="67"/>
      <c r="AE138" s="67"/>
      <c r="AF138" s="67" t="s">
        <v>110</v>
      </c>
      <c r="AG138" s="67"/>
      <c r="AH138" s="68" t="e">
        <f t="shared" si="81"/>
        <v>#DIV/0!</v>
      </c>
      <c r="AI138" s="68">
        <f t="shared" si="82"/>
        <v>0</v>
      </c>
      <c r="AJ138" s="67"/>
      <c r="AK138" s="67"/>
      <c r="AL138" s="67" t="s">
        <v>111</v>
      </c>
      <c r="AM138" s="67"/>
      <c r="AN138" s="68" t="e">
        <f t="shared" si="83"/>
        <v>#DIV/0!</v>
      </c>
      <c r="AO138" s="68">
        <f t="shared" si="84"/>
        <v>0</v>
      </c>
      <c r="AP138" s="67"/>
      <c r="AQ138" s="67"/>
      <c r="AR138" s="67" t="s">
        <v>112</v>
      </c>
      <c r="AS138" s="67"/>
      <c r="AT138" s="68" t="e">
        <f t="shared" si="85"/>
        <v>#DIV/0!</v>
      </c>
      <c r="AU138" s="68">
        <f t="shared" si="86"/>
        <v>0</v>
      </c>
      <c r="AV138" s="67"/>
      <c r="AW138" s="67"/>
      <c r="AX138" s="67" t="s">
        <v>113</v>
      </c>
      <c r="AY138" s="67"/>
      <c r="AZ138" s="68" t="e">
        <f t="shared" si="87"/>
        <v>#DIV/0!</v>
      </c>
      <c r="BA138" s="68">
        <f t="shared" si="88"/>
        <v>0</v>
      </c>
      <c r="BB138" s="67"/>
      <c r="BC138" s="67"/>
      <c r="BD138" s="67" t="s">
        <v>114</v>
      </c>
      <c r="BE138" s="67"/>
      <c r="BF138" s="68" t="e">
        <f t="shared" si="89"/>
        <v>#DIV/0!</v>
      </c>
      <c r="BG138" s="68">
        <f t="shared" si="90"/>
        <v>0</v>
      </c>
      <c r="BH138" s="67"/>
      <c r="BI138" s="67"/>
      <c r="BJ138" s="67" t="s">
        <v>115</v>
      </c>
      <c r="BK138" s="67"/>
      <c r="BL138" s="68" t="e">
        <f t="shared" si="91"/>
        <v>#DIV/0!</v>
      </c>
      <c r="BM138" s="68">
        <f t="shared" si="92"/>
        <v>0</v>
      </c>
      <c r="BN138" s="67"/>
      <c r="BO138" s="67"/>
      <c r="BP138" s="67" t="s">
        <v>116</v>
      </c>
      <c r="BQ138" s="67"/>
      <c r="BR138" s="68" t="e">
        <f t="shared" si="93"/>
        <v>#DIV/0!</v>
      </c>
      <c r="BS138" s="68">
        <f t="shared" si="94"/>
        <v>0</v>
      </c>
      <c r="BT138" s="67"/>
      <c r="BU138" s="67"/>
      <c r="BV138" s="67" t="s">
        <v>117</v>
      </c>
      <c r="BW138" s="67"/>
      <c r="BX138" s="68" t="e">
        <f t="shared" si="95"/>
        <v>#DIV/0!</v>
      </c>
      <c r="BY138" s="68">
        <f t="shared" si="96"/>
        <v>0</v>
      </c>
      <c r="BZ138" s="67"/>
      <c r="CA138" s="67"/>
      <c r="CB138" s="67" t="s">
        <v>118</v>
      </c>
      <c r="CC138" s="67"/>
      <c r="CD138" s="68">
        <f t="shared" si="97"/>
        <v>0</v>
      </c>
      <c r="CE138" s="68">
        <f t="shared" si="98"/>
        <v>0</v>
      </c>
      <c r="CF138" s="67"/>
      <c r="CG138" s="67"/>
      <c r="CH138" s="67" t="s">
        <v>119</v>
      </c>
      <c r="CI138" s="67"/>
      <c r="CJ138" s="68" t="e">
        <f t="shared" si="99"/>
        <v>#DIV/0!</v>
      </c>
      <c r="CK138" s="68">
        <f t="shared" si="100"/>
        <v>0</v>
      </c>
      <c r="CL138" s="67"/>
      <c r="CM138" s="67"/>
      <c r="CN138" s="58">
        <f t="shared" si="101"/>
        <v>0</v>
      </c>
      <c r="CO138" s="58">
        <f t="shared" si="102"/>
        <v>0</v>
      </c>
      <c r="CP138" s="58">
        <f t="shared" si="103"/>
        <v>0</v>
      </c>
      <c r="CQ138" s="58">
        <f t="shared" si="104"/>
        <v>0</v>
      </c>
      <c r="CR138" s="58">
        <f t="shared" si="105"/>
        <v>0</v>
      </c>
      <c r="CS138" s="58">
        <f t="shared" si="106"/>
        <v>0</v>
      </c>
      <c r="CT138" s="58">
        <f t="shared" si="107"/>
        <v>0</v>
      </c>
      <c r="CU138" s="58">
        <f t="shared" si="108"/>
        <v>0</v>
      </c>
      <c r="CV138" s="58">
        <f t="shared" si="109"/>
        <v>0</v>
      </c>
      <c r="CW138" s="58">
        <f t="shared" si="110"/>
        <v>0</v>
      </c>
      <c r="CX138" s="58">
        <f t="shared" si="111"/>
        <v>0</v>
      </c>
      <c r="CY138" s="58">
        <f t="shared" si="112"/>
        <v>0</v>
      </c>
      <c r="CZ138" s="58">
        <f t="shared" si="113"/>
        <v>0</v>
      </c>
    </row>
    <row r="139" spans="1:104" ht="26" x14ac:dyDescent="0.35">
      <c r="A139" s="141" t="s">
        <v>539</v>
      </c>
      <c r="B139" s="276"/>
      <c r="C139" s="20" t="s">
        <v>796</v>
      </c>
      <c r="D139" s="22"/>
      <c r="E139" s="22"/>
      <c r="F139" s="22"/>
      <c r="G139" s="20">
        <f t="shared" si="76"/>
        <v>0</v>
      </c>
      <c r="H139" s="20"/>
      <c r="I139" s="20"/>
      <c r="J139" s="20"/>
      <c r="K139" s="20"/>
      <c r="L139" s="20"/>
      <c r="M139" s="20"/>
      <c r="N139" s="20"/>
      <c r="O139" s="20"/>
      <c r="P139" s="20"/>
      <c r="Q139" s="20"/>
      <c r="R139" s="20"/>
      <c r="S139" s="20"/>
      <c r="T139" s="67" t="s">
        <v>108</v>
      </c>
      <c r="U139" s="67"/>
      <c r="V139" s="68" t="e">
        <f t="shared" si="77"/>
        <v>#DIV/0!</v>
      </c>
      <c r="W139" s="68" t="e">
        <f t="shared" si="78"/>
        <v>#DIV/0!</v>
      </c>
      <c r="X139" s="67"/>
      <c r="Y139" s="67"/>
      <c r="Z139" s="67" t="s">
        <v>109</v>
      </c>
      <c r="AA139" s="67"/>
      <c r="AB139" s="68" t="e">
        <f t="shared" si="79"/>
        <v>#DIV/0!</v>
      </c>
      <c r="AC139" s="68" t="e">
        <f t="shared" si="80"/>
        <v>#DIV/0!</v>
      </c>
      <c r="AD139" s="67"/>
      <c r="AE139" s="67"/>
      <c r="AF139" s="67" t="s">
        <v>110</v>
      </c>
      <c r="AG139" s="67"/>
      <c r="AH139" s="68" t="e">
        <f t="shared" si="81"/>
        <v>#DIV/0!</v>
      </c>
      <c r="AI139" s="68" t="e">
        <f t="shared" si="82"/>
        <v>#DIV/0!</v>
      </c>
      <c r="AJ139" s="67"/>
      <c r="AK139" s="67"/>
      <c r="AL139" s="67" t="s">
        <v>111</v>
      </c>
      <c r="AM139" s="67"/>
      <c r="AN139" s="68" t="e">
        <f t="shared" si="83"/>
        <v>#DIV/0!</v>
      </c>
      <c r="AO139" s="68" t="e">
        <f t="shared" si="84"/>
        <v>#DIV/0!</v>
      </c>
      <c r="AP139" s="67"/>
      <c r="AQ139" s="67"/>
      <c r="AR139" s="67" t="s">
        <v>112</v>
      </c>
      <c r="AS139" s="67"/>
      <c r="AT139" s="68" t="e">
        <f t="shared" si="85"/>
        <v>#DIV/0!</v>
      </c>
      <c r="AU139" s="68" t="e">
        <f t="shared" si="86"/>
        <v>#DIV/0!</v>
      </c>
      <c r="AV139" s="67"/>
      <c r="AW139" s="67"/>
      <c r="AX139" s="67" t="s">
        <v>113</v>
      </c>
      <c r="AY139" s="67"/>
      <c r="AZ139" s="68" t="e">
        <f t="shared" si="87"/>
        <v>#DIV/0!</v>
      </c>
      <c r="BA139" s="68" t="e">
        <f t="shared" si="88"/>
        <v>#DIV/0!</v>
      </c>
      <c r="BB139" s="67"/>
      <c r="BC139" s="67"/>
      <c r="BD139" s="67" t="s">
        <v>114</v>
      </c>
      <c r="BE139" s="67"/>
      <c r="BF139" s="68" t="e">
        <f t="shared" si="89"/>
        <v>#DIV/0!</v>
      </c>
      <c r="BG139" s="68" t="e">
        <f t="shared" si="90"/>
        <v>#DIV/0!</v>
      </c>
      <c r="BH139" s="67"/>
      <c r="BI139" s="67"/>
      <c r="BJ139" s="67" t="s">
        <v>115</v>
      </c>
      <c r="BK139" s="67"/>
      <c r="BL139" s="68" t="e">
        <f t="shared" si="91"/>
        <v>#DIV/0!</v>
      </c>
      <c r="BM139" s="68" t="e">
        <f t="shared" si="92"/>
        <v>#DIV/0!</v>
      </c>
      <c r="BN139" s="67"/>
      <c r="BO139" s="67"/>
      <c r="BP139" s="67" t="s">
        <v>116</v>
      </c>
      <c r="BQ139" s="67"/>
      <c r="BR139" s="68" t="e">
        <f t="shared" si="93"/>
        <v>#DIV/0!</v>
      </c>
      <c r="BS139" s="68" t="e">
        <f t="shared" si="94"/>
        <v>#DIV/0!</v>
      </c>
      <c r="BT139" s="67"/>
      <c r="BU139" s="67"/>
      <c r="BV139" s="67" t="s">
        <v>117</v>
      </c>
      <c r="BW139" s="67"/>
      <c r="BX139" s="68" t="e">
        <f t="shared" si="95"/>
        <v>#DIV/0!</v>
      </c>
      <c r="BY139" s="68" t="e">
        <f t="shared" si="96"/>
        <v>#DIV/0!</v>
      </c>
      <c r="BZ139" s="67"/>
      <c r="CA139" s="67"/>
      <c r="CB139" s="67" t="s">
        <v>118</v>
      </c>
      <c r="CC139" s="67"/>
      <c r="CD139" s="68" t="e">
        <f t="shared" si="97"/>
        <v>#DIV/0!</v>
      </c>
      <c r="CE139" s="68" t="e">
        <f t="shared" si="98"/>
        <v>#DIV/0!</v>
      </c>
      <c r="CF139" s="67"/>
      <c r="CG139" s="67"/>
      <c r="CH139" s="67" t="s">
        <v>119</v>
      </c>
      <c r="CI139" s="67"/>
      <c r="CJ139" s="68" t="e">
        <f t="shared" si="99"/>
        <v>#DIV/0!</v>
      </c>
      <c r="CK139" s="68" t="e">
        <f t="shared" si="100"/>
        <v>#DIV/0!</v>
      </c>
      <c r="CL139" s="67"/>
      <c r="CM139" s="67"/>
      <c r="CN139" s="58">
        <f t="shared" si="101"/>
        <v>0</v>
      </c>
      <c r="CO139" s="58">
        <f t="shared" si="102"/>
        <v>0</v>
      </c>
      <c r="CP139" s="58">
        <f t="shared" si="103"/>
        <v>0</v>
      </c>
      <c r="CQ139" s="58">
        <f t="shared" si="104"/>
        <v>0</v>
      </c>
      <c r="CR139" s="58">
        <f t="shared" si="105"/>
        <v>0</v>
      </c>
      <c r="CS139" s="58">
        <f t="shared" si="106"/>
        <v>0</v>
      </c>
      <c r="CT139" s="58">
        <f t="shared" si="107"/>
        <v>0</v>
      </c>
      <c r="CU139" s="58">
        <f t="shared" si="108"/>
        <v>0</v>
      </c>
      <c r="CV139" s="58">
        <f t="shared" si="109"/>
        <v>0</v>
      </c>
      <c r="CW139" s="58">
        <f t="shared" si="110"/>
        <v>0</v>
      </c>
      <c r="CX139" s="58">
        <f t="shared" si="111"/>
        <v>0</v>
      </c>
      <c r="CY139" s="58">
        <f t="shared" si="112"/>
        <v>0</v>
      </c>
      <c r="CZ139" s="58">
        <f t="shared" si="113"/>
        <v>0</v>
      </c>
    </row>
    <row r="140" spans="1:104" ht="39" x14ac:dyDescent="0.35">
      <c r="A140" s="141" t="s">
        <v>581</v>
      </c>
      <c r="B140" s="274" t="s">
        <v>141</v>
      </c>
      <c r="C140" s="20" t="s">
        <v>797</v>
      </c>
      <c r="D140" s="22" t="s">
        <v>586</v>
      </c>
      <c r="E140" s="22" t="s">
        <v>587</v>
      </c>
      <c r="F140" s="22" t="s">
        <v>588</v>
      </c>
      <c r="G140" s="20">
        <f t="shared" si="76"/>
        <v>1</v>
      </c>
      <c r="H140" s="20"/>
      <c r="I140" s="20"/>
      <c r="J140" s="20"/>
      <c r="K140" s="20"/>
      <c r="L140" s="20"/>
      <c r="M140" s="20"/>
      <c r="N140" s="20"/>
      <c r="O140" s="20"/>
      <c r="P140" s="20">
        <v>1</v>
      </c>
      <c r="Q140" s="20"/>
      <c r="R140" s="20"/>
      <c r="S140" s="20"/>
      <c r="T140" s="67" t="s">
        <v>108</v>
      </c>
      <c r="U140" s="67"/>
      <c r="V140" s="68" t="e">
        <f t="shared" si="77"/>
        <v>#DIV/0!</v>
      </c>
      <c r="W140" s="68">
        <f t="shared" si="78"/>
        <v>0</v>
      </c>
      <c r="X140" s="67"/>
      <c r="Y140" s="67"/>
      <c r="Z140" s="67" t="s">
        <v>109</v>
      </c>
      <c r="AA140" s="67"/>
      <c r="AB140" s="68" t="e">
        <f t="shared" si="79"/>
        <v>#DIV/0!</v>
      </c>
      <c r="AC140" s="68">
        <f t="shared" si="80"/>
        <v>0</v>
      </c>
      <c r="AD140" s="67"/>
      <c r="AE140" s="67"/>
      <c r="AF140" s="67" t="s">
        <v>110</v>
      </c>
      <c r="AG140" s="67"/>
      <c r="AH140" s="68" t="e">
        <f t="shared" si="81"/>
        <v>#DIV/0!</v>
      </c>
      <c r="AI140" s="68">
        <f t="shared" si="82"/>
        <v>0</v>
      </c>
      <c r="AJ140" s="67"/>
      <c r="AK140" s="67"/>
      <c r="AL140" s="67" t="s">
        <v>111</v>
      </c>
      <c r="AM140" s="67"/>
      <c r="AN140" s="68" t="e">
        <f t="shared" si="83"/>
        <v>#DIV/0!</v>
      </c>
      <c r="AO140" s="68">
        <f t="shared" si="84"/>
        <v>0</v>
      </c>
      <c r="AP140" s="67"/>
      <c r="AQ140" s="67"/>
      <c r="AR140" s="67" t="s">
        <v>112</v>
      </c>
      <c r="AS140" s="67"/>
      <c r="AT140" s="68" t="e">
        <f t="shared" si="85"/>
        <v>#DIV/0!</v>
      </c>
      <c r="AU140" s="68">
        <f t="shared" si="86"/>
        <v>0</v>
      </c>
      <c r="AV140" s="67"/>
      <c r="AW140" s="67"/>
      <c r="AX140" s="67" t="s">
        <v>113</v>
      </c>
      <c r="AY140" s="67"/>
      <c r="AZ140" s="68" t="e">
        <f t="shared" si="87"/>
        <v>#DIV/0!</v>
      </c>
      <c r="BA140" s="68">
        <f t="shared" si="88"/>
        <v>0</v>
      </c>
      <c r="BB140" s="67"/>
      <c r="BC140" s="67"/>
      <c r="BD140" s="67" t="s">
        <v>114</v>
      </c>
      <c r="BE140" s="67"/>
      <c r="BF140" s="68" t="e">
        <f t="shared" si="89"/>
        <v>#DIV/0!</v>
      </c>
      <c r="BG140" s="68">
        <f t="shared" si="90"/>
        <v>0</v>
      </c>
      <c r="BH140" s="67"/>
      <c r="BI140" s="67"/>
      <c r="BJ140" s="67" t="s">
        <v>115</v>
      </c>
      <c r="BK140" s="67"/>
      <c r="BL140" s="68" t="e">
        <f t="shared" si="91"/>
        <v>#DIV/0!</v>
      </c>
      <c r="BM140" s="68">
        <f t="shared" si="92"/>
        <v>0</v>
      </c>
      <c r="BN140" s="67"/>
      <c r="BO140" s="67"/>
      <c r="BP140" s="67" t="s">
        <v>116</v>
      </c>
      <c r="BQ140" s="67"/>
      <c r="BR140" s="68">
        <f t="shared" si="93"/>
        <v>0</v>
      </c>
      <c r="BS140" s="68">
        <f t="shared" si="94"/>
        <v>0</v>
      </c>
      <c r="BT140" s="67"/>
      <c r="BU140" s="67"/>
      <c r="BV140" s="67" t="s">
        <v>117</v>
      </c>
      <c r="BW140" s="67"/>
      <c r="BX140" s="68" t="e">
        <f t="shared" si="95"/>
        <v>#DIV/0!</v>
      </c>
      <c r="BY140" s="68">
        <f t="shared" si="96"/>
        <v>0</v>
      </c>
      <c r="BZ140" s="67"/>
      <c r="CA140" s="67"/>
      <c r="CB140" s="67" t="s">
        <v>118</v>
      </c>
      <c r="CC140" s="67"/>
      <c r="CD140" s="68" t="e">
        <f t="shared" si="97"/>
        <v>#DIV/0!</v>
      </c>
      <c r="CE140" s="68">
        <f t="shared" si="98"/>
        <v>0</v>
      </c>
      <c r="CF140" s="67"/>
      <c r="CG140" s="67"/>
      <c r="CH140" s="67" t="s">
        <v>119</v>
      </c>
      <c r="CI140" s="67"/>
      <c r="CJ140" s="68" t="e">
        <f t="shared" si="99"/>
        <v>#DIV/0!</v>
      </c>
      <c r="CK140" s="68">
        <f t="shared" si="100"/>
        <v>0</v>
      </c>
      <c r="CL140" s="67"/>
      <c r="CM140" s="67"/>
      <c r="CN140" s="58">
        <f t="shared" si="101"/>
        <v>0</v>
      </c>
      <c r="CO140" s="58">
        <f t="shared" si="102"/>
        <v>0</v>
      </c>
      <c r="CP140" s="58">
        <f t="shared" si="103"/>
        <v>0</v>
      </c>
      <c r="CQ140" s="58">
        <f t="shared" si="104"/>
        <v>0</v>
      </c>
      <c r="CR140" s="58">
        <f t="shared" si="105"/>
        <v>0</v>
      </c>
      <c r="CS140" s="58">
        <f t="shared" si="106"/>
        <v>0</v>
      </c>
      <c r="CT140" s="58">
        <f t="shared" si="107"/>
        <v>0</v>
      </c>
      <c r="CU140" s="58">
        <f t="shared" si="108"/>
        <v>0</v>
      </c>
      <c r="CV140" s="58">
        <f t="shared" si="109"/>
        <v>0</v>
      </c>
      <c r="CW140" s="58">
        <f t="shared" si="110"/>
        <v>0</v>
      </c>
      <c r="CX140" s="58">
        <f t="shared" si="111"/>
        <v>0</v>
      </c>
      <c r="CY140" s="58">
        <f t="shared" si="112"/>
        <v>0</v>
      </c>
      <c r="CZ140" s="58">
        <f t="shared" si="113"/>
        <v>0</v>
      </c>
    </row>
    <row r="141" spans="1:104" ht="78" x14ac:dyDescent="0.35">
      <c r="A141" s="141" t="s">
        <v>581</v>
      </c>
      <c r="B141" s="275"/>
      <c r="C141" s="20" t="s">
        <v>798</v>
      </c>
      <c r="D141" s="22" t="s">
        <v>586</v>
      </c>
      <c r="E141" s="22" t="s">
        <v>589</v>
      </c>
      <c r="F141" s="22" t="s">
        <v>588</v>
      </c>
      <c r="G141" s="20">
        <f t="shared" si="76"/>
        <v>1</v>
      </c>
      <c r="H141" s="20"/>
      <c r="I141" s="20"/>
      <c r="J141" s="20"/>
      <c r="K141" s="20"/>
      <c r="L141" s="20"/>
      <c r="M141" s="20">
        <v>1</v>
      </c>
      <c r="N141" s="20"/>
      <c r="O141" s="20"/>
      <c r="P141" s="20"/>
      <c r="Q141" s="20"/>
      <c r="R141" s="20"/>
      <c r="S141" s="20"/>
      <c r="T141" s="67" t="s">
        <v>108</v>
      </c>
      <c r="U141" s="67"/>
      <c r="V141" s="68" t="e">
        <f t="shared" si="77"/>
        <v>#DIV/0!</v>
      </c>
      <c r="W141" s="68">
        <f t="shared" si="78"/>
        <v>0</v>
      </c>
      <c r="X141" s="67"/>
      <c r="Y141" s="67"/>
      <c r="Z141" s="67" t="s">
        <v>109</v>
      </c>
      <c r="AA141" s="67"/>
      <c r="AB141" s="68" t="e">
        <f t="shared" si="79"/>
        <v>#DIV/0!</v>
      </c>
      <c r="AC141" s="68">
        <f t="shared" si="80"/>
        <v>0</v>
      </c>
      <c r="AD141" s="67"/>
      <c r="AE141" s="67"/>
      <c r="AF141" s="67" t="s">
        <v>110</v>
      </c>
      <c r="AG141" s="67"/>
      <c r="AH141" s="68" t="e">
        <f t="shared" si="81"/>
        <v>#DIV/0!</v>
      </c>
      <c r="AI141" s="68">
        <f t="shared" si="82"/>
        <v>0</v>
      </c>
      <c r="AJ141" s="67"/>
      <c r="AK141" s="67"/>
      <c r="AL141" s="67" t="s">
        <v>111</v>
      </c>
      <c r="AM141" s="67"/>
      <c r="AN141" s="68" t="e">
        <f t="shared" si="83"/>
        <v>#DIV/0!</v>
      </c>
      <c r="AO141" s="68">
        <f t="shared" si="84"/>
        <v>0</v>
      </c>
      <c r="AP141" s="67"/>
      <c r="AQ141" s="67"/>
      <c r="AR141" s="67" t="s">
        <v>112</v>
      </c>
      <c r="AS141" s="67"/>
      <c r="AT141" s="68" t="e">
        <f t="shared" si="85"/>
        <v>#DIV/0!</v>
      </c>
      <c r="AU141" s="68">
        <f t="shared" si="86"/>
        <v>0</v>
      </c>
      <c r="AV141" s="67"/>
      <c r="AW141" s="67"/>
      <c r="AX141" s="67" t="s">
        <v>113</v>
      </c>
      <c r="AY141" s="67"/>
      <c r="AZ141" s="68">
        <f t="shared" si="87"/>
        <v>0</v>
      </c>
      <c r="BA141" s="68">
        <f t="shared" si="88"/>
        <v>0</v>
      </c>
      <c r="BB141" s="67"/>
      <c r="BC141" s="67"/>
      <c r="BD141" s="67" t="s">
        <v>114</v>
      </c>
      <c r="BE141" s="67"/>
      <c r="BF141" s="68" t="e">
        <f t="shared" si="89"/>
        <v>#DIV/0!</v>
      </c>
      <c r="BG141" s="68">
        <f t="shared" si="90"/>
        <v>0</v>
      </c>
      <c r="BH141" s="67"/>
      <c r="BI141" s="67"/>
      <c r="BJ141" s="67" t="s">
        <v>115</v>
      </c>
      <c r="BK141" s="67"/>
      <c r="BL141" s="68" t="e">
        <f t="shared" si="91"/>
        <v>#DIV/0!</v>
      </c>
      <c r="BM141" s="68">
        <f t="shared" si="92"/>
        <v>0</v>
      </c>
      <c r="BN141" s="67"/>
      <c r="BO141" s="67"/>
      <c r="BP141" s="67" t="s">
        <v>116</v>
      </c>
      <c r="BQ141" s="67"/>
      <c r="BR141" s="68" t="e">
        <f t="shared" si="93"/>
        <v>#DIV/0!</v>
      </c>
      <c r="BS141" s="68">
        <f t="shared" si="94"/>
        <v>0</v>
      </c>
      <c r="BT141" s="67"/>
      <c r="BU141" s="67"/>
      <c r="BV141" s="67" t="s">
        <v>117</v>
      </c>
      <c r="BW141" s="67"/>
      <c r="BX141" s="68" t="e">
        <f t="shared" si="95"/>
        <v>#DIV/0!</v>
      </c>
      <c r="BY141" s="68">
        <f t="shared" si="96"/>
        <v>0</v>
      </c>
      <c r="BZ141" s="67"/>
      <c r="CA141" s="67"/>
      <c r="CB141" s="67" t="s">
        <v>118</v>
      </c>
      <c r="CC141" s="67"/>
      <c r="CD141" s="68" t="e">
        <f t="shared" si="97"/>
        <v>#DIV/0!</v>
      </c>
      <c r="CE141" s="68">
        <f t="shared" si="98"/>
        <v>0</v>
      </c>
      <c r="CF141" s="67"/>
      <c r="CG141" s="67"/>
      <c r="CH141" s="67" t="s">
        <v>119</v>
      </c>
      <c r="CI141" s="67"/>
      <c r="CJ141" s="68" t="e">
        <f t="shared" si="99"/>
        <v>#DIV/0!</v>
      </c>
      <c r="CK141" s="68">
        <f t="shared" si="100"/>
        <v>0</v>
      </c>
      <c r="CL141" s="67"/>
      <c r="CM141" s="67"/>
      <c r="CN141" s="58">
        <f t="shared" si="101"/>
        <v>0</v>
      </c>
      <c r="CO141" s="58">
        <f t="shared" si="102"/>
        <v>0</v>
      </c>
      <c r="CP141" s="58">
        <f t="shared" si="103"/>
        <v>0</v>
      </c>
      <c r="CQ141" s="58">
        <f t="shared" si="104"/>
        <v>0</v>
      </c>
      <c r="CR141" s="58">
        <f t="shared" si="105"/>
        <v>0</v>
      </c>
      <c r="CS141" s="58">
        <f t="shared" si="106"/>
        <v>0</v>
      </c>
      <c r="CT141" s="58">
        <f t="shared" si="107"/>
        <v>0</v>
      </c>
      <c r="CU141" s="58">
        <f t="shared" si="108"/>
        <v>0</v>
      </c>
      <c r="CV141" s="58">
        <f t="shared" si="109"/>
        <v>0</v>
      </c>
      <c r="CW141" s="58">
        <f t="shared" si="110"/>
        <v>0</v>
      </c>
      <c r="CX141" s="58">
        <f t="shared" si="111"/>
        <v>0</v>
      </c>
      <c r="CY141" s="58">
        <f t="shared" si="112"/>
        <v>0</v>
      </c>
      <c r="CZ141" s="58">
        <f t="shared" si="113"/>
        <v>0</v>
      </c>
    </row>
    <row r="142" spans="1:104" ht="26" x14ac:dyDescent="0.35">
      <c r="A142" s="141" t="s">
        <v>581</v>
      </c>
      <c r="B142" s="275"/>
      <c r="C142" s="20" t="s">
        <v>799</v>
      </c>
      <c r="D142" s="22"/>
      <c r="E142" s="22"/>
      <c r="F142" s="22"/>
      <c r="G142" s="20">
        <f t="shared" si="76"/>
        <v>0</v>
      </c>
      <c r="H142" s="20"/>
      <c r="I142" s="20"/>
      <c r="J142" s="20"/>
      <c r="K142" s="20"/>
      <c r="L142" s="20"/>
      <c r="M142" s="20"/>
      <c r="N142" s="20"/>
      <c r="O142" s="20"/>
      <c r="P142" s="20"/>
      <c r="Q142" s="20"/>
      <c r="R142" s="20"/>
      <c r="S142" s="20"/>
      <c r="T142" s="67" t="s">
        <v>108</v>
      </c>
      <c r="U142" s="67"/>
      <c r="V142" s="68" t="e">
        <f t="shared" si="77"/>
        <v>#DIV/0!</v>
      </c>
      <c r="W142" s="68" t="e">
        <f t="shared" si="78"/>
        <v>#DIV/0!</v>
      </c>
      <c r="X142" s="67"/>
      <c r="Y142" s="67"/>
      <c r="Z142" s="67" t="s">
        <v>109</v>
      </c>
      <c r="AA142" s="67"/>
      <c r="AB142" s="68" t="e">
        <f t="shared" si="79"/>
        <v>#DIV/0!</v>
      </c>
      <c r="AC142" s="68" t="e">
        <f t="shared" si="80"/>
        <v>#DIV/0!</v>
      </c>
      <c r="AD142" s="67"/>
      <c r="AE142" s="67"/>
      <c r="AF142" s="67" t="s">
        <v>110</v>
      </c>
      <c r="AG142" s="67"/>
      <c r="AH142" s="68" t="e">
        <f t="shared" si="81"/>
        <v>#DIV/0!</v>
      </c>
      <c r="AI142" s="68" t="e">
        <f t="shared" si="82"/>
        <v>#DIV/0!</v>
      </c>
      <c r="AJ142" s="67"/>
      <c r="AK142" s="67"/>
      <c r="AL142" s="67" t="s">
        <v>111</v>
      </c>
      <c r="AM142" s="67"/>
      <c r="AN142" s="68" t="e">
        <f t="shared" si="83"/>
        <v>#DIV/0!</v>
      </c>
      <c r="AO142" s="68" t="e">
        <f t="shared" si="84"/>
        <v>#DIV/0!</v>
      </c>
      <c r="AP142" s="67"/>
      <c r="AQ142" s="67"/>
      <c r="AR142" s="67" t="s">
        <v>112</v>
      </c>
      <c r="AS142" s="67"/>
      <c r="AT142" s="68" t="e">
        <f t="shared" si="85"/>
        <v>#DIV/0!</v>
      </c>
      <c r="AU142" s="68" t="e">
        <f t="shared" si="86"/>
        <v>#DIV/0!</v>
      </c>
      <c r="AV142" s="67"/>
      <c r="AW142" s="67"/>
      <c r="AX142" s="67" t="s">
        <v>113</v>
      </c>
      <c r="AY142" s="67"/>
      <c r="AZ142" s="68" t="e">
        <f t="shared" si="87"/>
        <v>#DIV/0!</v>
      </c>
      <c r="BA142" s="68" t="e">
        <f t="shared" si="88"/>
        <v>#DIV/0!</v>
      </c>
      <c r="BB142" s="67"/>
      <c r="BC142" s="67"/>
      <c r="BD142" s="67" t="s">
        <v>114</v>
      </c>
      <c r="BE142" s="67"/>
      <c r="BF142" s="68" t="e">
        <f t="shared" si="89"/>
        <v>#DIV/0!</v>
      </c>
      <c r="BG142" s="68" t="e">
        <f t="shared" si="90"/>
        <v>#DIV/0!</v>
      </c>
      <c r="BH142" s="67"/>
      <c r="BI142" s="67"/>
      <c r="BJ142" s="67" t="s">
        <v>115</v>
      </c>
      <c r="BK142" s="67"/>
      <c r="BL142" s="68" t="e">
        <f t="shared" si="91"/>
        <v>#DIV/0!</v>
      </c>
      <c r="BM142" s="68" t="e">
        <f t="shared" si="92"/>
        <v>#DIV/0!</v>
      </c>
      <c r="BN142" s="67"/>
      <c r="BO142" s="67"/>
      <c r="BP142" s="67" t="s">
        <v>116</v>
      </c>
      <c r="BQ142" s="67"/>
      <c r="BR142" s="68" t="e">
        <f t="shared" si="93"/>
        <v>#DIV/0!</v>
      </c>
      <c r="BS142" s="68" t="e">
        <f t="shared" si="94"/>
        <v>#DIV/0!</v>
      </c>
      <c r="BT142" s="67"/>
      <c r="BU142" s="67"/>
      <c r="BV142" s="67" t="s">
        <v>117</v>
      </c>
      <c r="BW142" s="67"/>
      <c r="BX142" s="68" t="e">
        <f t="shared" si="95"/>
        <v>#DIV/0!</v>
      </c>
      <c r="BY142" s="68" t="e">
        <f t="shared" si="96"/>
        <v>#DIV/0!</v>
      </c>
      <c r="BZ142" s="67"/>
      <c r="CA142" s="67"/>
      <c r="CB142" s="67" t="s">
        <v>118</v>
      </c>
      <c r="CC142" s="67"/>
      <c r="CD142" s="68" t="e">
        <f t="shared" si="97"/>
        <v>#DIV/0!</v>
      </c>
      <c r="CE142" s="68" t="e">
        <f t="shared" si="98"/>
        <v>#DIV/0!</v>
      </c>
      <c r="CF142" s="67"/>
      <c r="CG142" s="67"/>
      <c r="CH142" s="67" t="s">
        <v>119</v>
      </c>
      <c r="CI142" s="67"/>
      <c r="CJ142" s="68" t="e">
        <f t="shared" si="99"/>
        <v>#DIV/0!</v>
      </c>
      <c r="CK142" s="68" t="e">
        <f t="shared" si="100"/>
        <v>#DIV/0!</v>
      </c>
      <c r="CL142" s="67"/>
      <c r="CM142" s="67"/>
      <c r="CN142" s="58">
        <f t="shared" si="101"/>
        <v>0</v>
      </c>
      <c r="CO142" s="58">
        <f t="shared" si="102"/>
        <v>0</v>
      </c>
      <c r="CP142" s="58">
        <f t="shared" si="103"/>
        <v>0</v>
      </c>
      <c r="CQ142" s="58">
        <f t="shared" si="104"/>
        <v>0</v>
      </c>
      <c r="CR142" s="58">
        <f t="shared" si="105"/>
        <v>0</v>
      </c>
      <c r="CS142" s="58">
        <f t="shared" si="106"/>
        <v>0</v>
      </c>
      <c r="CT142" s="58">
        <f t="shared" si="107"/>
        <v>0</v>
      </c>
      <c r="CU142" s="58">
        <f t="shared" si="108"/>
        <v>0</v>
      </c>
      <c r="CV142" s="58">
        <f t="shared" si="109"/>
        <v>0</v>
      </c>
      <c r="CW142" s="58">
        <f t="shared" si="110"/>
        <v>0</v>
      </c>
      <c r="CX142" s="58">
        <f t="shared" si="111"/>
        <v>0</v>
      </c>
      <c r="CY142" s="58">
        <f t="shared" si="112"/>
        <v>0</v>
      </c>
      <c r="CZ142" s="58">
        <f t="shared" si="113"/>
        <v>0</v>
      </c>
    </row>
    <row r="143" spans="1:104" ht="26" x14ac:dyDescent="0.35">
      <c r="A143" s="141" t="s">
        <v>581</v>
      </c>
      <c r="B143" s="276"/>
      <c r="C143" s="20" t="s">
        <v>800</v>
      </c>
      <c r="D143" s="22"/>
      <c r="E143" s="22"/>
      <c r="F143" s="22"/>
      <c r="G143" s="20">
        <f t="shared" si="76"/>
        <v>0</v>
      </c>
      <c r="H143" s="20"/>
      <c r="I143" s="20"/>
      <c r="J143" s="20"/>
      <c r="K143" s="20"/>
      <c r="L143" s="20"/>
      <c r="M143" s="20"/>
      <c r="N143" s="20"/>
      <c r="O143" s="20"/>
      <c r="P143" s="20"/>
      <c r="Q143" s="20"/>
      <c r="R143" s="20"/>
      <c r="S143" s="20"/>
      <c r="T143" s="67" t="s">
        <v>108</v>
      </c>
      <c r="U143" s="67"/>
      <c r="V143" s="68" t="e">
        <f t="shared" si="77"/>
        <v>#DIV/0!</v>
      </c>
      <c r="W143" s="68" t="e">
        <f t="shared" si="78"/>
        <v>#DIV/0!</v>
      </c>
      <c r="X143" s="67"/>
      <c r="Y143" s="67"/>
      <c r="Z143" s="67" t="s">
        <v>109</v>
      </c>
      <c r="AA143" s="67"/>
      <c r="AB143" s="68" t="e">
        <f t="shared" si="79"/>
        <v>#DIV/0!</v>
      </c>
      <c r="AC143" s="68" t="e">
        <f t="shared" si="80"/>
        <v>#DIV/0!</v>
      </c>
      <c r="AD143" s="67"/>
      <c r="AE143" s="67"/>
      <c r="AF143" s="67" t="s">
        <v>110</v>
      </c>
      <c r="AG143" s="67"/>
      <c r="AH143" s="68" t="e">
        <f t="shared" si="81"/>
        <v>#DIV/0!</v>
      </c>
      <c r="AI143" s="68" t="e">
        <f t="shared" si="82"/>
        <v>#DIV/0!</v>
      </c>
      <c r="AJ143" s="67"/>
      <c r="AK143" s="67"/>
      <c r="AL143" s="67" t="s">
        <v>111</v>
      </c>
      <c r="AM143" s="67"/>
      <c r="AN143" s="68" t="e">
        <f t="shared" si="83"/>
        <v>#DIV/0!</v>
      </c>
      <c r="AO143" s="68" t="e">
        <f t="shared" si="84"/>
        <v>#DIV/0!</v>
      </c>
      <c r="AP143" s="67"/>
      <c r="AQ143" s="67"/>
      <c r="AR143" s="67" t="s">
        <v>112</v>
      </c>
      <c r="AS143" s="67"/>
      <c r="AT143" s="68" t="e">
        <f t="shared" si="85"/>
        <v>#DIV/0!</v>
      </c>
      <c r="AU143" s="68" t="e">
        <f t="shared" si="86"/>
        <v>#DIV/0!</v>
      </c>
      <c r="AV143" s="67"/>
      <c r="AW143" s="67"/>
      <c r="AX143" s="67" t="s">
        <v>113</v>
      </c>
      <c r="AY143" s="67"/>
      <c r="AZ143" s="68" t="e">
        <f t="shared" si="87"/>
        <v>#DIV/0!</v>
      </c>
      <c r="BA143" s="68" t="e">
        <f t="shared" si="88"/>
        <v>#DIV/0!</v>
      </c>
      <c r="BB143" s="67"/>
      <c r="BC143" s="67"/>
      <c r="BD143" s="67" t="s">
        <v>114</v>
      </c>
      <c r="BE143" s="67"/>
      <c r="BF143" s="68" t="e">
        <f t="shared" si="89"/>
        <v>#DIV/0!</v>
      </c>
      <c r="BG143" s="68" t="e">
        <f t="shared" si="90"/>
        <v>#DIV/0!</v>
      </c>
      <c r="BH143" s="67"/>
      <c r="BI143" s="67"/>
      <c r="BJ143" s="67" t="s">
        <v>115</v>
      </c>
      <c r="BK143" s="67"/>
      <c r="BL143" s="68" t="e">
        <f t="shared" si="91"/>
        <v>#DIV/0!</v>
      </c>
      <c r="BM143" s="68" t="e">
        <f t="shared" si="92"/>
        <v>#DIV/0!</v>
      </c>
      <c r="BN143" s="67"/>
      <c r="BO143" s="67"/>
      <c r="BP143" s="67" t="s">
        <v>116</v>
      </c>
      <c r="BQ143" s="67"/>
      <c r="BR143" s="68" t="e">
        <f t="shared" si="93"/>
        <v>#DIV/0!</v>
      </c>
      <c r="BS143" s="68" t="e">
        <f t="shared" si="94"/>
        <v>#DIV/0!</v>
      </c>
      <c r="BT143" s="67"/>
      <c r="BU143" s="67"/>
      <c r="BV143" s="67" t="s">
        <v>117</v>
      </c>
      <c r="BW143" s="67"/>
      <c r="BX143" s="68" t="e">
        <f t="shared" si="95"/>
        <v>#DIV/0!</v>
      </c>
      <c r="BY143" s="68" t="e">
        <f t="shared" si="96"/>
        <v>#DIV/0!</v>
      </c>
      <c r="BZ143" s="67"/>
      <c r="CA143" s="67"/>
      <c r="CB143" s="67" t="s">
        <v>118</v>
      </c>
      <c r="CC143" s="67"/>
      <c r="CD143" s="68" t="e">
        <f t="shared" si="97"/>
        <v>#DIV/0!</v>
      </c>
      <c r="CE143" s="68" t="e">
        <f t="shared" si="98"/>
        <v>#DIV/0!</v>
      </c>
      <c r="CF143" s="67"/>
      <c r="CG143" s="67"/>
      <c r="CH143" s="67" t="s">
        <v>119</v>
      </c>
      <c r="CI143" s="67"/>
      <c r="CJ143" s="68" t="e">
        <f t="shared" si="99"/>
        <v>#DIV/0!</v>
      </c>
      <c r="CK143" s="68" t="e">
        <f t="shared" si="100"/>
        <v>#DIV/0!</v>
      </c>
      <c r="CL143" s="67"/>
      <c r="CM143" s="67"/>
      <c r="CN143" s="58">
        <f t="shared" si="101"/>
        <v>0</v>
      </c>
      <c r="CO143" s="58">
        <f t="shared" si="102"/>
        <v>0</v>
      </c>
      <c r="CP143" s="58">
        <f t="shared" si="103"/>
        <v>0</v>
      </c>
      <c r="CQ143" s="58">
        <f t="shared" si="104"/>
        <v>0</v>
      </c>
      <c r="CR143" s="58">
        <f t="shared" si="105"/>
        <v>0</v>
      </c>
      <c r="CS143" s="58">
        <f t="shared" si="106"/>
        <v>0</v>
      </c>
      <c r="CT143" s="58">
        <f t="shared" si="107"/>
        <v>0</v>
      </c>
      <c r="CU143" s="58">
        <f t="shared" si="108"/>
        <v>0</v>
      </c>
      <c r="CV143" s="58">
        <f t="shared" si="109"/>
        <v>0</v>
      </c>
      <c r="CW143" s="58">
        <f t="shared" si="110"/>
        <v>0</v>
      </c>
      <c r="CX143" s="58">
        <f t="shared" si="111"/>
        <v>0</v>
      </c>
      <c r="CY143" s="58">
        <f t="shared" si="112"/>
        <v>0</v>
      </c>
      <c r="CZ143" s="58">
        <f t="shared" si="113"/>
        <v>0</v>
      </c>
    </row>
    <row r="144" spans="1:104" ht="52" x14ac:dyDescent="0.35">
      <c r="A144" s="141" t="s">
        <v>581</v>
      </c>
      <c r="B144" s="274" t="s">
        <v>141</v>
      </c>
      <c r="C144" s="20" t="s">
        <v>801</v>
      </c>
      <c r="D144" s="22" t="s">
        <v>590</v>
      </c>
      <c r="E144" s="22" t="s">
        <v>591</v>
      </c>
      <c r="F144" s="22" t="s">
        <v>592</v>
      </c>
      <c r="G144" s="20">
        <f t="shared" si="76"/>
        <v>6</v>
      </c>
      <c r="H144" s="20"/>
      <c r="I144" s="20"/>
      <c r="J144" s="20"/>
      <c r="K144" s="20"/>
      <c r="L144" s="20"/>
      <c r="M144" s="20">
        <v>1</v>
      </c>
      <c r="N144" s="20">
        <v>1</v>
      </c>
      <c r="O144" s="20">
        <v>1</v>
      </c>
      <c r="P144" s="20">
        <v>1</v>
      </c>
      <c r="Q144" s="20">
        <v>1</v>
      </c>
      <c r="R144" s="20">
        <v>1</v>
      </c>
      <c r="S144" s="20"/>
      <c r="T144" s="67" t="s">
        <v>108</v>
      </c>
      <c r="U144" s="67"/>
      <c r="V144" s="68" t="e">
        <f t="shared" si="77"/>
        <v>#DIV/0!</v>
      </c>
      <c r="W144" s="68">
        <f t="shared" si="78"/>
        <v>0</v>
      </c>
      <c r="X144" s="67"/>
      <c r="Y144" s="67"/>
      <c r="Z144" s="67" t="s">
        <v>109</v>
      </c>
      <c r="AA144" s="67"/>
      <c r="AB144" s="68" t="e">
        <f t="shared" si="79"/>
        <v>#DIV/0!</v>
      </c>
      <c r="AC144" s="68">
        <f t="shared" si="80"/>
        <v>0</v>
      </c>
      <c r="AD144" s="67"/>
      <c r="AE144" s="67"/>
      <c r="AF144" s="67" t="s">
        <v>110</v>
      </c>
      <c r="AG144" s="67"/>
      <c r="AH144" s="68" t="e">
        <f t="shared" si="81"/>
        <v>#DIV/0!</v>
      </c>
      <c r="AI144" s="68">
        <f t="shared" si="82"/>
        <v>0</v>
      </c>
      <c r="AJ144" s="67"/>
      <c r="AK144" s="67"/>
      <c r="AL144" s="67" t="s">
        <v>111</v>
      </c>
      <c r="AM144" s="67"/>
      <c r="AN144" s="68" t="e">
        <f t="shared" si="83"/>
        <v>#DIV/0!</v>
      </c>
      <c r="AO144" s="68">
        <f t="shared" si="84"/>
        <v>0</v>
      </c>
      <c r="AP144" s="67"/>
      <c r="AQ144" s="67"/>
      <c r="AR144" s="67" t="s">
        <v>112</v>
      </c>
      <c r="AS144" s="67"/>
      <c r="AT144" s="68" t="e">
        <f t="shared" si="85"/>
        <v>#DIV/0!</v>
      </c>
      <c r="AU144" s="68">
        <f t="shared" si="86"/>
        <v>0</v>
      </c>
      <c r="AV144" s="67"/>
      <c r="AW144" s="67"/>
      <c r="AX144" s="67" t="s">
        <v>113</v>
      </c>
      <c r="AY144" s="67"/>
      <c r="AZ144" s="68">
        <f t="shared" si="87"/>
        <v>0</v>
      </c>
      <c r="BA144" s="68">
        <f t="shared" si="88"/>
        <v>0</v>
      </c>
      <c r="BB144" s="67"/>
      <c r="BC144" s="67"/>
      <c r="BD144" s="67" t="s">
        <v>114</v>
      </c>
      <c r="BE144" s="67"/>
      <c r="BF144" s="68">
        <f t="shared" si="89"/>
        <v>0</v>
      </c>
      <c r="BG144" s="68">
        <f t="shared" si="90"/>
        <v>0</v>
      </c>
      <c r="BH144" s="67"/>
      <c r="BI144" s="67"/>
      <c r="BJ144" s="67" t="s">
        <v>115</v>
      </c>
      <c r="BK144" s="67"/>
      <c r="BL144" s="68">
        <f t="shared" si="91"/>
        <v>0</v>
      </c>
      <c r="BM144" s="68">
        <f t="shared" si="92"/>
        <v>0</v>
      </c>
      <c r="BN144" s="67"/>
      <c r="BO144" s="67"/>
      <c r="BP144" s="67" t="s">
        <v>116</v>
      </c>
      <c r="BQ144" s="67"/>
      <c r="BR144" s="68">
        <f t="shared" si="93"/>
        <v>0</v>
      </c>
      <c r="BS144" s="68">
        <f t="shared" si="94"/>
        <v>0</v>
      </c>
      <c r="BT144" s="67"/>
      <c r="BU144" s="67"/>
      <c r="BV144" s="67" t="s">
        <v>117</v>
      </c>
      <c r="BW144" s="67"/>
      <c r="BX144" s="68">
        <f t="shared" si="95"/>
        <v>0</v>
      </c>
      <c r="BY144" s="68">
        <f t="shared" si="96"/>
        <v>0</v>
      </c>
      <c r="BZ144" s="67"/>
      <c r="CA144" s="67"/>
      <c r="CB144" s="67" t="s">
        <v>118</v>
      </c>
      <c r="CC144" s="67"/>
      <c r="CD144" s="68">
        <f t="shared" si="97"/>
        <v>0</v>
      </c>
      <c r="CE144" s="68">
        <f t="shared" si="98"/>
        <v>0</v>
      </c>
      <c r="CF144" s="67"/>
      <c r="CG144" s="67"/>
      <c r="CH144" s="67" t="s">
        <v>119</v>
      </c>
      <c r="CI144" s="67"/>
      <c r="CJ144" s="68" t="e">
        <f t="shared" si="99"/>
        <v>#DIV/0!</v>
      </c>
      <c r="CK144" s="68">
        <f t="shared" si="100"/>
        <v>0</v>
      </c>
      <c r="CL144" s="67"/>
      <c r="CM144" s="67"/>
      <c r="CN144" s="58">
        <f t="shared" si="101"/>
        <v>0</v>
      </c>
      <c r="CO144" s="58">
        <f t="shared" si="102"/>
        <v>0</v>
      </c>
      <c r="CP144" s="58">
        <f t="shared" si="103"/>
        <v>0</v>
      </c>
      <c r="CQ144" s="58">
        <f t="shared" si="104"/>
        <v>0</v>
      </c>
      <c r="CR144" s="58">
        <f t="shared" si="105"/>
        <v>0</v>
      </c>
      <c r="CS144" s="58">
        <f t="shared" si="106"/>
        <v>0</v>
      </c>
      <c r="CT144" s="58">
        <f t="shared" si="107"/>
        <v>0</v>
      </c>
      <c r="CU144" s="58">
        <f t="shared" si="108"/>
        <v>0</v>
      </c>
      <c r="CV144" s="58">
        <f t="shared" si="109"/>
        <v>0</v>
      </c>
      <c r="CW144" s="58">
        <f t="shared" si="110"/>
        <v>0</v>
      </c>
      <c r="CX144" s="58">
        <f t="shared" si="111"/>
        <v>0</v>
      </c>
      <c r="CY144" s="58">
        <f t="shared" si="112"/>
        <v>0</v>
      </c>
      <c r="CZ144" s="58">
        <f t="shared" si="113"/>
        <v>0</v>
      </c>
    </row>
    <row r="145" spans="1:104" ht="26" x14ac:dyDescent="0.35">
      <c r="A145" s="141" t="s">
        <v>581</v>
      </c>
      <c r="B145" s="275"/>
      <c r="C145" s="20" t="s">
        <v>802</v>
      </c>
      <c r="D145" s="22"/>
      <c r="E145" s="22"/>
      <c r="F145" s="22"/>
      <c r="G145" s="20">
        <f t="shared" si="76"/>
        <v>0</v>
      </c>
      <c r="H145" s="20"/>
      <c r="I145" s="20"/>
      <c r="J145" s="20"/>
      <c r="K145" s="20"/>
      <c r="L145" s="20"/>
      <c r="M145" s="20"/>
      <c r="N145" s="20"/>
      <c r="O145" s="20"/>
      <c r="P145" s="20"/>
      <c r="Q145" s="20"/>
      <c r="R145" s="20"/>
      <c r="S145" s="20"/>
      <c r="T145" s="67" t="s">
        <v>108</v>
      </c>
      <c r="U145" s="67"/>
      <c r="V145" s="68" t="e">
        <f t="shared" si="77"/>
        <v>#DIV/0!</v>
      </c>
      <c r="W145" s="68" t="e">
        <f t="shared" si="78"/>
        <v>#DIV/0!</v>
      </c>
      <c r="X145" s="67"/>
      <c r="Y145" s="67"/>
      <c r="Z145" s="67" t="s">
        <v>109</v>
      </c>
      <c r="AA145" s="67"/>
      <c r="AB145" s="68" t="e">
        <f t="shared" si="79"/>
        <v>#DIV/0!</v>
      </c>
      <c r="AC145" s="68" t="e">
        <f t="shared" si="80"/>
        <v>#DIV/0!</v>
      </c>
      <c r="AD145" s="67"/>
      <c r="AE145" s="67"/>
      <c r="AF145" s="67" t="s">
        <v>110</v>
      </c>
      <c r="AG145" s="67"/>
      <c r="AH145" s="68" t="e">
        <f t="shared" si="81"/>
        <v>#DIV/0!</v>
      </c>
      <c r="AI145" s="68" t="e">
        <f t="shared" si="82"/>
        <v>#DIV/0!</v>
      </c>
      <c r="AJ145" s="67"/>
      <c r="AK145" s="67"/>
      <c r="AL145" s="67" t="s">
        <v>111</v>
      </c>
      <c r="AM145" s="67"/>
      <c r="AN145" s="68" t="e">
        <f t="shared" si="83"/>
        <v>#DIV/0!</v>
      </c>
      <c r="AO145" s="68" t="e">
        <f t="shared" si="84"/>
        <v>#DIV/0!</v>
      </c>
      <c r="AP145" s="67"/>
      <c r="AQ145" s="67"/>
      <c r="AR145" s="67" t="s">
        <v>112</v>
      </c>
      <c r="AS145" s="67"/>
      <c r="AT145" s="68" t="e">
        <f t="shared" si="85"/>
        <v>#DIV/0!</v>
      </c>
      <c r="AU145" s="68" t="e">
        <f t="shared" si="86"/>
        <v>#DIV/0!</v>
      </c>
      <c r="AV145" s="67"/>
      <c r="AW145" s="67"/>
      <c r="AX145" s="67" t="s">
        <v>113</v>
      </c>
      <c r="AY145" s="67"/>
      <c r="AZ145" s="68" t="e">
        <f t="shared" si="87"/>
        <v>#DIV/0!</v>
      </c>
      <c r="BA145" s="68" t="e">
        <f t="shared" si="88"/>
        <v>#DIV/0!</v>
      </c>
      <c r="BB145" s="67"/>
      <c r="BC145" s="67"/>
      <c r="BD145" s="67" t="s">
        <v>114</v>
      </c>
      <c r="BE145" s="67"/>
      <c r="BF145" s="68" t="e">
        <f t="shared" si="89"/>
        <v>#DIV/0!</v>
      </c>
      <c r="BG145" s="68" t="e">
        <f t="shared" si="90"/>
        <v>#DIV/0!</v>
      </c>
      <c r="BH145" s="67"/>
      <c r="BI145" s="67"/>
      <c r="BJ145" s="67" t="s">
        <v>115</v>
      </c>
      <c r="BK145" s="67"/>
      <c r="BL145" s="68" t="e">
        <f t="shared" si="91"/>
        <v>#DIV/0!</v>
      </c>
      <c r="BM145" s="68" t="e">
        <f t="shared" si="92"/>
        <v>#DIV/0!</v>
      </c>
      <c r="BN145" s="67"/>
      <c r="BO145" s="67"/>
      <c r="BP145" s="67" t="s">
        <v>116</v>
      </c>
      <c r="BQ145" s="67"/>
      <c r="BR145" s="68" t="e">
        <f t="shared" si="93"/>
        <v>#DIV/0!</v>
      </c>
      <c r="BS145" s="68" t="e">
        <f t="shared" si="94"/>
        <v>#DIV/0!</v>
      </c>
      <c r="BT145" s="67"/>
      <c r="BU145" s="67"/>
      <c r="BV145" s="67" t="s">
        <v>117</v>
      </c>
      <c r="BW145" s="67"/>
      <c r="BX145" s="68" t="e">
        <f t="shared" si="95"/>
        <v>#DIV/0!</v>
      </c>
      <c r="BY145" s="68" t="e">
        <f t="shared" si="96"/>
        <v>#DIV/0!</v>
      </c>
      <c r="BZ145" s="67"/>
      <c r="CA145" s="67"/>
      <c r="CB145" s="67" t="s">
        <v>118</v>
      </c>
      <c r="CC145" s="67"/>
      <c r="CD145" s="68" t="e">
        <f t="shared" si="97"/>
        <v>#DIV/0!</v>
      </c>
      <c r="CE145" s="68" t="e">
        <f t="shared" si="98"/>
        <v>#DIV/0!</v>
      </c>
      <c r="CF145" s="67"/>
      <c r="CG145" s="67"/>
      <c r="CH145" s="67" t="s">
        <v>119</v>
      </c>
      <c r="CI145" s="67"/>
      <c r="CJ145" s="68" t="e">
        <f t="shared" si="99"/>
        <v>#DIV/0!</v>
      </c>
      <c r="CK145" s="68" t="e">
        <f t="shared" si="100"/>
        <v>#DIV/0!</v>
      </c>
      <c r="CL145" s="67"/>
      <c r="CM145" s="67"/>
      <c r="CN145" s="58">
        <f t="shared" si="101"/>
        <v>0</v>
      </c>
      <c r="CO145" s="58">
        <f t="shared" si="102"/>
        <v>0</v>
      </c>
      <c r="CP145" s="58">
        <f t="shared" si="103"/>
        <v>0</v>
      </c>
      <c r="CQ145" s="58">
        <f t="shared" si="104"/>
        <v>0</v>
      </c>
      <c r="CR145" s="58">
        <f t="shared" si="105"/>
        <v>0</v>
      </c>
      <c r="CS145" s="58">
        <f t="shared" si="106"/>
        <v>0</v>
      </c>
      <c r="CT145" s="58">
        <f t="shared" si="107"/>
        <v>0</v>
      </c>
      <c r="CU145" s="58">
        <f t="shared" si="108"/>
        <v>0</v>
      </c>
      <c r="CV145" s="58">
        <f t="shared" si="109"/>
        <v>0</v>
      </c>
      <c r="CW145" s="58">
        <f t="shared" si="110"/>
        <v>0</v>
      </c>
      <c r="CX145" s="58">
        <f t="shared" si="111"/>
        <v>0</v>
      </c>
      <c r="CY145" s="58">
        <f t="shared" si="112"/>
        <v>0</v>
      </c>
      <c r="CZ145" s="58">
        <f t="shared" si="113"/>
        <v>0</v>
      </c>
    </row>
    <row r="146" spans="1:104" ht="26" x14ac:dyDescent="0.35">
      <c r="A146" s="141" t="s">
        <v>581</v>
      </c>
      <c r="B146" s="275"/>
      <c r="C146" s="20" t="s">
        <v>803</v>
      </c>
      <c r="D146" s="22"/>
      <c r="E146" s="22"/>
      <c r="F146" s="22"/>
      <c r="G146" s="20">
        <f t="shared" si="76"/>
        <v>0</v>
      </c>
      <c r="H146" s="20"/>
      <c r="I146" s="20"/>
      <c r="J146" s="20"/>
      <c r="K146" s="20"/>
      <c r="L146" s="20"/>
      <c r="M146" s="20"/>
      <c r="N146" s="20"/>
      <c r="O146" s="20"/>
      <c r="P146" s="20"/>
      <c r="Q146" s="20"/>
      <c r="R146" s="20"/>
      <c r="S146" s="20"/>
      <c r="T146" s="67" t="s">
        <v>108</v>
      </c>
      <c r="U146" s="67"/>
      <c r="V146" s="68" t="e">
        <f t="shared" si="77"/>
        <v>#DIV/0!</v>
      </c>
      <c r="W146" s="68" t="e">
        <f t="shared" si="78"/>
        <v>#DIV/0!</v>
      </c>
      <c r="X146" s="67"/>
      <c r="Y146" s="67"/>
      <c r="Z146" s="67" t="s">
        <v>109</v>
      </c>
      <c r="AA146" s="67"/>
      <c r="AB146" s="68" t="e">
        <f t="shared" si="79"/>
        <v>#DIV/0!</v>
      </c>
      <c r="AC146" s="68" t="e">
        <f t="shared" si="80"/>
        <v>#DIV/0!</v>
      </c>
      <c r="AD146" s="67"/>
      <c r="AE146" s="67"/>
      <c r="AF146" s="67" t="s">
        <v>110</v>
      </c>
      <c r="AG146" s="67"/>
      <c r="AH146" s="68" t="e">
        <f t="shared" si="81"/>
        <v>#DIV/0!</v>
      </c>
      <c r="AI146" s="68" t="e">
        <f t="shared" si="82"/>
        <v>#DIV/0!</v>
      </c>
      <c r="AJ146" s="67"/>
      <c r="AK146" s="67"/>
      <c r="AL146" s="67" t="s">
        <v>111</v>
      </c>
      <c r="AM146" s="67"/>
      <c r="AN146" s="68" t="e">
        <f t="shared" si="83"/>
        <v>#DIV/0!</v>
      </c>
      <c r="AO146" s="68" t="e">
        <f t="shared" si="84"/>
        <v>#DIV/0!</v>
      </c>
      <c r="AP146" s="67"/>
      <c r="AQ146" s="67"/>
      <c r="AR146" s="67" t="s">
        <v>112</v>
      </c>
      <c r="AS146" s="67"/>
      <c r="AT146" s="68" t="e">
        <f t="shared" si="85"/>
        <v>#DIV/0!</v>
      </c>
      <c r="AU146" s="68" t="e">
        <f t="shared" si="86"/>
        <v>#DIV/0!</v>
      </c>
      <c r="AV146" s="67"/>
      <c r="AW146" s="67"/>
      <c r="AX146" s="67" t="s">
        <v>113</v>
      </c>
      <c r="AY146" s="67"/>
      <c r="AZ146" s="68" t="e">
        <f t="shared" si="87"/>
        <v>#DIV/0!</v>
      </c>
      <c r="BA146" s="68" t="e">
        <f t="shared" si="88"/>
        <v>#DIV/0!</v>
      </c>
      <c r="BB146" s="67"/>
      <c r="BC146" s="67"/>
      <c r="BD146" s="67" t="s">
        <v>114</v>
      </c>
      <c r="BE146" s="67"/>
      <c r="BF146" s="68" t="e">
        <f t="shared" si="89"/>
        <v>#DIV/0!</v>
      </c>
      <c r="BG146" s="68" t="e">
        <f t="shared" si="90"/>
        <v>#DIV/0!</v>
      </c>
      <c r="BH146" s="67"/>
      <c r="BI146" s="67"/>
      <c r="BJ146" s="67" t="s">
        <v>115</v>
      </c>
      <c r="BK146" s="67"/>
      <c r="BL146" s="68" t="e">
        <f t="shared" si="91"/>
        <v>#DIV/0!</v>
      </c>
      <c r="BM146" s="68" t="e">
        <f t="shared" si="92"/>
        <v>#DIV/0!</v>
      </c>
      <c r="BN146" s="67"/>
      <c r="BO146" s="67"/>
      <c r="BP146" s="67" t="s">
        <v>116</v>
      </c>
      <c r="BQ146" s="67"/>
      <c r="BR146" s="68" t="e">
        <f t="shared" si="93"/>
        <v>#DIV/0!</v>
      </c>
      <c r="BS146" s="68" t="e">
        <f t="shared" si="94"/>
        <v>#DIV/0!</v>
      </c>
      <c r="BT146" s="67"/>
      <c r="BU146" s="67"/>
      <c r="BV146" s="67" t="s">
        <v>117</v>
      </c>
      <c r="BW146" s="67"/>
      <c r="BX146" s="68" t="e">
        <f t="shared" si="95"/>
        <v>#DIV/0!</v>
      </c>
      <c r="BY146" s="68" t="e">
        <f t="shared" si="96"/>
        <v>#DIV/0!</v>
      </c>
      <c r="BZ146" s="67"/>
      <c r="CA146" s="67"/>
      <c r="CB146" s="67" t="s">
        <v>118</v>
      </c>
      <c r="CC146" s="67"/>
      <c r="CD146" s="68" t="e">
        <f t="shared" si="97"/>
        <v>#DIV/0!</v>
      </c>
      <c r="CE146" s="68" t="e">
        <f t="shared" si="98"/>
        <v>#DIV/0!</v>
      </c>
      <c r="CF146" s="67"/>
      <c r="CG146" s="67"/>
      <c r="CH146" s="67" t="s">
        <v>119</v>
      </c>
      <c r="CI146" s="67"/>
      <c r="CJ146" s="68" t="e">
        <f t="shared" si="99"/>
        <v>#DIV/0!</v>
      </c>
      <c r="CK146" s="68" t="e">
        <f t="shared" si="100"/>
        <v>#DIV/0!</v>
      </c>
      <c r="CL146" s="67"/>
      <c r="CM146" s="67"/>
      <c r="CN146" s="58">
        <f t="shared" si="101"/>
        <v>0</v>
      </c>
      <c r="CO146" s="58">
        <f t="shared" si="102"/>
        <v>0</v>
      </c>
      <c r="CP146" s="58">
        <f t="shared" si="103"/>
        <v>0</v>
      </c>
      <c r="CQ146" s="58">
        <f t="shared" si="104"/>
        <v>0</v>
      </c>
      <c r="CR146" s="58">
        <f t="shared" si="105"/>
        <v>0</v>
      </c>
      <c r="CS146" s="58">
        <f t="shared" si="106"/>
        <v>0</v>
      </c>
      <c r="CT146" s="58">
        <f t="shared" si="107"/>
        <v>0</v>
      </c>
      <c r="CU146" s="58">
        <f t="shared" si="108"/>
        <v>0</v>
      </c>
      <c r="CV146" s="58">
        <f t="shared" si="109"/>
        <v>0</v>
      </c>
      <c r="CW146" s="58">
        <f t="shared" si="110"/>
        <v>0</v>
      </c>
      <c r="CX146" s="58">
        <f t="shared" si="111"/>
        <v>0</v>
      </c>
      <c r="CY146" s="58">
        <f t="shared" si="112"/>
        <v>0</v>
      </c>
      <c r="CZ146" s="58">
        <f t="shared" si="113"/>
        <v>0</v>
      </c>
    </row>
    <row r="147" spans="1:104" ht="26" x14ac:dyDescent="0.35">
      <c r="A147" s="141" t="s">
        <v>581</v>
      </c>
      <c r="B147" s="276"/>
      <c r="C147" s="20" t="s">
        <v>804</v>
      </c>
      <c r="D147" s="22"/>
      <c r="E147" s="22"/>
      <c r="F147" s="22"/>
      <c r="G147" s="20">
        <f t="shared" si="76"/>
        <v>0</v>
      </c>
      <c r="H147" s="20"/>
      <c r="I147" s="20"/>
      <c r="J147" s="20"/>
      <c r="K147" s="20"/>
      <c r="L147" s="20"/>
      <c r="M147" s="20"/>
      <c r="N147" s="20"/>
      <c r="O147" s="20"/>
      <c r="P147" s="20"/>
      <c r="Q147" s="20"/>
      <c r="R147" s="20"/>
      <c r="S147" s="20"/>
      <c r="T147" s="67" t="s">
        <v>108</v>
      </c>
      <c r="U147" s="67"/>
      <c r="V147" s="68" t="e">
        <f t="shared" si="77"/>
        <v>#DIV/0!</v>
      </c>
      <c r="W147" s="68" t="e">
        <f t="shared" si="78"/>
        <v>#DIV/0!</v>
      </c>
      <c r="X147" s="67"/>
      <c r="Y147" s="67"/>
      <c r="Z147" s="67" t="s">
        <v>109</v>
      </c>
      <c r="AA147" s="67"/>
      <c r="AB147" s="68" t="e">
        <f t="shared" si="79"/>
        <v>#DIV/0!</v>
      </c>
      <c r="AC147" s="68" t="e">
        <f t="shared" si="80"/>
        <v>#DIV/0!</v>
      </c>
      <c r="AD147" s="67"/>
      <c r="AE147" s="67"/>
      <c r="AF147" s="67" t="s">
        <v>110</v>
      </c>
      <c r="AG147" s="67"/>
      <c r="AH147" s="68" t="e">
        <f t="shared" si="81"/>
        <v>#DIV/0!</v>
      </c>
      <c r="AI147" s="68" t="e">
        <f t="shared" si="82"/>
        <v>#DIV/0!</v>
      </c>
      <c r="AJ147" s="67"/>
      <c r="AK147" s="67"/>
      <c r="AL147" s="67" t="s">
        <v>111</v>
      </c>
      <c r="AM147" s="67"/>
      <c r="AN147" s="68" t="e">
        <f t="shared" si="83"/>
        <v>#DIV/0!</v>
      </c>
      <c r="AO147" s="68" t="e">
        <f t="shared" si="84"/>
        <v>#DIV/0!</v>
      </c>
      <c r="AP147" s="67"/>
      <c r="AQ147" s="67"/>
      <c r="AR147" s="67" t="s">
        <v>112</v>
      </c>
      <c r="AS147" s="67"/>
      <c r="AT147" s="68" t="e">
        <f t="shared" si="85"/>
        <v>#DIV/0!</v>
      </c>
      <c r="AU147" s="68" t="e">
        <f t="shared" si="86"/>
        <v>#DIV/0!</v>
      </c>
      <c r="AV147" s="67"/>
      <c r="AW147" s="67"/>
      <c r="AX147" s="67" t="s">
        <v>113</v>
      </c>
      <c r="AY147" s="67"/>
      <c r="AZ147" s="68" t="e">
        <f t="shared" si="87"/>
        <v>#DIV/0!</v>
      </c>
      <c r="BA147" s="68" t="e">
        <f t="shared" si="88"/>
        <v>#DIV/0!</v>
      </c>
      <c r="BB147" s="67"/>
      <c r="BC147" s="67"/>
      <c r="BD147" s="67" t="s">
        <v>114</v>
      </c>
      <c r="BE147" s="67"/>
      <c r="BF147" s="68" t="e">
        <f t="shared" si="89"/>
        <v>#DIV/0!</v>
      </c>
      <c r="BG147" s="68" t="e">
        <f t="shared" si="90"/>
        <v>#DIV/0!</v>
      </c>
      <c r="BH147" s="67"/>
      <c r="BI147" s="67"/>
      <c r="BJ147" s="67" t="s">
        <v>115</v>
      </c>
      <c r="BK147" s="67"/>
      <c r="BL147" s="68" t="e">
        <f t="shared" si="91"/>
        <v>#DIV/0!</v>
      </c>
      <c r="BM147" s="68" t="e">
        <f t="shared" si="92"/>
        <v>#DIV/0!</v>
      </c>
      <c r="BN147" s="67"/>
      <c r="BO147" s="67"/>
      <c r="BP147" s="67" t="s">
        <v>116</v>
      </c>
      <c r="BQ147" s="67"/>
      <c r="BR147" s="68" t="e">
        <f t="shared" si="93"/>
        <v>#DIV/0!</v>
      </c>
      <c r="BS147" s="68" t="e">
        <f t="shared" si="94"/>
        <v>#DIV/0!</v>
      </c>
      <c r="BT147" s="67"/>
      <c r="BU147" s="67"/>
      <c r="BV147" s="67" t="s">
        <v>117</v>
      </c>
      <c r="BW147" s="67"/>
      <c r="BX147" s="68" t="e">
        <f t="shared" si="95"/>
        <v>#DIV/0!</v>
      </c>
      <c r="BY147" s="68" t="e">
        <f t="shared" si="96"/>
        <v>#DIV/0!</v>
      </c>
      <c r="BZ147" s="67"/>
      <c r="CA147" s="67"/>
      <c r="CB147" s="67" t="s">
        <v>118</v>
      </c>
      <c r="CC147" s="67"/>
      <c r="CD147" s="68" t="e">
        <f t="shared" si="97"/>
        <v>#DIV/0!</v>
      </c>
      <c r="CE147" s="68" t="e">
        <f t="shared" si="98"/>
        <v>#DIV/0!</v>
      </c>
      <c r="CF147" s="67"/>
      <c r="CG147" s="67"/>
      <c r="CH147" s="67" t="s">
        <v>119</v>
      </c>
      <c r="CI147" s="67"/>
      <c r="CJ147" s="68" t="e">
        <f t="shared" si="99"/>
        <v>#DIV/0!</v>
      </c>
      <c r="CK147" s="68" t="e">
        <f t="shared" si="100"/>
        <v>#DIV/0!</v>
      </c>
      <c r="CL147" s="67"/>
      <c r="CM147" s="67"/>
      <c r="CN147" s="58">
        <f t="shared" si="101"/>
        <v>0</v>
      </c>
      <c r="CO147" s="58">
        <f t="shared" si="102"/>
        <v>0</v>
      </c>
      <c r="CP147" s="58">
        <f t="shared" si="103"/>
        <v>0</v>
      </c>
      <c r="CQ147" s="58">
        <f t="shared" si="104"/>
        <v>0</v>
      </c>
      <c r="CR147" s="58">
        <f t="shared" si="105"/>
        <v>0</v>
      </c>
      <c r="CS147" s="58">
        <f t="shared" si="106"/>
        <v>0</v>
      </c>
      <c r="CT147" s="58">
        <f t="shared" si="107"/>
        <v>0</v>
      </c>
      <c r="CU147" s="58">
        <f t="shared" si="108"/>
        <v>0</v>
      </c>
      <c r="CV147" s="58">
        <f t="shared" si="109"/>
        <v>0</v>
      </c>
      <c r="CW147" s="58">
        <f t="shared" si="110"/>
        <v>0</v>
      </c>
      <c r="CX147" s="58">
        <f t="shared" si="111"/>
        <v>0</v>
      </c>
      <c r="CY147" s="58">
        <f t="shared" si="112"/>
        <v>0</v>
      </c>
      <c r="CZ147" s="58">
        <f t="shared" si="113"/>
        <v>0</v>
      </c>
    </row>
    <row r="148" spans="1:104" ht="52" x14ac:dyDescent="0.35">
      <c r="A148" s="141" t="s">
        <v>581</v>
      </c>
      <c r="B148" s="274" t="s">
        <v>141</v>
      </c>
      <c r="C148" s="20" t="s">
        <v>805</v>
      </c>
      <c r="D148" s="22" t="s">
        <v>590</v>
      </c>
      <c r="E148" s="22" t="s">
        <v>593</v>
      </c>
      <c r="F148" s="22" t="s">
        <v>584</v>
      </c>
      <c r="G148" s="20">
        <f t="shared" si="76"/>
        <v>1</v>
      </c>
      <c r="H148" s="20"/>
      <c r="I148" s="20"/>
      <c r="J148" s="20"/>
      <c r="K148" s="20"/>
      <c r="L148" s="20"/>
      <c r="M148" s="20">
        <v>1</v>
      </c>
      <c r="N148" s="20"/>
      <c r="O148" s="20"/>
      <c r="P148" s="20"/>
      <c r="Q148" s="20"/>
      <c r="R148" s="20"/>
      <c r="S148" s="20"/>
      <c r="T148" s="67" t="s">
        <v>108</v>
      </c>
      <c r="U148" s="67"/>
      <c r="V148" s="68" t="e">
        <f t="shared" si="77"/>
        <v>#DIV/0!</v>
      </c>
      <c r="W148" s="68">
        <f t="shared" si="78"/>
        <v>0</v>
      </c>
      <c r="X148" s="67"/>
      <c r="Y148" s="67"/>
      <c r="Z148" s="67" t="s">
        <v>109</v>
      </c>
      <c r="AA148" s="67"/>
      <c r="AB148" s="68" t="e">
        <f t="shared" si="79"/>
        <v>#DIV/0!</v>
      </c>
      <c r="AC148" s="68">
        <f t="shared" si="80"/>
        <v>0</v>
      </c>
      <c r="AD148" s="67"/>
      <c r="AE148" s="67"/>
      <c r="AF148" s="67" t="s">
        <v>110</v>
      </c>
      <c r="AG148" s="67"/>
      <c r="AH148" s="68" t="e">
        <f t="shared" si="81"/>
        <v>#DIV/0!</v>
      </c>
      <c r="AI148" s="68">
        <f t="shared" si="82"/>
        <v>0</v>
      </c>
      <c r="AJ148" s="67"/>
      <c r="AK148" s="67"/>
      <c r="AL148" s="67" t="s">
        <v>111</v>
      </c>
      <c r="AM148" s="67"/>
      <c r="AN148" s="68" t="e">
        <f t="shared" si="83"/>
        <v>#DIV/0!</v>
      </c>
      <c r="AO148" s="68">
        <f t="shared" si="84"/>
        <v>0</v>
      </c>
      <c r="AP148" s="67"/>
      <c r="AQ148" s="67"/>
      <c r="AR148" s="67" t="s">
        <v>112</v>
      </c>
      <c r="AS148" s="67"/>
      <c r="AT148" s="68" t="e">
        <f t="shared" si="85"/>
        <v>#DIV/0!</v>
      </c>
      <c r="AU148" s="68">
        <f t="shared" si="86"/>
        <v>0</v>
      </c>
      <c r="AV148" s="67"/>
      <c r="AW148" s="67"/>
      <c r="AX148" s="67" t="s">
        <v>113</v>
      </c>
      <c r="AY148" s="67"/>
      <c r="AZ148" s="68">
        <f t="shared" si="87"/>
        <v>0</v>
      </c>
      <c r="BA148" s="68">
        <f t="shared" si="88"/>
        <v>0</v>
      </c>
      <c r="BB148" s="67"/>
      <c r="BC148" s="67"/>
      <c r="BD148" s="67" t="s">
        <v>114</v>
      </c>
      <c r="BE148" s="67"/>
      <c r="BF148" s="68" t="e">
        <f t="shared" si="89"/>
        <v>#DIV/0!</v>
      </c>
      <c r="BG148" s="68">
        <f t="shared" si="90"/>
        <v>0</v>
      </c>
      <c r="BH148" s="67"/>
      <c r="BI148" s="67"/>
      <c r="BJ148" s="67" t="s">
        <v>115</v>
      </c>
      <c r="BK148" s="67"/>
      <c r="BL148" s="68" t="e">
        <f t="shared" si="91"/>
        <v>#DIV/0!</v>
      </c>
      <c r="BM148" s="68">
        <f t="shared" si="92"/>
        <v>0</v>
      </c>
      <c r="BN148" s="67"/>
      <c r="BO148" s="67"/>
      <c r="BP148" s="67" t="s">
        <v>116</v>
      </c>
      <c r="BQ148" s="67"/>
      <c r="BR148" s="68" t="e">
        <f t="shared" si="93"/>
        <v>#DIV/0!</v>
      </c>
      <c r="BS148" s="68">
        <f t="shared" si="94"/>
        <v>0</v>
      </c>
      <c r="BT148" s="67"/>
      <c r="BU148" s="67"/>
      <c r="BV148" s="67" t="s">
        <v>117</v>
      </c>
      <c r="BW148" s="67"/>
      <c r="BX148" s="68" t="e">
        <f t="shared" si="95"/>
        <v>#DIV/0!</v>
      </c>
      <c r="BY148" s="68">
        <f t="shared" si="96"/>
        <v>0</v>
      </c>
      <c r="BZ148" s="67"/>
      <c r="CA148" s="67"/>
      <c r="CB148" s="67" t="s">
        <v>118</v>
      </c>
      <c r="CC148" s="67"/>
      <c r="CD148" s="68" t="e">
        <f t="shared" si="97"/>
        <v>#DIV/0!</v>
      </c>
      <c r="CE148" s="68">
        <f t="shared" si="98"/>
        <v>0</v>
      </c>
      <c r="CF148" s="67"/>
      <c r="CG148" s="67"/>
      <c r="CH148" s="67" t="s">
        <v>119</v>
      </c>
      <c r="CI148" s="67"/>
      <c r="CJ148" s="68" t="e">
        <f t="shared" si="99"/>
        <v>#DIV/0!</v>
      </c>
      <c r="CK148" s="68">
        <f t="shared" si="100"/>
        <v>0</v>
      </c>
      <c r="CL148" s="67"/>
      <c r="CM148" s="67"/>
      <c r="CN148" s="58">
        <f t="shared" si="101"/>
        <v>0</v>
      </c>
      <c r="CO148" s="58">
        <f t="shared" si="102"/>
        <v>0</v>
      </c>
      <c r="CP148" s="58">
        <f t="shared" si="103"/>
        <v>0</v>
      </c>
      <c r="CQ148" s="58">
        <f t="shared" si="104"/>
        <v>0</v>
      </c>
      <c r="CR148" s="58">
        <f t="shared" si="105"/>
        <v>0</v>
      </c>
      <c r="CS148" s="58">
        <f t="shared" si="106"/>
        <v>0</v>
      </c>
      <c r="CT148" s="58">
        <f t="shared" si="107"/>
        <v>0</v>
      </c>
      <c r="CU148" s="58">
        <f t="shared" si="108"/>
        <v>0</v>
      </c>
      <c r="CV148" s="58">
        <f t="shared" si="109"/>
        <v>0</v>
      </c>
      <c r="CW148" s="58">
        <f t="shared" si="110"/>
        <v>0</v>
      </c>
      <c r="CX148" s="58">
        <f t="shared" si="111"/>
        <v>0</v>
      </c>
      <c r="CY148" s="58">
        <f t="shared" si="112"/>
        <v>0</v>
      </c>
      <c r="CZ148" s="58">
        <f t="shared" si="113"/>
        <v>0</v>
      </c>
    </row>
    <row r="149" spans="1:104" ht="26" x14ac:dyDescent="0.35">
      <c r="A149" s="141" t="s">
        <v>581</v>
      </c>
      <c r="B149" s="275"/>
      <c r="C149" s="20" t="s">
        <v>806</v>
      </c>
      <c r="D149" s="22"/>
      <c r="E149" s="22"/>
      <c r="F149" s="22"/>
      <c r="G149" s="20">
        <f t="shared" si="76"/>
        <v>0</v>
      </c>
      <c r="H149" s="20"/>
      <c r="I149" s="20"/>
      <c r="J149" s="20"/>
      <c r="K149" s="20"/>
      <c r="L149" s="20"/>
      <c r="M149" s="20"/>
      <c r="N149" s="20"/>
      <c r="O149" s="20"/>
      <c r="P149" s="20"/>
      <c r="Q149" s="20"/>
      <c r="R149" s="20"/>
      <c r="S149" s="20"/>
      <c r="T149" s="67" t="s">
        <v>108</v>
      </c>
      <c r="U149" s="67"/>
      <c r="V149" s="68" t="e">
        <f t="shared" si="77"/>
        <v>#DIV/0!</v>
      </c>
      <c r="W149" s="68" t="e">
        <f t="shared" si="78"/>
        <v>#DIV/0!</v>
      </c>
      <c r="X149" s="67"/>
      <c r="Y149" s="67"/>
      <c r="Z149" s="67" t="s">
        <v>109</v>
      </c>
      <c r="AA149" s="67"/>
      <c r="AB149" s="68" t="e">
        <f t="shared" si="79"/>
        <v>#DIV/0!</v>
      </c>
      <c r="AC149" s="68" t="e">
        <f t="shared" si="80"/>
        <v>#DIV/0!</v>
      </c>
      <c r="AD149" s="67"/>
      <c r="AE149" s="67"/>
      <c r="AF149" s="67" t="s">
        <v>110</v>
      </c>
      <c r="AG149" s="67"/>
      <c r="AH149" s="68" t="e">
        <f t="shared" si="81"/>
        <v>#DIV/0!</v>
      </c>
      <c r="AI149" s="68" t="e">
        <f t="shared" si="82"/>
        <v>#DIV/0!</v>
      </c>
      <c r="AJ149" s="67"/>
      <c r="AK149" s="67"/>
      <c r="AL149" s="67" t="s">
        <v>111</v>
      </c>
      <c r="AM149" s="67"/>
      <c r="AN149" s="68" t="e">
        <f t="shared" si="83"/>
        <v>#DIV/0!</v>
      </c>
      <c r="AO149" s="68" t="e">
        <f t="shared" si="84"/>
        <v>#DIV/0!</v>
      </c>
      <c r="AP149" s="67"/>
      <c r="AQ149" s="67"/>
      <c r="AR149" s="67" t="s">
        <v>112</v>
      </c>
      <c r="AS149" s="67"/>
      <c r="AT149" s="68" t="e">
        <f t="shared" si="85"/>
        <v>#DIV/0!</v>
      </c>
      <c r="AU149" s="68" t="e">
        <f t="shared" si="86"/>
        <v>#DIV/0!</v>
      </c>
      <c r="AV149" s="67"/>
      <c r="AW149" s="67"/>
      <c r="AX149" s="67" t="s">
        <v>113</v>
      </c>
      <c r="AY149" s="67"/>
      <c r="AZ149" s="68" t="e">
        <f t="shared" si="87"/>
        <v>#DIV/0!</v>
      </c>
      <c r="BA149" s="68" t="e">
        <f t="shared" si="88"/>
        <v>#DIV/0!</v>
      </c>
      <c r="BB149" s="67"/>
      <c r="BC149" s="67"/>
      <c r="BD149" s="67" t="s">
        <v>114</v>
      </c>
      <c r="BE149" s="67"/>
      <c r="BF149" s="68" t="e">
        <f t="shared" si="89"/>
        <v>#DIV/0!</v>
      </c>
      <c r="BG149" s="68" t="e">
        <f t="shared" si="90"/>
        <v>#DIV/0!</v>
      </c>
      <c r="BH149" s="67"/>
      <c r="BI149" s="67"/>
      <c r="BJ149" s="67" t="s">
        <v>115</v>
      </c>
      <c r="BK149" s="67"/>
      <c r="BL149" s="68" t="e">
        <f t="shared" si="91"/>
        <v>#DIV/0!</v>
      </c>
      <c r="BM149" s="68" t="e">
        <f t="shared" si="92"/>
        <v>#DIV/0!</v>
      </c>
      <c r="BN149" s="67"/>
      <c r="BO149" s="67"/>
      <c r="BP149" s="67" t="s">
        <v>116</v>
      </c>
      <c r="BQ149" s="67"/>
      <c r="BR149" s="68" t="e">
        <f t="shared" si="93"/>
        <v>#DIV/0!</v>
      </c>
      <c r="BS149" s="68" t="e">
        <f t="shared" si="94"/>
        <v>#DIV/0!</v>
      </c>
      <c r="BT149" s="67"/>
      <c r="BU149" s="67"/>
      <c r="BV149" s="67" t="s">
        <v>117</v>
      </c>
      <c r="BW149" s="67"/>
      <c r="BX149" s="68" t="e">
        <f t="shared" si="95"/>
        <v>#DIV/0!</v>
      </c>
      <c r="BY149" s="68" t="e">
        <f t="shared" si="96"/>
        <v>#DIV/0!</v>
      </c>
      <c r="BZ149" s="67"/>
      <c r="CA149" s="67"/>
      <c r="CB149" s="67" t="s">
        <v>118</v>
      </c>
      <c r="CC149" s="67"/>
      <c r="CD149" s="68" t="e">
        <f t="shared" si="97"/>
        <v>#DIV/0!</v>
      </c>
      <c r="CE149" s="68" t="e">
        <f t="shared" si="98"/>
        <v>#DIV/0!</v>
      </c>
      <c r="CF149" s="67"/>
      <c r="CG149" s="67"/>
      <c r="CH149" s="67" t="s">
        <v>119</v>
      </c>
      <c r="CI149" s="67"/>
      <c r="CJ149" s="68" t="e">
        <f t="shared" si="99"/>
        <v>#DIV/0!</v>
      </c>
      <c r="CK149" s="68" t="e">
        <f t="shared" si="100"/>
        <v>#DIV/0!</v>
      </c>
      <c r="CL149" s="67"/>
      <c r="CM149" s="67"/>
      <c r="CN149" s="58">
        <f t="shared" si="101"/>
        <v>0</v>
      </c>
      <c r="CO149" s="58">
        <f t="shared" si="102"/>
        <v>0</v>
      </c>
      <c r="CP149" s="58">
        <f t="shared" si="103"/>
        <v>0</v>
      </c>
      <c r="CQ149" s="58">
        <f t="shared" si="104"/>
        <v>0</v>
      </c>
      <c r="CR149" s="58">
        <f t="shared" si="105"/>
        <v>0</v>
      </c>
      <c r="CS149" s="58">
        <f t="shared" si="106"/>
        <v>0</v>
      </c>
      <c r="CT149" s="58">
        <f t="shared" si="107"/>
        <v>0</v>
      </c>
      <c r="CU149" s="58">
        <f t="shared" si="108"/>
        <v>0</v>
      </c>
      <c r="CV149" s="58">
        <f t="shared" si="109"/>
        <v>0</v>
      </c>
      <c r="CW149" s="58">
        <f t="shared" si="110"/>
        <v>0</v>
      </c>
      <c r="CX149" s="58">
        <f t="shared" si="111"/>
        <v>0</v>
      </c>
      <c r="CY149" s="58">
        <f t="shared" si="112"/>
        <v>0</v>
      </c>
      <c r="CZ149" s="58">
        <f t="shared" si="113"/>
        <v>0</v>
      </c>
    </row>
    <row r="150" spans="1:104" ht="26" x14ac:dyDescent="0.35">
      <c r="A150" s="141" t="s">
        <v>581</v>
      </c>
      <c r="B150" s="275"/>
      <c r="C150" s="20" t="s">
        <v>807</v>
      </c>
      <c r="D150" s="22"/>
      <c r="E150" s="22"/>
      <c r="F150" s="22"/>
      <c r="G150" s="20">
        <f t="shared" si="76"/>
        <v>0</v>
      </c>
      <c r="H150" s="20"/>
      <c r="I150" s="20"/>
      <c r="J150" s="20"/>
      <c r="K150" s="20"/>
      <c r="L150" s="20"/>
      <c r="M150" s="20"/>
      <c r="N150" s="20"/>
      <c r="O150" s="20"/>
      <c r="P150" s="20"/>
      <c r="Q150" s="20"/>
      <c r="R150" s="20"/>
      <c r="S150" s="20"/>
      <c r="T150" s="67" t="s">
        <v>108</v>
      </c>
      <c r="U150" s="67"/>
      <c r="V150" s="68" t="e">
        <f t="shared" si="77"/>
        <v>#DIV/0!</v>
      </c>
      <c r="W150" s="68" t="e">
        <f t="shared" si="78"/>
        <v>#DIV/0!</v>
      </c>
      <c r="X150" s="67"/>
      <c r="Y150" s="67"/>
      <c r="Z150" s="67" t="s">
        <v>109</v>
      </c>
      <c r="AA150" s="67"/>
      <c r="AB150" s="68" t="e">
        <f t="shared" si="79"/>
        <v>#DIV/0!</v>
      </c>
      <c r="AC150" s="68" t="e">
        <f t="shared" si="80"/>
        <v>#DIV/0!</v>
      </c>
      <c r="AD150" s="67"/>
      <c r="AE150" s="67"/>
      <c r="AF150" s="67" t="s">
        <v>110</v>
      </c>
      <c r="AG150" s="67"/>
      <c r="AH150" s="68" t="e">
        <f t="shared" si="81"/>
        <v>#DIV/0!</v>
      </c>
      <c r="AI150" s="68" t="e">
        <f t="shared" si="82"/>
        <v>#DIV/0!</v>
      </c>
      <c r="AJ150" s="67"/>
      <c r="AK150" s="67"/>
      <c r="AL150" s="67" t="s">
        <v>111</v>
      </c>
      <c r="AM150" s="67"/>
      <c r="AN150" s="68" t="e">
        <f t="shared" si="83"/>
        <v>#DIV/0!</v>
      </c>
      <c r="AO150" s="68" t="e">
        <f t="shared" si="84"/>
        <v>#DIV/0!</v>
      </c>
      <c r="AP150" s="67"/>
      <c r="AQ150" s="67"/>
      <c r="AR150" s="67" t="s">
        <v>112</v>
      </c>
      <c r="AS150" s="67"/>
      <c r="AT150" s="68" t="e">
        <f t="shared" si="85"/>
        <v>#DIV/0!</v>
      </c>
      <c r="AU150" s="68" t="e">
        <f t="shared" si="86"/>
        <v>#DIV/0!</v>
      </c>
      <c r="AV150" s="67"/>
      <c r="AW150" s="67"/>
      <c r="AX150" s="67" t="s">
        <v>113</v>
      </c>
      <c r="AY150" s="67"/>
      <c r="AZ150" s="68" t="e">
        <f t="shared" si="87"/>
        <v>#DIV/0!</v>
      </c>
      <c r="BA150" s="68" t="e">
        <f t="shared" si="88"/>
        <v>#DIV/0!</v>
      </c>
      <c r="BB150" s="67"/>
      <c r="BC150" s="67"/>
      <c r="BD150" s="67" t="s">
        <v>114</v>
      </c>
      <c r="BE150" s="67"/>
      <c r="BF150" s="68" t="e">
        <f t="shared" si="89"/>
        <v>#DIV/0!</v>
      </c>
      <c r="BG150" s="68" t="e">
        <f t="shared" si="90"/>
        <v>#DIV/0!</v>
      </c>
      <c r="BH150" s="67"/>
      <c r="BI150" s="67"/>
      <c r="BJ150" s="67" t="s">
        <v>115</v>
      </c>
      <c r="BK150" s="67"/>
      <c r="BL150" s="68" t="e">
        <f t="shared" si="91"/>
        <v>#DIV/0!</v>
      </c>
      <c r="BM150" s="68" t="e">
        <f t="shared" si="92"/>
        <v>#DIV/0!</v>
      </c>
      <c r="BN150" s="67"/>
      <c r="BO150" s="67"/>
      <c r="BP150" s="67" t="s">
        <v>116</v>
      </c>
      <c r="BQ150" s="67"/>
      <c r="BR150" s="68" t="e">
        <f t="shared" si="93"/>
        <v>#DIV/0!</v>
      </c>
      <c r="BS150" s="68" t="e">
        <f t="shared" si="94"/>
        <v>#DIV/0!</v>
      </c>
      <c r="BT150" s="67"/>
      <c r="BU150" s="67"/>
      <c r="BV150" s="67" t="s">
        <v>117</v>
      </c>
      <c r="BW150" s="67"/>
      <c r="BX150" s="68" t="e">
        <f t="shared" si="95"/>
        <v>#DIV/0!</v>
      </c>
      <c r="BY150" s="68" t="e">
        <f t="shared" si="96"/>
        <v>#DIV/0!</v>
      </c>
      <c r="BZ150" s="67"/>
      <c r="CA150" s="67"/>
      <c r="CB150" s="67" t="s">
        <v>118</v>
      </c>
      <c r="CC150" s="67"/>
      <c r="CD150" s="68" t="e">
        <f t="shared" si="97"/>
        <v>#DIV/0!</v>
      </c>
      <c r="CE150" s="68" t="e">
        <f t="shared" si="98"/>
        <v>#DIV/0!</v>
      </c>
      <c r="CF150" s="67"/>
      <c r="CG150" s="67"/>
      <c r="CH150" s="67" t="s">
        <v>119</v>
      </c>
      <c r="CI150" s="67"/>
      <c r="CJ150" s="68" t="e">
        <f t="shared" si="99"/>
        <v>#DIV/0!</v>
      </c>
      <c r="CK150" s="68" t="e">
        <f t="shared" si="100"/>
        <v>#DIV/0!</v>
      </c>
      <c r="CL150" s="67"/>
      <c r="CM150" s="67"/>
      <c r="CN150" s="58">
        <f t="shared" si="101"/>
        <v>0</v>
      </c>
      <c r="CO150" s="58">
        <f t="shared" si="102"/>
        <v>0</v>
      </c>
      <c r="CP150" s="58">
        <f t="shared" si="103"/>
        <v>0</v>
      </c>
      <c r="CQ150" s="58">
        <f t="shared" si="104"/>
        <v>0</v>
      </c>
      <c r="CR150" s="58">
        <f t="shared" si="105"/>
        <v>0</v>
      </c>
      <c r="CS150" s="58">
        <f t="shared" si="106"/>
        <v>0</v>
      </c>
      <c r="CT150" s="58">
        <f t="shared" si="107"/>
        <v>0</v>
      </c>
      <c r="CU150" s="58">
        <f t="shared" si="108"/>
        <v>0</v>
      </c>
      <c r="CV150" s="58">
        <f t="shared" si="109"/>
        <v>0</v>
      </c>
      <c r="CW150" s="58">
        <f t="shared" si="110"/>
        <v>0</v>
      </c>
      <c r="CX150" s="58">
        <f t="shared" si="111"/>
        <v>0</v>
      </c>
      <c r="CY150" s="58">
        <f t="shared" si="112"/>
        <v>0</v>
      </c>
      <c r="CZ150" s="58">
        <f t="shared" si="113"/>
        <v>0</v>
      </c>
    </row>
    <row r="151" spans="1:104" ht="26" x14ac:dyDescent="0.35">
      <c r="A151" s="141" t="s">
        <v>581</v>
      </c>
      <c r="B151" s="276"/>
      <c r="C151" s="20" t="s">
        <v>808</v>
      </c>
      <c r="D151" s="22"/>
      <c r="E151" s="22"/>
      <c r="F151" s="22"/>
      <c r="G151" s="20">
        <f t="shared" si="76"/>
        <v>0</v>
      </c>
      <c r="H151" s="20"/>
      <c r="I151" s="20"/>
      <c r="J151" s="20"/>
      <c r="K151" s="20"/>
      <c r="L151" s="20"/>
      <c r="M151" s="20"/>
      <c r="N151" s="20"/>
      <c r="O151" s="20"/>
      <c r="P151" s="20"/>
      <c r="Q151" s="20"/>
      <c r="R151" s="20"/>
      <c r="S151" s="20"/>
      <c r="T151" s="67" t="s">
        <v>108</v>
      </c>
      <c r="U151" s="67"/>
      <c r="V151" s="68" t="e">
        <f t="shared" si="77"/>
        <v>#DIV/0!</v>
      </c>
      <c r="W151" s="68" t="e">
        <f t="shared" si="78"/>
        <v>#DIV/0!</v>
      </c>
      <c r="X151" s="67"/>
      <c r="Y151" s="67"/>
      <c r="Z151" s="67" t="s">
        <v>109</v>
      </c>
      <c r="AA151" s="67"/>
      <c r="AB151" s="68" t="e">
        <f t="shared" si="79"/>
        <v>#DIV/0!</v>
      </c>
      <c r="AC151" s="68" t="e">
        <f t="shared" si="80"/>
        <v>#DIV/0!</v>
      </c>
      <c r="AD151" s="67"/>
      <c r="AE151" s="67"/>
      <c r="AF151" s="67" t="s">
        <v>110</v>
      </c>
      <c r="AG151" s="67"/>
      <c r="AH151" s="68" t="e">
        <f t="shared" si="81"/>
        <v>#DIV/0!</v>
      </c>
      <c r="AI151" s="68" t="e">
        <f t="shared" si="82"/>
        <v>#DIV/0!</v>
      </c>
      <c r="AJ151" s="67"/>
      <c r="AK151" s="67"/>
      <c r="AL151" s="67" t="s">
        <v>111</v>
      </c>
      <c r="AM151" s="67"/>
      <c r="AN151" s="68" t="e">
        <f t="shared" si="83"/>
        <v>#DIV/0!</v>
      </c>
      <c r="AO151" s="68" t="e">
        <f t="shared" si="84"/>
        <v>#DIV/0!</v>
      </c>
      <c r="AP151" s="67"/>
      <c r="AQ151" s="67"/>
      <c r="AR151" s="67" t="s">
        <v>112</v>
      </c>
      <c r="AS151" s="67"/>
      <c r="AT151" s="68" t="e">
        <f t="shared" si="85"/>
        <v>#DIV/0!</v>
      </c>
      <c r="AU151" s="68" t="e">
        <f t="shared" si="86"/>
        <v>#DIV/0!</v>
      </c>
      <c r="AV151" s="67"/>
      <c r="AW151" s="67"/>
      <c r="AX151" s="67" t="s">
        <v>113</v>
      </c>
      <c r="AY151" s="67"/>
      <c r="AZ151" s="68" t="e">
        <f t="shared" si="87"/>
        <v>#DIV/0!</v>
      </c>
      <c r="BA151" s="68" t="e">
        <f t="shared" si="88"/>
        <v>#DIV/0!</v>
      </c>
      <c r="BB151" s="67"/>
      <c r="BC151" s="67"/>
      <c r="BD151" s="67" t="s">
        <v>114</v>
      </c>
      <c r="BE151" s="67"/>
      <c r="BF151" s="68" t="e">
        <f t="shared" si="89"/>
        <v>#DIV/0!</v>
      </c>
      <c r="BG151" s="68" t="e">
        <f t="shared" si="90"/>
        <v>#DIV/0!</v>
      </c>
      <c r="BH151" s="67"/>
      <c r="BI151" s="67"/>
      <c r="BJ151" s="67" t="s">
        <v>115</v>
      </c>
      <c r="BK151" s="67"/>
      <c r="BL151" s="68" t="e">
        <f t="shared" si="91"/>
        <v>#DIV/0!</v>
      </c>
      <c r="BM151" s="68" t="e">
        <f t="shared" si="92"/>
        <v>#DIV/0!</v>
      </c>
      <c r="BN151" s="67"/>
      <c r="BO151" s="67"/>
      <c r="BP151" s="67" t="s">
        <v>116</v>
      </c>
      <c r="BQ151" s="67"/>
      <c r="BR151" s="68" t="e">
        <f t="shared" si="93"/>
        <v>#DIV/0!</v>
      </c>
      <c r="BS151" s="68" t="e">
        <f t="shared" si="94"/>
        <v>#DIV/0!</v>
      </c>
      <c r="BT151" s="67"/>
      <c r="BU151" s="67"/>
      <c r="BV151" s="67" t="s">
        <v>117</v>
      </c>
      <c r="BW151" s="67"/>
      <c r="BX151" s="68" t="e">
        <f t="shared" si="95"/>
        <v>#DIV/0!</v>
      </c>
      <c r="BY151" s="68" t="e">
        <f t="shared" si="96"/>
        <v>#DIV/0!</v>
      </c>
      <c r="BZ151" s="67"/>
      <c r="CA151" s="67"/>
      <c r="CB151" s="67" t="s">
        <v>118</v>
      </c>
      <c r="CC151" s="67"/>
      <c r="CD151" s="68" t="e">
        <f t="shared" si="97"/>
        <v>#DIV/0!</v>
      </c>
      <c r="CE151" s="68" t="e">
        <f t="shared" si="98"/>
        <v>#DIV/0!</v>
      </c>
      <c r="CF151" s="67"/>
      <c r="CG151" s="67"/>
      <c r="CH151" s="67" t="s">
        <v>119</v>
      </c>
      <c r="CI151" s="67"/>
      <c r="CJ151" s="68" t="e">
        <f t="shared" si="99"/>
        <v>#DIV/0!</v>
      </c>
      <c r="CK151" s="68" t="e">
        <f t="shared" si="100"/>
        <v>#DIV/0!</v>
      </c>
      <c r="CL151" s="67"/>
      <c r="CM151" s="67"/>
      <c r="CN151" s="58">
        <f t="shared" si="101"/>
        <v>0</v>
      </c>
      <c r="CO151" s="58">
        <f t="shared" si="102"/>
        <v>0</v>
      </c>
      <c r="CP151" s="58">
        <f t="shared" si="103"/>
        <v>0</v>
      </c>
      <c r="CQ151" s="58">
        <f t="shared" si="104"/>
        <v>0</v>
      </c>
      <c r="CR151" s="58">
        <f t="shared" si="105"/>
        <v>0</v>
      </c>
      <c r="CS151" s="58">
        <f t="shared" si="106"/>
        <v>0</v>
      </c>
      <c r="CT151" s="58">
        <f t="shared" si="107"/>
        <v>0</v>
      </c>
      <c r="CU151" s="58">
        <f t="shared" si="108"/>
        <v>0</v>
      </c>
      <c r="CV151" s="58">
        <f t="shared" si="109"/>
        <v>0</v>
      </c>
      <c r="CW151" s="58">
        <f t="shared" si="110"/>
        <v>0</v>
      </c>
      <c r="CX151" s="58">
        <f t="shared" si="111"/>
        <v>0</v>
      </c>
      <c r="CY151" s="58">
        <f t="shared" si="112"/>
        <v>0</v>
      </c>
      <c r="CZ151" s="58">
        <f t="shared" si="113"/>
        <v>0</v>
      </c>
    </row>
    <row r="152" spans="1:104" ht="91" x14ac:dyDescent="0.35">
      <c r="A152" s="141" t="s">
        <v>581</v>
      </c>
      <c r="B152" s="274" t="s">
        <v>141</v>
      </c>
      <c r="C152" s="20" t="s">
        <v>809</v>
      </c>
      <c r="D152" s="22" t="s">
        <v>586</v>
      </c>
      <c r="E152" s="22" t="s">
        <v>595</v>
      </c>
      <c r="F152" s="22" t="s">
        <v>596</v>
      </c>
      <c r="G152" s="20">
        <f t="shared" si="76"/>
        <v>1</v>
      </c>
      <c r="H152" s="20"/>
      <c r="I152" s="20"/>
      <c r="J152" s="20"/>
      <c r="K152" s="20"/>
      <c r="L152" s="20"/>
      <c r="M152" s="20">
        <v>1</v>
      </c>
      <c r="N152" s="20"/>
      <c r="O152" s="20"/>
      <c r="P152" s="20"/>
      <c r="Q152" s="20"/>
      <c r="R152" s="20"/>
      <c r="S152" s="20"/>
      <c r="T152" s="67" t="s">
        <v>108</v>
      </c>
      <c r="U152" s="67"/>
      <c r="V152" s="68" t="e">
        <f t="shared" si="77"/>
        <v>#DIV/0!</v>
      </c>
      <c r="W152" s="68">
        <f t="shared" si="78"/>
        <v>0</v>
      </c>
      <c r="X152" s="67"/>
      <c r="Y152" s="67"/>
      <c r="Z152" s="67" t="s">
        <v>109</v>
      </c>
      <c r="AA152" s="67"/>
      <c r="AB152" s="68" t="e">
        <f t="shared" si="79"/>
        <v>#DIV/0!</v>
      </c>
      <c r="AC152" s="68">
        <f t="shared" si="80"/>
        <v>0</v>
      </c>
      <c r="AD152" s="67"/>
      <c r="AE152" s="67"/>
      <c r="AF152" s="67" t="s">
        <v>110</v>
      </c>
      <c r="AG152" s="67"/>
      <c r="AH152" s="68" t="e">
        <f t="shared" si="81"/>
        <v>#DIV/0!</v>
      </c>
      <c r="AI152" s="68">
        <f t="shared" si="82"/>
        <v>0</v>
      </c>
      <c r="AJ152" s="67"/>
      <c r="AK152" s="67"/>
      <c r="AL152" s="67" t="s">
        <v>111</v>
      </c>
      <c r="AM152" s="67"/>
      <c r="AN152" s="68" t="e">
        <f t="shared" si="83"/>
        <v>#DIV/0!</v>
      </c>
      <c r="AO152" s="68">
        <f t="shared" si="84"/>
        <v>0</v>
      </c>
      <c r="AP152" s="67"/>
      <c r="AQ152" s="67"/>
      <c r="AR152" s="67" t="s">
        <v>112</v>
      </c>
      <c r="AS152" s="67"/>
      <c r="AT152" s="68" t="e">
        <f t="shared" si="85"/>
        <v>#DIV/0!</v>
      </c>
      <c r="AU152" s="68">
        <f t="shared" si="86"/>
        <v>0</v>
      </c>
      <c r="AV152" s="67"/>
      <c r="AW152" s="67"/>
      <c r="AX152" s="67" t="s">
        <v>113</v>
      </c>
      <c r="AY152" s="67"/>
      <c r="AZ152" s="68">
        <f t="shared" si="87"/>
        <v>0</v>
      </c>
      <c r="BA152" s="68">
        <f t="shared" si="88"/>
        <v>0</v>
      </c>
      <c r="BB152" s="67"/>
      <c r="BC152" s="67"/>
      <c r="BD152" s="67" t="s">
        <v>114</v>
      </c>
      <c r="BE152" s="67"/>
      <c r="BF152" s="68" t="e">
        <f t="shared" si="89"/>
        <v>#DIV/0!</v>
      </c>
      <c r="BG152" s="68">
        <f t="shared" si="90"/>
        <v>0</v>
      </c>
      <c r="BH152" s="67"/>
      <c r="BI152" s="67"/>
      <c r="BJ152" s="67" t="s">
        <v>115</v>
      </c>
      <c r="BK152" s="67"/>
      <c r="BL152" s="68" t="e">
        <f t="shared" si="91"/>
        <v>#DIV/0!</v>
      </c>
      <c r="BM152" s="68">
        <f t="shared" si="92"/>
        <v>0</v>
      </c>
      <c r="BN152" s="67"/>
      <c r="BO152" s="67"/>
      <c r="BP152" s="67" t="s">
        <v>116</v>
      </c>
      <c r="BQ152" s="67"/>
      <c r="BR152" s="68" t="e">
        <f t="shared" si="93"/>
        <v>#DIV/0!</v>
      </c>
      <c r="BS152" s="68">
        <f t="shared" si="94"/>
        <v>0</v>
      </c>
      <c r="BT152" s="67"/>
      <c r="BU152" s="67"/>
      <c r="BV152" s="67" t="s">
        <v>117</v>
      </c>
      <c r="BW152" s="67"/>
      <c r="BX152" s="68" t="e">
        <f t="shared" si="95"/>
        <v>#DIV/0!</v>
      </c>
      <c r="BY152" s="68">
        <f t="shared" si="96"/>
        <v>0</v>
      </c>
      <c r="BZ152" s="67"/>
      <c r="CA152" s="67"/>
      <c r="CB152" s="67" t="s">
        <v>118</v>
      </c>
      <c r="CC152" s="67"/>
      <c r="CD152" s="68" t="e">
        <f t="shared" si="97"/>
        <v>#DIV/0!</v>
      </c>
      <c r="CE152" s="68">
        <f t="shared" si="98"/>
        <v>0</v>
      </c>
      <c r="CF152" s="67"/>
      <c r="CG152" s="67"/>
      <c r="CH152" s="67" t="s">
        <v>119</v>
      </c>
      <c r="CI152" s="67"/>
      <c r="CJ152" s="68" t="e">
        <f t="shared" si="99"/>
        <v>#DIV/0!</v>
      </c>
      <c r="CK152" s="68">
        <f t="shared" si="100"/>
        <v>0</v>
      </c>
      <c r="CL152" s="67"/>
      <c r="CM152" s="67"/>
      <c r="CN152" s="58">
        <f t="shared" si="101"/>
        <v>0</v>
      </c>
      <c r="CO152" s="58">
        <f t="shared" si="102"/>
        <v>0</v>
      </c>
      <c r="CP152" s="58">
        <f t="shared" si="103"/>
        <v>0</v>
      </c>
      <c r="CQ152" s="58">
        <f t="shared" si="104"/>
        <v>0</v>
      </c>
      <c r="CR152" s="58">
        <f t="shared" si="105"/>
        <v>0</v>
      </c>
      <c r="CS152" s="58">
        <f t="shared" si="106"/>
        <v>0</v>
      </c>
      <c r="CT152" s="58">
        <f t="shared" si="107"/>
        <v>0</v>
      </c>
      <c r="CU152" s="58">
        <f t="shared" si="108"/>
        <v>0</v>
      </c>
      <c r="CV152" s="58">
        <f t="shared" si="109"/>
        <v>0</v>
      </c>
      <c r="CW152" s="58">
        <f t="shared" si="110"/>
        <v>0</v>
      </c>
      <c r="CX152" s="58">
        <f t="shared" si="111"/>
        <v>0</v>
      </c>
      <c r="CY152" s="58">
        <f t="shared" si="112"/>
        <v>0</v>
      </c>
      <c r="CZ152" s="58">
        <f t="shared" si="113"/>
        <v>0</v>
      </c>
    </row>
    <row r="153" spans="1:104" ht="26" x14ac:dyDescent="0.35">
      <c r="A153" s="141" t="s">
        <v>581</v>
      </c>
      <c r="B153" s="275"/>
      <c r="C153" s="20" t="s">
        <v>810</v>
      </c>
      <c r="D153" s="22"/>
      <c r="E153" s="22"/>
      <c r="F153" s="22"/>
      <c r="G153" s="20">
        <f t="shared" si="76"/>
        <v>0</v>
      </c>
      <c r="H153" s="20"/>
      <c r="I153" s="20"/>
      <c r="J153" s="20"/>
      <c r="K153" s="20"/>
      <c r="L153" s="20"/>
      <c r="M153" s="20"/>
      <c r="N153" s="20"/>
      <c r="O153" s="20"/>
      <c r="P153" s="20"/>
      <c r="Q153" s="20"/>
      <c r="R153" s="20"/>
      <c r="S153" s="20"/>
      <c r="T153" s="67" t="s">
        <v>108</v>
      </c>
      <c r="U153" s="67"/>
      <c r="V153" s="68" t="e">
        <f t="shared" si="77"/>
        <v>#DIV/0!</v>
      </c>
      <c r="W153" s="68" t="e">
        <f t="shared" si="78"/>
        <v>#DIV/0!</v>
      </c>
      <c r="X153" s="67"/>
      <c r="Y153" s="67"/>
      <c r="Z153" s="67" t="s">
        <v>109</v>
      </c>
      <c r="AA153" s="67"/>
      <c r="AB153" s="68" t="e">
        <f t="shared" si="79"/>
        <v>#DIV/0!</v>
      </c>
      <c r="AC153" s="68" t="e">
        <f t="shared" si="80"/>
        <v>#DIV/0!</v>
      </c>
      <c r="AD153" s="67"/>
      <c r="AE153" s="67"/>
      <c r="AF153" s="67" t="s">
        <v>110</v>
      </c>
      <c r="AG153" s="67"/>
      <c r="AH153" s="68" t="e">
        <f t="shared" si="81"/>
        <v>#DIV/0!</v>
      </c>
      <c r="AI153" s="68" t="e">
        <f t="shared" si="82"/>
        <v>#DIV/0!</v>
      </c>
      <c r="AJ153" s="67"/>
      <c r="AK153" s="67"/>
      <c r="AL153" s="67" t="s">
        <v>111</v>
      </c>
      <c r="AM153" s="67"/>
      <c r="AN153" s="68" t="e">
        <f t="shared" si="83"/>
        <v>#DIV/0!</v>
      </c>
      <c r="AO153" s="68" t="e">
        <f t="shared" si="84"/>
        <v>#DIV/0!</v>
      </c>
      <c r="AP153" s="67"/>
      <c r="AQ153" s="67"/>
      <c r="AR153" s="67" t="s">
        <v>112</v>
      </c>
      <c r="AS153" s="67"/>
      <c r="AT153" s="68" t="e">
        <f t="shared" si="85"/>
        <v>#DIV/0!</v>
      </c>
      <c r="AU153" s="68" t="e">
        <f t="shared" si="86"/>
        <v>#DIV/0!</v>
      </c>
      <c r="AV153" s="67"/>
      <c r="AW153" s="67"/>
      <c r="AX153" s="67" t="s">
        <v>113</v>
      </c>
      <c r="AY153" s="67"/>
      <c r="AZ153" s="68" t="e">
        <f t="shared" si="87"/>
        <v>#DIV/0!</v>
      </c>
      <c r="BA153" s="68" t="e">
        <f t="shared" si="88"/>
        <v>#DIV/0!</v>
      </c>
      <c r="BB153" s="67"/>
      <c r="BC153" s="67"/>
      <c r="BD153" s="67" t="s">
        <v>114</v>
      </c>
      <c r="BE153" s="67"/>
      <c r="BF153" s="68" t="e">
        <f t="shared" si="89"/>
        <v>#DIV/0!</v>
      </c>
      <c r="BG153" s="68" t="e">
        <f t="shared" si="90"/>
        <v>#DIV/0!</v>
      </c>
      <c r="BH153" s="67"/>
      <c r="BI153" s="67"/>
      <c r="BJ153" s="67" t="s">
        <v>115</v>
      </c>
      <c r="BK153" s="67"/>
      <c r="BL153" s="68" t="e">
        <f t="shared" si="91"/>
        <v>#DIV/0!</v>
      </c>
      <c r="BM153" s="68" t="e">
        <f t="shared" si="92"/>
        <v>#DIV/0!</v>
      </c>
      <c r="BN153" s="67"/>
      <c r="BO153" s="67"/>
      <c r="BP153" s="67" t="s">
        <v>116</v>
      </c>
      <c r="BQ153" s="67"/>
      <c r="BR153" s="68" t="e">
        <f t="shared" si="93"/>
        <v>#DIV/0!</v>
      </c>
      <c r="BS153" s="68" t="e">
        <f t="shared" si="94"/>
        <v>#DIV/0!</v>
      </c>
      <c r="BT153" s="67"/>
      <c r="BU153" s="67"/>
      <c r="BV153" s="67" t="s">
        <v>117</v>
      </c>
      <c r="BW153" s="67"/>
      <c r="BX153" s="68" t="e">
        <f t="shared" si="95"/>
        <v>#DIV/0!</v>
      </c>
      <c r="BY153" s="68" t="e">
        <f t="shared" si="96"/>
        <v>#DIV/0!</v>
      </c>
      <c r="BZ153" s="67"/>
      <c r="CA153" s="67"/>
      <c r="CB153" s="67" t="s">
        <v>118</v>
      </c>
      <c r="CC153" s="67"/>
      <c r="CD153" s="68" t="e">
        <f t="shared" si="97"/>
        <v>#DIV/0!</v>
      </c>
      <c r="CE153" s="68" t="e">
        <f t="shared" si="98"/>
        <v>#DIV/0!</v>
      </c>
      <c r="CF153" s="67"/>
      <c r="CG153" s="67"/>
      <c r="CH153" s="67" t="s">
        <v>119</v>
      </c>
      <c r="CI153" s="67"/>
      <c r="CJ153" s="68" t="e">
        <f t="shared" si="99"/>
        <v>#DIV/0!</v>
      </c>
      <c r="CK153" s="68" t="e">
        <f t="shared" si="100"/>
        <v>#DIV/0!</v>
      </c>
      <c r="CL153" s="67"/>
      <c r="CM153" s="67"/>
      <c r="CN153" s="58">
        <f t="shared" si="101"/>
        <v>0</v>
      </c>
      <c r="CO153" s="58">
        <f t="shared" si="102"/>
        <v>0</v>
      </c>
      <c r="CP153" s="58">
        <f t="shared" si="103"/>
        <v>0</v>
      </c>
      <c r="CQ153" s="58">
        <f t="shared" si="104"/>
        <v>0</v>
      </c>
      <c r="CR153" s="58">
        <f t="shared" si="105"/>
        <v>0</v>
      </c>
      <c r="CS153" s="58">
        <f t="shared" si="106"/>
        <v>0</v>
      </c>
      <c r="CT153" s="58">
        <f t="shared" si="107"/>
        <v>0</v>
      </c>
      <c r="CU153" s="58">
        <f t="shared" si="108"/>
        <v>0</v>
      </c>
      <c r="CV153" s="58">
        <f t="shared" si="109"/>
        <v>0</v>
      </c>
      <c r="CW153" s="58">
        <f t="shared" si="110"/>
        <v>0</v>
      </c>
      <c r="CX153" s="58">
        <f t="shared" si="111"/>
        <v>0</v>
      </c>
      <c r="CY153" s="58">
        <f t="shared" si="112"/>
        <v>0</v>
      </c>
      <c r="CZ153" s="58">
        <f t="shared" si="113"/>
        <v>0</v>
      </c>
    </row>
    <row r="154" spans="1:104" ht="26" x14ac:dyDescent="0.35">
      <c r="A154" s="141" t="s">
        <v>581</v>
      </c>
      <c r="B154" s="275"/>
      <c r="C154" s="20" t="s">
        <v>811</v>
      </c>
      <c r="D154" s="22"/>
      <c r="E154" s="22"/>
      <c r="F154" s="22"/>
      <c r="G154" s="20">
        <f t="shared" si="76"/>
        <v>0</v>
      </c>
      <c r="H154" s="20"/>
      <c r="I154" s="20"/>
      <c r="J154" s="20"/>
      <c r="K154" s="20"/>
      <c r="L154" s="20"/>
      <c r="M154" s="20"/>
      <c r="N154" s="20"/>
      <c r="O154" s="20"/>
      <c r="P154" s="20"/>
      <c r="Q154" s="20"/>
      <c r="R154" s="20"/>
      <c r="S154" s="20"/>
      <c r="T154" s="67" t="s">
        <v>108</v>
      </c>
      <c r="U154" s="67"/>
      <c r="V154" s="68" t="e">
        <f t="shared" si="77"/>
        <v>#DIV/0!</v>
      </c>
      <c r="W154" s="68" t="e">
        <f t="shared" si="78"/>
        <v>#DIV/0!</v>
      </c>
      <c r="X154" s="67"/>
      <c r="Y154" s="67"/>
      <c r="Z154" s="67" t="s">
        <v>109</v>
      </c>
      <c r="AA154" s="67"/>
      <c r="AB154" s="68" t="e">
        <f t="shared" si="79"/>
        <v>#DIV/0!</v>
      </c>
      <c r="AC154" s="68" t="e">
        <f t="shared" si="80"/>
        <v>#DIV/0!</v>
      </c>
      <c r="AD154" s="67"/>
      <c r="AE154" s="67"/>
      <c r="AF154" s="67" t="s">
        <v>110</v>
      </c>
      <c r="AG154" s="67"/>
      <c r="AH154" s="68" t="e">
        <f t="shared" si="81"/>
        <v>#DIV/0!</v>
      </c>
      <c r="AI154" s="68" t="e">
        <f t="shared" si="82"/>
        <v>#DIV/0!</v>
      </c>
      <c r="AJ154" s="67"/>
      <c r="AK154" s="67"/>
      <c r="AL154" s="67" t="s">
        <v>111</v>
      </c>
      <c r="AM154" s="67"/>
      <c r="AN154" s="68" t="e">
        <f t="shared" si="83"/>
        <v>#DIV/0!</v>
      </c>
      <c r="AO154" s="68" t="e">
        <f t="shared" si="84"/>
        <v>#DIV/0!</v>
      </c>
      <c r="AP154" s="67"/>
      <c r="AQ154" s="67"/>
      <c r="AR154" s="67" t="s">
        <v>112</v>
      </c>
      <c r="AS154" s="67"/>
      <c r="AT154" s="68" t="e">
        <f t="shared" si="85"/>
        <v>#DIV/0!</v>
      </c>
      <c r="AU154" s="68" t="e">
        <f t="shared" si="86"/>
        <v>#DIV/0!</v>
      </c>
      <c r="AV154" s="67"/>
      <c r="AW154" s="67"/>
      <c r="AX154" s="67" t="s">
        <v>113</v>
      </c>
      <c r="AY154" s="67"/>
      <c r="AZ154" s="68" t="e">
        <f t="shared" si="87"/>
        <v>#DIV/0!</v>
      </c>
      <c r="BA154" s="68" t="e">
        <f t="shared" si="88"/>
        <v>#DIV/0!</v>
      </c>
      <c r="BB154" s="67"/>
      <c r="BC154" s="67"/>
      <c r="BD154" s="67" t="s">
        <v>114</v>
      </c>
      <c r="BE154" s="67"/>
      <c r="BF154" s="68" t="e">
        <f t="shared" si="89"/>
        <v>#DIV/0!</v>
      </c>
      <c r="BG154" s="68" t="e">
        <f t="shared" si="90"/>
        <v>#DIV/0!</v>
      </c>
      <c r="BH154" s="67"/>
      <c r="BI154" s="67"/>
      <c r="BJ154" s="67" t="s">
        <v>115</v>
      </c>
      <c r="BK154" s="67"/>
      <c r="BL154" s="68" t="e">
        <f t="shared" si="91"/>
        <v>#DIV/0!</v>
      </c>
      <c r="BM154" s="68" t="e">
        <f t="shared" si="92"/>
        <v>#DIV/0!</v>
      </c>
      <c r="BN154" s="67"/>
      <c r="BO154" s="67"/>
      <c r="BP154" s="67" t="s">
        <v>116</v>
      </c>
      <c r="BQ154" s="67"/>
      <c r="BR154" s="68" t="e">
        <f t="shared" si="93"/>
        <v>#DIV/0!</v>
      </c>
      <c r="BS154" s="68" t="e">
        <f t="shared" si="94"/>
        <v>#DIV/0!</v>
      </c>
      <c r="BT154" s="67"/>
      <c r="BU154" s="67"/>
      <c r="BV154" s="67" t="s">
        <v>117</v>
      </c>
      <c r="BW154" s="67"/>
      <c r="BX154" s="68" t="e">
        <f t="shared" si="95"/>
        <v>#DIV/0!</v>
      </c>
      <c r="BY154" s="68" t="e">
        <f t="shared" si="96"/>
        <v>#DIV/0!</v>
      </c>
      <c r="BZ154" s="67"/>
      <c r="CA154" s="67"/>
      <c r="CB154" s="67" t="s">
        <v>118</v>
      </c>
      <c r="CC154" s="67"/>
      <c r="CD154" s="68" t="e">
        <f t="shared" si="97"/>
        <v>#DIV/0!</v>
      </c>
      <c r="CE154" s="68" t="e">
        <f t="shared" si="98"/>
        <v>#DIV/0!</v>
      </c>
      <c r="CF154" s="67"/>
      <c r="CG154" s="67"/>
      <c r="CH154" s="67" t="s">
        <v>119</v>
      </c>
      <c r="CI154" s="67"/>
      <c r="CJ154" s="68" t="e">
        <f t="shared" si="99"/>
        <v>#DIV/0!</v>
      </c>
      <c r="CK154" s="68" t="e">
        <f t="shared" si="100"/>
        <v>#DIV/0!</v>
      </c>
      <c r="CL154" s="67"/>
      <c r="CM154" s="67"/>
      <c r="CN154" s="58">
        <f t="shared" si="101"/>
        <v>0</v>
      </c>
      <c r="CO154" s="58">
        <f t="shared" si="102"/>
        <v>0</v>
      </c>
      <c r="CP154" s="58">
        <f t="shared" si="103"/>
        <v>0</v>
      </c>
      <c r="CQ154" s="58">
        <f t="shared" si="104"/>
        <v>0</v>
      </c>
      <c r="CR154" s="58">
        <f t="shared" si="105"/>
        <v>0</v>
      </c>
      <c r="CS154" s="58">
        <f t="shared" si="106"/>
        <v>0</v>
      </c>
      <c r="CT154" s="58">
        <f t="shared" si="107"/>
        <v>0</v>
      </c>
      <c r="CU154" s="58">
        <f t="shared" si="108"/>
        <v>0</v>
      </c>
      <c r="CV154" s="58">
        <f t="shared" si="109"/>
        <v>0</v>
      </c>
      <c r="CW154" s="58">
        <f t="shared" si="110"/>
        <v>0</v>
      </c>
      <c r="CX154" s="58">
        <f t="shared" si="111"/>
        <v>0</v>
      </c>
      <c r="CY154" s="58">
        <f t="shared" si="112"/>
        <v>0</v>
      </c>
      <c r="CZ154" s="58">
        <f t="shared" si="113"/>
        <v>0</v>
      </c>
    </row>
    <row r="155" spans="1:104" ht="26" x14ac:dyDescent="0.35">
      <c r="A155" s="141" t="s">
        <v>581</v>
      </c>
      <c r="B155" s="276"/>
      <c r="C155" s="20" t="s">
        <v>812</v>
      </c>
      <c r="D155" s="22"/>
      <c r="E155" s="22"/>
      <c r="F155" s="22"/>
      <c r="G155" s="20">
        <f t="shared" si="76"/>
        <v>0</v>
      </c>
      <c r="H155" s="20"/>
      <c r="I155" s="20"/>
      <c r="J155" s="20"/>
      <c r="K155" s="20"/>
      <c r="L155" s="20"/>
      <c r="M155" s="20"/>
      <c r="N155" s="20"/>
      <c r="O155" s="20"/>
      <c r="P155" s="20"/>
      <c r="Q155" s="20"/>
      <c r="R155" s="20"/>
      <c r="S155" s="20"/>
      <c r="T155" s="67" t="s">
        <v>108</v>
      </c>
      <c r="U155" s="67"/>
      <c r="V155" s="68" t="e">
        <f t="shared" si="77"/>
        <v>#DIV/0!</v>
      </c>
      <c r="W155" s="68" t="e">
        <f t="shared" si="78"/>
        <v>#DIV/0!</v>
      </c>
      <c r="X155" s="67"/>
      <c r="Y155" s="67"/>
      <c r="Z155" s="67" t="s">
        <v>109</v>
      </c>
      <c r="AA155" s="67"/>
      <c r="AB155" s="68" t="e">
        <f t="shared" si="79"/>
        <v>#DIV/0!</v>
      </c>
      <c r="AC155" s="68" t="e">
        <f t="shared" si="80"/>
        <v>#DIV/0!</v>
      </c>
      <c r="AD155" s="67"/>
      <c r="AE155" s="67"/>
      <c r="AF155" s="67" t="s">
        <v>110</v>
      </c>
      <c r="AG155" s="67"/>
      <c r="AH155" s="68" t="e">
        <f t="shared" si="81"/>
        <v>#DIV/0!</v>
      </c>
      <c r="AI155" s="68" t="e">
        <f t="shared" si="82"/>
        <v>#DIV/0!</v>
      </c>
      <c r="AJ155" s="67"/>
      <c r="AK155" s="67"/>
      <c r="AL155" s="67" t="s">
        <v>111</v>
      </c>
      <c r="AM155" s="67"/>
      <c r="AN155" s="68" t="e">
        <f t="shared" si="83"/>
        <v>#DIV/0!</v>
      </c>
      <c r="AO155" s="68" t="e">
        <f t="shared" si="84"/>
        <v>#DIV/0!</v>
      </c>
      <c r="AP155" s="67"/>
      <c r="AQ155" s="67"/>
      <c r="AR155" s="67" t="s">
        <v>112</v>
      </c>
      <c r="AS155" s="67"/>
      <c r="AT155" s="68" t="e">
        <f t="shared" si="85"/>
        <v>#DIV/0!</v>
      </c>
      <c r="AU155" s="68" t="e">
        <f t="shared" si="86"/>
        <v>#DIV/0!</v>
      </c>
      <c r="AV155" s="67"/>
      <c r="AW155" s="67"/>
      <c r="AX155" s="67" t="s">
        <v>113</v>
      </c>
      <c r="AY155" s="67"/>
      <c r="AZ155" s="68" t="e">
        <f t="shared" si="87"/>
        <v>#DIV/0!</v>
      </c>
      <c r="BA155" s="68" t="e">
        <f t="shared" si="88"/>
        <v>#DIV/0!</v>
      </c>
      <c r="BB155" s="67"/>
      <c r="BC155" s="67"/>
      <c r="BD155" s="67" t="s">
        <v>114</v>
      </c>
      <c r="BE155" s="67"/>
      <c r="BF155" s="68" t="e">
        <f t="shared" si="89"/>
        <v>#DIV/0!</v>
      </c>
      <c r="BG155" s="68" t="e">
        <f t="shared" si="90"/>
        <v>#DIV/0!</v>
      </c>
      <c r="BH155" s="67"/>
      <c r="BI155" s="67"/>
      <c r="BJ155" s="67" t="s">
        <v>115</v>
      </c>
      <c r="BK155" s="67"/>
      <c r="BL155" s="68" t="e">
        <f t="shared" si="91"/>
        <v>#DIV/0!</v>
      </c>
      <c r="BM155" s="68" t="e">
        <f t="shared" si="92"/>
        <v>#DIV/0!</v>
      </c>
      <c r="BN155" s="67"/>
      <c r="BO155" s="67"/>
      <c r="BP155" s="67" t="s">
        <v>116</v>
      </c>
      <c r="BQ155" s="67"/>
      <c r="BR155" s="68" t="e">
        <f t="shared" si="93"/>
        <v>#DIV/0!</v>
      </c>
      <c r="BS155" s="68" t="e">
        <f t="shared" si="94"/>
        <v>#DIV/0!</v>
      </c>
      <c r="BT155" s="67"/>
      <c r="BU155" s="67"/>
      <c r="BV155" s="67" t="s">
        <v>117</v>
      </c>
      <c r="BW155" s="67"/>
      <c r="BX155" s="68" t="e">
        <f t="shared" si="95"/>
        <v>#DIV/0!</v>
      </c>
      <c r="BY155" s="68" t="e">
        <f t="shared" si="96"/>
        <v>#DIV/0!</v>
      </c>
      <c r="BZ155" s="67"/>
      <c r="CA155" s="67"/>
      <c r="CB155" s="67" t="s">
        <v>118</v>
      </c>
      <c r="CC155" s="67"/>
      <c r="CD155" s="68" t="e">
        <f t="shared" si="97"/>
        <v>#DIV/0!</v>
      </c>
      <c r="CE155" s="68" t="e">
        <f t="shared" si="98"/>
        <v>#DIV/0!</v>
      </c>
      <c r="CF155" s="67"/>
      <c r="CG155" s="67"/>
      <c r="CH155" s="67" t="s">
        <v>119</v>
      </c>
      <c r="CI155" s="67"/>
      <c r="CJ155" s="68" t="e">
        <f t="shared" si="99"/>
        <v>#DIV/0!</v>
      </c>
      <c r="CK155" s="68" t="e">
        <f t="shared" si="100"/>
        <v>#DIV/0!</v>
      </c>
      <c r="CL155" s="67"/>
      <c r="CM155" s="67"/>
      <c r="CN155" s="58">
        <f t="shared" si="101"/>
        <v>0</v>
      </c>
      <c r="CO155" s="58">
        <f t="shared" si="102"/>
        <v>0</v>
      </c>
      <c r="CP155" s="58">
        <f t="shared" si="103"/>
        <v>0</v>
      </c>
      <c r="CQ155" s="58">
        <f t="shared" si="104"/>
        <v>0</v>
      </c>
      <c r="CR155" s="58">
        <f t="shared" si="105"/>
        <v>0</v>
      </c>
      <c r="CS155" s="58">
        <f t="shared" si="106"/>
        <v>0</v>
      </c>
      <c r="CT155" s="58">
        <f t="shared" si="107"/>
        <v>0</v>
      </c>
      <c r="CU155" s="58">
        <f t="shared" si="108"/>
        <v>0</v>
      </c>
      <c r="CV155" s="58">
        <f t="shared" si="109"/>
        <v>0</v>
      </c>
      <c r="CW155" s="58">
        <f t="shared" si="110"/>
        <v>0</v>
      </c>
      <c r="CX155" s="58">
        <f t="shared" si="111"/>
        <v>0</v>
      </c>
      <c r="CY155" s="58">
        <f t="shared" si="112"/>
        <v>0</v>
      </c>
      <c r="CZ155" s="58">
        <f t="shared" si="113"/>
        <v>0</v>
      </c>
    </row>
    <row r="156" spans="1:104" ht="52" x14ac:dyDescent="0.35">
      <c r="A156" s="141" t="s">
        <v>581</v>
      </c>
      <c r="B156" s="274" t="s">
        <v>141</v>
      </c>
      <c r="C156" s="20" t="s">
        <v>813</v>
      </c>
      <c r="D156" s="22" t="s">
        <v>586</v>
      </c>
      <c r="E156" s="22" t="s">
        <v>598</v>
      </c>
      <c r="F156" s="22" t="s">
        <v>599</v>
      </c>
      <c r="G156" s="20">
        <f t="shared" si="76"/>
        <v>1</v>
      </c>
      <c r="H156" s="20"/>
      <c r="I156" s="20"/>
      <c r="J156" s="20"/>
      <c r="K156" s="20"/>
      <c r="L156" s="20"/>
      <c r="M156" s="20"/>
      <c r="N156" s="20">
        <v>1</v>
      </c>
      <c r="O156" s="20"/>
      <c r="P156" s="20"/>
      <c r="Q156" s="20"/>
      <c r="R156" s="20"/>
      <c r="S156" s="20"/>
      <c r="T156" s="67" t="s">
        <v>108</v>
      </c>
      <c r="U156" s="67"/>
      <c r="V156" s="68" t="e">
        <f t="shared" si="77"/>
        <v>#DIV/0!</v>
      </c>
      <c r="W156" s="68">
        <f t="shared" si="78"/>
        <v>0</v>
      </c>
      <c r="X156" s="67"/>
      <c r="Y156" s="67"/>
      <c r="Z156" s="67" t="s">
        <v>109</v>
      </c>
      <c r="AA156" s="67"/>
      <c r="AB156" s="68" t="e">
        <f t="shared" si="79"/>
        <v>#DIV/0!</v>
      </c>
      <c r="AC156" s="68">
        <f t="shared" si="80"/>
        <v>0</v>
      </c>
      <c r="AD156" s="67"/>
      <c r="AE156" s="67"/>
      <c r="AF156" s="67" t="s">
        <v>110</v>
      </c>
      <c r="AG156" s="67"/>
      <c r="AH156" s="68" t="e">
        <f t="shared" si="81"/>
        <v>#DIV/0!</v>
      </c>
      <c r="AI156" s="68">
        <f t="shared" si="82"/>
        <v>0</v>
      </c>
      <c r="AJ156" s="67"/>
      <c r="AK156" s="67"/>
      <c r="AL156" s="67" t="s">
        <v>111</v>
      </c>
      <c r="AM156" s="67"/>
      <c r="AN156" s="68" t="e">
        <f t="shared" si="83"/>
        <v>#DIV/0!</v>
      </c>
      <c r="AO156" s="68">
        <f t="shared" si="84"/>
        <v>0</v>
      </c>
      <c r="AP156" s="67"/>
      <c r="AQ156" s="67"/>
      <c r="AR156" s="67" t="s">
        <v>112</v>
      </c>
      <c r="AS156" s="67"/>
      <c r="AT156" s="68" t="e">
        <f t="shared" si="85"/>
        <v>#DIV/0!</v>
      </c>
      <c r="AU156" s="68">
        <f t="shared" si="86"/>
        <v>0</v>
      </c>
      <c r="AV156" s="67"/>
      <c r="AW156" s="67"/>
      <c r="AX156" s="67" t="s">
        <v>113</v>
      </c>
      <c r="AY156" s="67"/>
      <c r="AZ156" s="68" t="e">
        <f t="shared" si="87"/>
        <v>#DIV/0!</v>
      </c>
      <c r="BA156" s="68">
        <f t="shared" si="88"/>
        <v>0</v>
      </c>
      <c r="BB156" s="67"/>
      <c r="BC156" s="67"/>
      <c r="BD156" s="67" t="s">
        <v>114</v>
      </c>
      <c r="BE156" s="67"/>
      <c r="BF156" s="68">
        <f t="shared" si="89"/>
        <v>0</v>
      </c>
      <c r="BG156" s="68">
        <f t="shared" si="90"/>
        <v>0</v>
      </c>
      <c r="BH156" s="67"/>
      <c r="BI156" s="67"/>
      <c r="BJ156" s="67" t="s">
        <v>115</v>
      </c>
      <c r="BK156" s="67"/>
      <c r="BL156" s="68" t="e">
        <f t="shared" si="91"/>
        <v>#DIV/0!</v>
      </c>
      <c r="BM156" s="68">
        <f t="shared" si="92"/>
        <v>0</v>
      </c>
      <c r="BN156" s="67"/>
      <c r="BO156" s="67"/>
      <c r="BP156" s="67" t="s">
        <v>116</v>
      </c>
      <c r="BQ156" s="67"/>
      <c r="BR156" s="68" t="e">
        <f t="shared" si="93"/>
        <v>#DIV/0!</v>
      </c>
      <c r="BS156" s="68">
        <f t="shared" si="94"/>
        <v>0</v>
      </c>
      <c r="BT156" s="67"/>
      <c r="BU156" s="67"/>
      <c r="BV156" s="67" t="s">
        <v>117</v>
      </c>
      <c r="BW156" s="67"/>
      <c r="BX156" s="68" t="e">
        <f t="shared" si="95"/>
        <v>#DIV/0!</v>
      </c>
      <c r="BY156" s="68">
        <f t="shared" si="96"/>
        <v>0</v>
      </c>
      <c r="BZ156" s="67"/>
      <c r="CA156" s="67"/>
      <c r="CB156" s="67" t="s">
        <v>118</v>
      </c>
      <c r="CC156" s="67"/>
      <c r="CD156" s="68" t="e">
        <f t="shared" si="97"/>
        <v>#DIV/0!</v>
      </c>
      <c r="CE156" s="68">
        <f t="shared" si="98"/>
        <v>0</v>
      </c>
      <c r="CF156" s="67"/>
      <c r="CG156" s="67"/>
      <c r="CH156" s="67" t="s">
        <v>119</v>
      </c>
      <c r="CI156" s="67"/>
      <c r="CJ156" s="68" t="e">
        <f t="shared" si="99"/>
        <v>#DIV/0!</v>
      </c>
      <c r="CK156" s="68">
        <f t="shared" si="100"/>
        <v>0</v>
      </c>
      <c r="CL156" s="67"/>
      <c r="CM156" s="67"/>
      <c r="CN156" s="58">
        <f t="shared" si="101"/>
        <v>0</v>
      </c>
      <c r="CO156" s="58">
        <f t="shared" si="102"/>
        <v>0</v>
      </c>
      <c r="CP156" s="58">
        <f t="shared" si="103"/>
        <v>0</v>
      </c>
      <c r="CQ156" s="58">
        <f t="shared" si="104"/>
        <v>0</v>
      </c>
      <c r="CR156" s="58">
        <f t="shared" si="105"/>
        <v>0</v>
      </c>
      <c r="CS156" s="58">
        <f t="shared" si="106"/>
        <v>0</v>
      </c>
      <c r="CT156" s="58">
        <f t="shared" si="107"/>
        <v>0</v>
      </c>
      <c r="CU156" s="58">
        <f t="shared" si="108"/>
        <v>0</v>
      </c>
      <c r="CV156" s="58">
        <f t="shared" si="109"/>
        <v>0</v>
      </c>
      <c r="CW156" s="58">
        <f t="shared" si="110"/>
        <v>0</v>
      </c>
      <c r="CX156" s="58">
        <f t="shared" si="111"/>
        <v>0</v>
      </c>
      <c r="CY156" s="58">
        <f t="shared" si="112"/>
        <v>0</v>
      </c>
      <c r="CZ156" s="58">
        <f t="shared" si="113"/>
        <v>0</v>
      </c>
    </row>
    <row r="157" spans="1:104" ht="78" x14ac:dyDescent="0.35">
      <c r="A157" s="141" t="s">
        <v>581</v>
      </c>
      <c r="B157" s="275"/>
      <c r="C157" s="20" t="s">
        <v>814</v>
      </c>
      <c r="D157" s="22" t="s">
        <v>586</v>
      </c>
      <c r="E157" s="22" t="s">
        <v>600</v>
      </c>
      <c r="F157" s="22" t="s">
        <v>584</v>
      </c>
      <c r="G157" s="20">
        <f t="shared" si="76"/>
        <v>1</v>
      </c>
      <c r="H157" s="20"/>
      <c r="I157" s="20"/>
      <c r="J157" s="20"/>
      <c r="K157" s="20"/>
      <c r="L157" s="20"/>
      <c r="M157" s="20"/>
      <c r="N157" s="20"/>
      <c r="O157" s="20">
        <v>1</v>
      </c>
      <c r="P157" s="20"/>
      <c r="Q157" s="20"/>
      <c r="R157" s="20"/>
      <c r="S157" s="20"/>
      <c r="T157" s="67" t="s">
        <v>108</v>
      </c>
      <c r="U157" s="67"/>
      <c r="V157" s="68" t="e">
        <f t="shared" si="77"/>
        <v>#DIV/0!</v>
      </c>
      <c r="W157" s="68">
        <f t="shared" si="78"/>
        <v>0</v>
      </c>
      <c r="X157" s="67"/>
      <c r="Y157" s="67"/>
      <c r="Z157" s="67" t="s">
        <v>109</v>
      </c>
      <c r="AA157" s="67"/>
      <c r="AB157" s="68" t="e">
        <f t="shared" si="79"/>
        <v>#DIV/0!</v>
      </c>
      <c r="AC157" s="68">
        <f t="shared" si="80"/>
        <v>0</v>
      </c>
      <c r="AD157" s="67"/>
      <c r="AE157" s="67"/>
      <c r="AF157" s="67" t="s">
        <v>110</v>
      </c>
      <c r="AG157" s="67"/>
      <c r="AH157" s="68" t="e">
        <f t="shared" si="81"/>
        <v>#DIV/0!</v>
      </c>
      <c r="AI157" s="68">
        <f t="shared" si="82"/>
        <v>0</v>
      </c>
      <c r="AJ157" s="67"/>
      <c r="AK157" s="67"/>
      <c r="AL157" s="67" t="s">
        <v>111</v>
      </c>
      <c r="AM157" s="67"/>
      <c r="AN157" s="68" t="e">
        <f t="shared" si="83"/>
        <v>#DIV/0!</v>
      </c>
      <c r="AO157" s="68">
        <f t="shared" si="84"/>
        <v>0</v>
      </c>
      <c r="AP157" s="67"/>
      <c r="AQ157" s="67"/>
      <c r="AR157" s="67" t="s">
        <v>112</v>
      </c>
      <c r="AS157" s="67"/>
      <c r="AT157" s="68" t="e">
        <f t="shared" si="85"/>
        <v>#DIV/0!</v>
      </c>
      <c r="AU157" s="68">
        <f t="shared" si="86"/>
        <v>0</v>
      </c>
      <c r="AV157" s="67"/>
      <c r="AW157" s="67"/>
      <c r="AX157" s="67" t="s">
        <v>113</v>
      </c>
      <c r="AY157" s="67"/>
      <c r="AZ157" s="68" t="e">
        <f t="shared" si="87"/>
        <v>#DIV/0!</v>
      </c>
      <c r="BA157" s="68">
        <f t="shared" si="88"/>
        <v>0</v>
      </c>
      <c r="BB157" s="67"/>
      <c r="BC157" s="67"/>
      <c r="BD157" s="67" t="s">
        <v>114</v>
      </c>
      <c r="BE157" s="67"/>
      <c r="BF157" s="68" t="e">
        <f t="shared" si="89"/>
        <v>#DIV/0!</v>
      </c>
      <c r="BG157" s="68">
        <f t="shared" si="90"/>
        <v>0</v>
      </c>
      <c r="BH157" s="67"/>
      <c r="BI157" s="67"/>
      <c r="BJ157" s="67" t="s">
        <v>115</v>
      </c>
      <c r="BK157" s="67"/>
      <c r="BL157" s="68">
        <f t="shared" si="91"/>
        <v>0</v>
      </c>
      <c r="BM157" s="68">
        <f t="shared" si="92"/>
        <v>0</v>
      </c>
      <c r="BN157" s="67"/>
      <c r="BO157" s="67"/>
      <c r="BP157" s="67" t="s">
        <v>116</v>
      </c>
      <c r="BQ157" s="67"/>
      <c r="BR157" s="68" t="e">
        <f t="shared" si="93"/>
        <v>#DIV/0!</v>
      </c>
      <c r="BS157" s="68">
        <f t="shared" si="94"/>
        <v>0</v>
      </c>
      <c r="BT157" s="67"/>
      <c r="BU157" s="67"/>
      <c r="BV157" s="67" t="s">
        <v>117</v>
      </c>
      <c r="BW157" s="67"/>
      <c r="BX157" s="68" t="e">
        <f t="shared" si="95"/>
        <v>#DIV/0!</v>
      </c>
      <c r="BY157" s="68">
        <f t="shared" si="96"/>
        <v>0</v>
      </c>
      <c r="BZ157" s="67"/>
      <c r="CA157" s="67"/>
      <c r="CB157" s="67" t="s">
        <v>118</v>
      </c>
      <c r="CC157" s="67"/>
      <c r="CD157" s="68" t="e">
        <f t="shared" si="97"/>
        <v>#DIV/0!</v>
      </c>
      <c r="CE157" s="68">
        <f t="shared" si="98"/>
        <v>0</v>
      </c>
      <c r="CF157" s="67"/>
      <c r="CG157" s="67"/>
      <c r="CH157" s="67" t="s">
        <v>119</v>
      </c>
      <c r="CI157" s="67"/>
      <c r="CJ157" s="68" t="e">
        <f t="shared" si="99"/>
        <v>#DIV/0!</v>
      </c>
      <c r="CK157" s="68">
        <f t="shared" si="100"/>
        <v>0</v>
      </c>
      <c r="CL157" s="67"/>
      <c r="CM157" s="67"/>
      <c r="CN157" s="58">
        <f t="shared" si="101"/>
        <v>0</v>
      </c>
      <c r="CO157" s="58">
        <f t="shared" si="102"/>
        <v>0</v>
      </c>
      <c r="CP157" s="58">
        <f t="shared" si="103"/>
        <v>0</v>
      </c>
      <c r="CQ157" s="58">
        <f t="shared" si="104"/>
        <v>0</v>
      </c>
      <c r="CR157" s="58">
        <f t="shared" si="105"/>
        <v>0</v>
      </c>
      <c r="CS157" s="58">
        <f t="shared" si="106"/>
        <v>0</v>
      </c>
      <c r="CT157" s="58">
        <f t="shared" si="107"/>
        <v>0</v>
      </c>
      <c r="CU157" s="58">
        <f t="shared" si="108"/>
        <v>0</v>
      </c>
      <c r="CV157" s="58">
        <f t="shared" si="109"/>
        <v>0</v>
      </c>
      <c r="CW157" s="58">
        <f t="shared" si="110"/>
        <v>0</v>
      </c>
      <c r="CX157" s="58">
        <f t="shared" si="111"/>
        <v>0</v>
      </c>
      <c r="CY157" s="58">
        <f t="shared" si="112"/>
        <v>0</v>
      </c>
      <c r="CZ157" s="58">
        <f t="shared" si="113"/>
        <v>0</v>
      </c>
    </row>
    <row r="158" spans="1:104" ht="26" x14ac:dyDescent="0.35">
      <c r="A158" s="141" t="s">
        <v>581</v>
      </c>
      <c r="B158" s="275"/>
      <c r="C158" s="20" t="s">
        <v>815</v>
      </c>
      <c r="D158" s="22"/>
      <c r="E158" s="22"/>
      <c r="F158" s="22"/>
      <c r="G158" s="20">
        <f t="shared" si="76"/>
        <v>0</v>
      </c>
      <c r="H158" s="20"/>
      <c r="I158" s="20"/>
      <c r="J158" s="20"/>
      <c r="K158" s="20"/>
      <c r="L158" s="20"/>
      <c r="M158" s="20"/>
      <c r="N158" s="20"/>
      <c r="O158" s="20"/>
      <c r="P158" s="20"/>
      <c r="Q158" s="20"/>
      <c r="R158" s="20"/>
      <c r="S158" s="20"/>
      <c r="T158" s="67" t="s">
        <v>108</v>
      </c>
      <c r="U158" s="67"/>
      <c r="V158" s="68" t="e">
        <f t="shared" si="77"/>
        <v>#DIV/0!</v>
      </c>
      <c r="W158" s="68" t="e">
        <f t="shared" si="78"/>
        <v>#DIV/0!</v>
      </c>
      <c r="X158" s="67"/>
      <c r="Y158" s="67"/>
      <c r="Z158" s="67" t="s">
        <v>109</v>
      </c>
      <c r="AA158" s="67"/>
      <c r="AB158" s="68" t="e">
        <f t="shared" si="79"/>
        <v>#DIV/0!</v>
      </c>
      <c r="AC158" s="68" t="e">
        <f t="shared" si="80"/>
        <v>#DIV/0!</v>
      </c>
      <c r="AD158" s="67"/>
      <c r="AE158" s="67"/>
      <c r="AF158" s="67" t="s">
        <v>110</v>
      </c>
      <c r="AG158" s="67"/>
      <c r="AH158" s="68" t="e">
        <f t="shared" si="81"/>
        <v>#DIV/0!</v>
      </c>
      <c r="AI158" s="68" t="e">
        <f t="shared" si="82"/>
        <v>#DIV/0!</v>
      </c>
      <c r="AJ158" s="67"/>
      <c r="AK158" s="67"/>
      <c r="AL158" s="67" t="s">
        <v>111</v>
      </c>
      <c r="AM158" s="67"/>
      <c r="AN158" s="68" t="e">
        <f t="shared" si="83"/>
        <v>#DIV/0!</v>
      </c>
      <c r="AO158" s="68" t="e">
        <f t="shared" si="84"/>
        <v>#DIV/0!</v>
      </c>
      <c r="AP158" s="67"/>
      <c r="AQ158" s="67"/>
      <c r="AR158" s="67" t="s">
        <v>112</v>
      </c>
      <c r="AS158" s="67"/>
      <c r="AT158" s="68" t="e">
        <f t="shared" si="85"/>
        <v>#DIV/0!</v>
      </c>
      <c r="AU158" s="68" t="e">
        <f t="shared" si="86"/>
        <v>#DIV/0!</v>
      </c>
      <c r="AV158" s="67"/>
      <c r="AW158" s="67"/>
      <c r="AX158" s="67" t="s">
        <v>113</v>
      </c>
      <c r="AY158" s="67"/>
      <c r="AZ158" s="68" t="e">
        <f t="shared" si="87"/>
        <v>#DIV/0!</v>
      </c>
      <c r="BA158" s="68" t="e">
        <f t="shared" si="88"/>
        <v>#DIV/0!</v>
      </c>
      <c r="BB158" s="67"/>
      <c r="BC158" s="67"/>
      <c r="BD158" s="67" t="s">
        <v>114</v>
      </c>
      <c r="BE158" s="67"/>
      <c r="BF158" s="68" t="e">
        <f t="shared" si="89"/>
        <v>#DIV/0!</v>
      </c>
      <c r="BG158" s="68" t="e">
        <f t="shared" si="90"/>
        <v>#DIV/0!</v>
      </c>
      <c r="BH158" s="67"/>
      <c r="BI158" s="67"/>
      <c r="BJ158" s="67" t="s">
        <v>115</v>
      </c>
      <c r="BK158" s="67"/>
      <c r="BL158" s="68" t="e">
        <f t="shared" si="91"/>
        <v>#DIV/0!</v>
      </c>
      <c r="BM158" s="68" t="e">
        <f t="shared" si="92"/>
        <v>#DIV/0!</v>
      </c>
      <c r="BN158" s="67"/>
      <c r="BO158" s="67"/>
      <c r="BP158" s="67" t="s">
        <v>116</v>
      </c>
      <c r="BQ158" s="67"/>
      <c r="BR158" s="68" t="e">
        <f t="shared" si="93"/>
        <v>#DIV/0!</v>
      </c>
      <c r="BS158" s="68" t="e">
        <f t="shared" si="94"/>
        <v>#DIV/0!</v>
      </c>
      <c r="BT158" s="67"/>
      <c r="BU158" s="67"/>
      <c r="BV158" s="67" t="s">
        <v>117</v>
      </c>
      <c r="BW158" s="67"/>
      <c r="BX158" s="68" t="e">
        <f t="shared" si="95"/>
        <v>#DIV/0!</v>
      </c>
      <c r="BY158" s="68" t="e">
        <f t="shared" si="96"/>
        <v>#DIV/0!</v>
      </c>
      <c r="BZ158" s="67"/>
      <c r="CA158" s="67"/>
      <c r="CB158" s="67" t="s">
        <v>118</v>
      </c>
      <c r="CC158" s="67"/>
      <c r="CD158" s="68" t="e">
        <f t="shared" si="97"/>
        <v>#DIV/0!</v>
      </c>
      <c r="CE158" s="68" t="e">
        <f t="shared" si="98"/>
        <v>#DIV/0!</v>
      </c>
      <c r="CF158" s="67"/>
      <c r="CG158" s="67"/>
      <c r="CH158" s="67" t="s">
        <v>119</v>
      </c>
      <c r="CI158" s="67"/>
      <c r="CJ158" s="68" t="e">
        <f t="shared" si="99"/>
        <v>#DIV/0!</v>
      </c>
      <c r="CK158" s="68" t="e">
        <f t="shared" si="100"/>
        <v>#DIV/0!</v>
      </c>
      <c r="CL158" s="67"/>
      <c r="CM158" s="67"/>
      <c r="CN158" s="58">
        <f t="shared" si="101"/>
        <v>0</v>
      </c>
      <c r="CO158" s="58">
        <f t="shared" si="102"/>
        <v>0</v>
      </c>
      <c r="CP158" s="58">
        <f t="shared" si="103"/>
        <v>0</v>
      </c>
      <c r="CQ158" s="58">
        <f t="shared" si="104"/>
        <v>0</v>
      </c>
      <c r="CR158" s="58">
        <f t="shared" si="105"/>
        <v>0</v>
      </c>
      <c r="CS158" s="58">
        <f t="shared" si="106"/>
        <v>0</v>
      </c>
      <c r="CT158" s="58">
        <f t="shared" si="107"/>
        <v>0</v>
      </c>
      <c r="CU158" s="58">
        <f t="shared" si="108"/>
        <v>0</v>
      </c>
      <c r="CV158" s="58">
        <f t="shared" si="109"/>
        <v>0</v>
      </c>
      <c r="CW158" s="58">
        <f t="shared" si="110"/>
        <v>0</v>
      </c>
      <c r="CX158" s="58">
        <f t="shared" si="111"/>
        <v>0</v>
      </c>
      <c r="CY158" s="58">
        <f t="shared" si="112"/>
        <v>0</v>
      </c>
      <c r="CZ158" s="58">
        <f t="shared" si="113"/>
        <v>0</v>
      </c>
    </row>
    <row r="159" spans="1:104" ht="26" x14ac:dyDescent="0.35">
      <c r="A159" s="141" t="s">
        <v>581</v>
      </c>
      <c r="B159" s="276"/>
      <c r="C159" s="20" t="s">
        <v>816</v>
      </c>
      <c r="D159" s="22"/>
      <c r="E159" s="22"/>
      <c r="F159" s="22"/>
      <c r="G159" s="20">
        <f t="shared" si="76"/>
        <v>0</v>
      </c>
      <c r="H159" s="20"/>
      <c r="I159" s="20"/>
      <c r="J159" s="20"/>
      <c r="K159" s="20"/>
      <c r="L159" s="20"/>
      <c r="M159" s="20"/>
      <c r="N159" s="20"/>
      <c r="O159" s="20"/>
      <c r="P159" s="20"/>
      <c r="Q159" s="20"/>
      <c r="R159" s="20"/>
      <c r="S159" s="20"/>
      <c r="T159" s="67" t="s">
        <v>108</v>
      </c>
      <c r="U159" s="67"/>
      <c r="V159" s="68" t="e">
        <f t="shared" si="77"/>
        <v>#DIV/0!</v>
      </c>
      <c r="W159" s="68" t="e">
        <f t="shared" si="78"/>
        <v>#DIV/0!</v>
      </c>
      <c r="X159" s="67"/>
      <c r="Y159" s="67"/>
      <c r="Z159" s="67" t="s">
        <v>109</v>
      </c>
      <c r="AA159" s="67"/>
      <c r="AB159" s="68" t="e">
        <f t="shared" si="79"/>
        <v>#DIV/0!</v>
      </c>
      <c r="AC159" s="68" t="e">
        <f t="shared" si="80"/>
        <v>#DIV/0!</v>
      </c>
      <c r="AD159" s="67"/>
      <c r="AE159" s="67"/>
      <c r="AF159" s="67" t="s">
        <v>110</v>
      </c>
      <c r="AG159" s="67"/>
      <c r="AH159" s="68" t="e">
        <f t="shared" si="81"/>
        <v>#DIV/0!</v>
      </c>
      <c r="AI159" s="68" t="e">
        <f t="shared" si="82"/>
        <v>#DIV/0!</v>
      </c>
      <c r="AJ159" s="67"/>
      <c r="AK159" s="67"/>
      <c r="AL159" s="67" t="s">
        <v>111</v>
      </c>
      <c r="AM159" s="67"/>
      <c r="AN159" s="68" t="e">
        <f t="shared" si="83"/>
        <v>#DIV/0!</v>
      </c>
      <c r="AO159" s="68" t="e">
        <f t="shared" si="84"/>
        <v>#DIV/0!</v>
      </c>
      <c r="AP159" s="67"/>
      <c r="AQ159" s="67"/>
      <c r="AR159" s="67" t="s">
        <v>112</v>
      </c>
      <c r="AS159" s="67"/>
      <c r="AT159" s="68" t="e">
        <f t="shared" si="85"/>
        <v>#DIV/0!</v>
      </c>
      <c r="AU159" s="68" t="e">
        <f t="shared" si="86"/>
        <v>#DIV/0!</v>
      </c>
      <c r="AV159" s="67"/>
      <c r="AW159" s="67"/>
      <c r="AX159" s="67" t="s">
        <v>113</v>
      </c>
      <c r="AY159" s="67"/>
      <c r="AZ159" s="68" t="e">
        <f t="shared" si="87"/>
        <v>#DIV/0!</v>
      </c>
      <c r="BA159" s="68" t="e">
        <f t="shared" si="88"/>
        <v>#DIV/0!</v>
      </c>
      <c r="BB159" s="67"/>
      <c r="BC159" s="67"/>
      <c r="BD159" s="67" t="s">
        <v>114</v>
      </c>
      <c r="BE159" s="67"/>
      <c r="BF159" s="68" t="e">
        <f t="shared" si="89"/>
        <v>#DIV/0!</v>
      </c>
      <c r="BG159" s="68" t="e">
        <f t="shared" si="90"/>
        <v>#DIV/0!</v>
      </c>
      <c r="BH159" s="67"/>
      <c r="BI159" s="67"/>
      <c r="BJ159" s="67" t="s">
        <v>115</v>
      </c>
      <c r="BK159" s="67"/>
      <c r="BL159" s="68" t="e">
        <f t="shared" si="91"/>
        <v>#DIV/0!</v>
      </c>
      <c r="BM159" s="68" t="e">
        <f t="shared" si="92"/>
        <v>#DIV/0!</v>
      </c>
      <c r="BN159" s="67"/>
      <c r="BO159" s="67"/>
      <c r="BP159" s="67" t="s">
        <v>116</v>
      </c>
      <c r="BQ159" s="67"/>
      <c r="BR159" s="68" t="e">
        <f t="shared" si="93"/>
        <v>#DIV/0!</v>
      </c>
      <c r="BS159" s="68" t="e">
        <f t="shared" si="94"/>
        <v>#DIV/0!</v>
      </c>
      <c r="BT159" s="67"/>
      <c r="BU159" s="67"/>
      <c r="BV159" s="67" t="s">
        <v>117</v>
      </c>
      <c r="BW159" s="67"/>
      <c r="BX159" s="68" t="e">
        <f t="shared" si="95"/>
        <v>#DIV/0!</v>
      </c>
      <c r="BY159" s="68" t="e">
        <f t="shared" si="96"/>
        <v>#DIV/0!</v>
      </c>
      <c r="BZ159" s="67"/>
      <c r="CA159" s="67"/>
      <c r="CB159" s="67" t="s">
        <v>118</v>
      </c>
      <c r="CC159" s="67"/>
      <c r="CD159" s="68" t="e">
        <f t="shared" si="97"/>
        <v>#DIV/0!</v>
      </c>
      <c r="CE159" s="68" t="e">
        <f t="shared" si="98"/>
        <v>#DIV/0!</v>
      </c>
      <c r="CF159" s="67"/>
      <c r="CG159" s="67"/>
      <c r="CH159" s="67" t="s">
        <v>119</v>
      </c>
      <c r="CI159" s="67"/>
      <c r="CJ159" s="68" t="e">
        <f t="shared" si="99"/>
        <v>#DIV/0!</v>
      </c>
      <c r="CK159" s="68" t="e">
        <f t="shared" si="100"/>
        <v>#DIV/0!</v>
      </c>
      <c r="CL159" s="67"/>
      <c r="CM159" s="67"/>
      <c r="CN159" s="58">
        <f t="shared" si="101"/>
        <v>0</v>
      </c>
      <c r="CO159" s="58">
        <f t="shared" si="102"/>
        <v>0</v>
      </c>
      <c r="CP159" s="58">
        <f t="shared" si="103"/>
        <v>0</v>
      </c>
      <c r="CQ159" s="58">
        <f t="shared" si="104"/>
        <v>0</v>
      </c>
      <c r="CR159" s="58">
        <f t="shared" si="105"/>
        <v>0</v>
      </c>
      <c r="CS159" s="58">
        <f t="shared" si="106"/>
        <v>0</v>
      </c>
      <c r="CT159" s="58">
        <f t="shared" si="107"/>
        <v>0</v>
      </c>
      <c r="CU159" s="58">
        <f t="shared" si="108"/>
        <v>0</v>
      </c>
      <c r="CV159" s="58">
        <f t="shared" si="109"/>
        <v>0</v>
      </c>
      <c r="CW159" s="58">
        <f t="shared" si="110"/>
        <v>0</v>
      </c>
      <c r="CX159" s="58">
        <f t="shared" si="111"/>
        <v>0</v>
      </c>
      <c r="CY159" s="58">
        <f t="shared" si="112"/>
        <v>0</v>
      </c>
      <c r="CZ159" s="58">
        <f t="shared" si="113"/>
        <v>0</v>
      </c>
    </row>
    <row r="160" spans="1:104" ht="65" x14ac:dyDescent="0.35">
      <c r="A160" s="141" t="s">
        <v>581</v>
      </c>
      <c r="B160" s="274" t="s">
        <v>141</v>
      </c>
      <c r="C160" s="20" t="s">
        <v>817</v>
      </c>
      <c r="D160" s="22" t="s">
        <v>582</v>
      </c>
      <c r="E160" s="22" t="s">
        <v>601</v>
      </c>
      <c r="F160" s="22" t="s">
        <v>602</v>
      </c>
      <c r="G160" s="20">
        <f t="shared" si="76"/>
        <v>1</v>
      </c>
      <c r="H160" s="20"/>
      <c r="I160" s="20"/>
      <c r="J160" s="20"/>
      <c r="K160" s="20"/>
      <c r="L160" s="20"/>
      <c r="M160" s="20"/>
      <c r="N160" s="20"/>
      <c r="O160" s="20"/>
      <c r="P160" s="20"/>
      <c r="Q160" s="20"/>
      <c r="R160" s="20">
        <v>1</v>
      </c>
      <c r="S160" s="20"/>
      <c r="T160" s="67" t="s">
        <v>108</v>
      </c>
      <c r="U160" s="67"/>
      <c r="V160" s="68" t="e">
        <f t="shared" si="77"/>
        <v>#DIV/0!</v>
      </c>
      <c r="W160" s="68">
        <f t="shared" si="78"/>
        <v>0</v>
      </c>
      <c r="X160" s="67"/>
      <c r="Y160" s="67"/>
      <c r="Z160" s="67" t="s">
        <v>109</v>
      </c>
      <c r="AA160" s="67"/>
      <c r="AB160" s="68" t="e">
        <f t="shared" si="79"/>
        <v>#DIV/0!</v>
      </c>
      <c r="AC160" s="68">
        <f t="shared" si="80"/>
        <v>0</v>
      </c>
      <c r="AD160" s="67"/>
      <c r="AE160" s="67"/>
      <c r="AF160" s="67" t="s">
        <v>110</v>
      </c>
      <c r="AG160" s="67"/>
      <c r="AH160" s="68" t="e">
        <f t="shared" si="81"/>
        <v>#DIV/0!</v>
      </c>
      <c r="AI160" s="68">
        <f t="shared" si="82"/>
        <v>0</v>
      </c>
      <c r="AJ160" s="67"/>
      <c r="AK160" s="67"/>
      <c r="AL160" s="67" t="s">
        <v>111</v>
      </c>
      <c r="AM160" s="67"/>
      <c r="AN160" s="68" t="e">
        <f t="shared" si="83"/>
        <v>#DIV/0!</v>
      </c>
      <c r="AO160" s="68">
        <f t="shared" si="84"/>
        <v>0</v>
      </c>
      <c r="AP160" s="67"/>
      <c r="AQ160" s="67"/>
      <c r="AR160" s="67" t="s">
        <v>112</v>
      </c>
      <c r="AS160" s="67"/>
      <c r="AT160" s="68" t="e">
        <f t="shared" si="85"/>
        <v>#DIV/0!</v>
      </c>
      <c r="AU160" s="68">
        <f t="shared" si="86"/>
        <v>0</v>
      </c>
      <c r="AV160" s="67"/>
      <c r="AW160" s="67"/>
      <c r="AX160" s="67" t="s">
        <v>113</v>
      </c>
      <c r="AY160" s="67"/>
      <c r="AZ160" s="68" t="e">
        <f t="shared" si="87"/>
        <v>#DIV/0!</v>
      </c>
      <c r="BA160" s="68">
        <f t="shared" si="88"/>
        <v>0</v>
      </c>
      <c r="BB160" s="67"/>
      <c r="BC160" s="67"/>
      <c r="BD160" s="67" t="s">
        <v>114</v>
      </c>
      <c r="BE160" s="67"/>
      <c r="BF160" s="68" t="e">
        <f t="shared" si="89"/>
        <v>#DIV/0!</v>
      </c>
      <c r="BG160" s="68">
        <f t="shared" si="90"/>
        <v>0</v>
      </c>
      <c r="BH160" s="67"/>
      <c r="BI160" s="67"/>
      <c r="BJ160" s="67" t="s">
        <v>115</v>
      </c>
      <c r="BK160" s="67"/>
      <c r="BL160" s="68" t="e">
        <f t="shared" si="91"/>
        <v>#DIV/0!</v>
      </c>
      <c r="BM160" s="68">
        <f t="shared" si="92"/>
        <v>0</v>
      </c>
      <c r="BN160" s="67"/>
      <c r="BO160" s="67"/>
      <c r="BP160" s="67" t="s">
        <v>116</v>
      </c>
      <c r="BQ160" s="67"/>
      <c r="BR160" s="68" t="e">
        <f t="shared" si="93"/>
        <v>#DIV/0!</v>
      </c>
      <c r="BS160" s="68">
        <f t="shared" si="94"/>
        <v>0</v>
      </c>
      <c r="BT160" s="67"/>
      <c r="BU160" s="67"/>
      <c r="BV160" s="67" t="s">
        <v>117</v>
      </c>
      <c r="BW160" s="67"/>
      <c r="BX160" s="68" t="e">
        <f t="shared" si="95"/>
        <v>#DIV/0!</v>
      </c>
      <c r="BY160" s="68">
        <f t="shared" si="96"/>
        <v>0</v>
      </c>
      <c r="BZ160" s="67"/>
      <c r="CA160" s="67"/>
      <c r="CB160" s="67" t="s">
        <v>118</v>
      </c>
      <c r="CC160" s="67"/>
      <c r="CD160" s="68">
        <f t="shared" si="97"/>
        <v>0</v>
      </c>
      <c r="CE160" s="68">
        <f t="shared" si="98"/>
        <v>0</v>
      </c>
      <c r="CF160" s="67"/>
      <c r="CG160" s="67"/>
      <c r="CH160" s="67" t="s">
        <v>119</v>
      </c>
      <c r="CI160" s="67"/>
      <c r="CJ160" s="68" t="e">
        <f t="shared" si="99"/>
        <v>#DIV/0!</v>
      </c>
      <c r="CK160" s="68">
        <f t="shared" si="100"/>
        <v>0</v>
      </c>
      <c r="CL160" s="67"/>
      <c r="CM160" s="67"/>
      <c r="CN160" s="58">
        <f t="shared" si="101"/>
        <v>0</v>
      </c>
      <c r="CO160" s="58">
        <f t="shared" si="102"/>
        <v>0</v>
      </c>
      <c r="CP160" s="58">
        <f t="shared" si="103"/>
        <v>0</v>
      </c>
      <c r="CQ160" s="58">
        <f t="shared" si="104"/>
        <v>0</v>
      </c>
      <c r="CR160" s="58">
        <f t="shared" si="105"/>
        <v>0</v>
      </c>
      <c r="CS160" s="58">
        <f t="shared" si="106"/>
        <v>0</v>
      </c>
      <c r="CT160" s="58">
        <f t="shared" si="107"/>
        <v>0</v>
      </c>
      <c r="CU160" s="58">
        <f t="shared" si="108"/>
        <v>0</v>
      </c>
      <c r="CV160" s="58">
        <f t="shared" si="109"/>
        <v>0</v>
      </c>
      <c r="CW160" s="58">
        <f t="shared" si="110"/>
        <v>0</v>
      </c>
      <c r="CX160" s="58">
        <f t="shared" si="111"/>
        <v>0</v>
      </c>
      <c r="CY160" s="58">
        <f t="shared" si="112"/>
        <v>0</v>
      </c>
      <c r="CZ160" s="58">
        <f t="shared" si="113"/>
        <v>0</v>
      </c>
    </row>
    <row r="161" spans="1:104" ht="26" x14ac:dyDescent="0.35">
      <c r="A161" s="141" t="s">
        <v>581</v>
      </c>
      <c r="B161" s="275"/>
      <c r="C161" s="20" t="s">
        <v>818</v>
      </c>
      <c r="D161" s="22"/>
      <c r="E161" s="22"/>
      <c r="F161" s="22"/>
      <c r="G161" s="20">
        <f t="shared" si="76"/>
        <v>0</v>
      </c>
      <c r="H161" s="20"/>
      <c r="I161" s="20"/>
      <c r="J161" s="20"/>
      <c r="K161" s="20"/>
      <c r="L161" s="20"/>
      <c r="M161" s="20"/>
      <c r="N161" s="20"/>
      <c r="O161" s="20"/>
      <c r="P161" s="20"/>
      <c r="Q161" s="20"/>
      <c r="R161" s="20"/>
      <c r="S161" s="20"/>
      <c r="T161" s="67" t="s">
        <v>108</v>
      </c>
      <c r="U161" s="67"/>
      <c r="V161" s="68" t="e">
        <f t="shared" si="77"/>
        <v>#DIV/0!</v>
      </c>
      <c r="W161" s="68" t="e">
        <f t="shared" si="78"/>
        <v>#DIV/0!</v>
      </c>
      <c r="X161" s="67"/>
      <c r="Y161" s="67"/>
      <c r="Z161" s="67" t="s">
        <v>109</v>
      </c>
      <c r="AA161" s="67"/>
      <c r="AB161" s="68" t="e">
        <f t="shared" si="79"/>
        <v>#DIV/0!</v>
      </c>
      <c r="AC161" s="68" t="e">
        <f t="shared" si="80"/>
        <v>#DIV/0!</v>
      </c>
      <c r="AD161" s="67"/>
      <c r="AE161" s="67"/>
      <c r="AF161" s="67" t="s">
        <v>110</v>
      </c>
      <c r="AG161" s="67"/>
      <c r="AH161" s="68" t="e">
        <f t="shared" si="81"/>
        <v>#DIV/0!</v>
      </c>
      <c r="AI161" s="68" t="e">
        <f t="shared" si="82"/>
        <v>#DIV/0!</v>
      </c>
      <c r="AJ161" s="67"/>
      <c r="AK161" s="67"/>
      <c r="AL161" s="67" t="s">
        <v>111</v>
      </c>
      <c r="AM161" s="67"/>
      <c r="AN161" s="68" t="e">
        <f t="shared" si="83"/>
        <v>#DIV/0!</v>
      </c>
      <c r="AO161" s="68" t="e">
        <f t="shared" si="84"/>
        <v>#DIV/0!</v>
      </c>
      <c r="AP161" s="67"/>
      <c r="AQ161" s="67"/>
      <c r="AR161" s="67" t="s">
        <v>112</v>
      </c>
      <c r="AS161" s="67"/>
      <c r="AT161" s="68" t="e">
        <f t="shared" si="85"/>
        <v>#DIV/0!</v>
      </c>
      <c r="AU161" s="68" t="e">
        <f t="shared" si="86"/>
        <v>#DIV/0!</v>
      </c>
      <c r="AV161" s="67"/>
      <c r="AW161" s="67"/>
      <c r="AX161" s="67" t="s">
        <v>113</v>
      </c>
      <c r="AY161" s="67"/>
      <c r="AZ161" s="68" t="e">
        <f t="shared" si="87"/>
        <v>#DIV/0!</v>
      </c>
      <c r="BA161" s="68" t="e">
        <f t="shared" si="88"/>
        <v>#DIV/0!</v>
      </c>
      <c r="BB161" s="67"/>
      <c r="BC161" s="67"/>
      <c r="BD161" s="67" t="s">
        <v>114</v>
      </c>
      <c r="BE161" s="67"/>
      <c r="BF161" s="68" t="e">
        <f t="shared" si="89"/>
        <v>#DIV/0!</v>
      </c>
      <c r="BG161" s="68" t="e">
        <f t="shared" si="90"/>
        <v>#DIV/0!</v>
      </c>
      <c r="BH161" s="67"/>
      <c r="BI161" s="67"/>
      <c r="BJ161" s="67" t="s">
        <v>115</v>
      </c>
      <c r="BK161" s="67"/>
      <c r="BL161" s="68" t="e">
        <f t="shared" si="91"/>
        <v>#DIV/0!</v>
      </c>
      <c r="BM161" s="68" t="e">
        <f t="shared" si="92"/>
        <v>#DIV/0!</v>
      </c>
      <c r="BN161" s="67"/>
      <c r="BO161" s="67"/>
      <c r="BP161" s="67" t="s">
        <v>116</v>
      </c>
      <c r="BQ161" s="67"/>
      <c r="BR161" s="68" t="e">
        <f t="shared" si="93"/>
        <v>#DIV/0!</v>
      </c>
      <c r="BS161" s="68" t="e">
        <f t="shared" si="94"/>
        <v>#DIV/0!</v>
      </c>
      <c r="BT161" s="67"/>
      <c r="BU161" s="67"/>
      <c r="BV161" s="67" t="s">
        <v>117</v>
      </c>
      <c r="BW161" s="67"/>
      <c r="BX161" s="68" t="e">
        <f t="shared" si="95"/>
        <v>#DIV/0!</v>
      </c>
      <c r="BY161" s="68" t="e">
        <f t="shared" si="96"/>
        <v>#DIV/0!</v>
      </c>
      <c r="BZ161" s="67"/>
      <c r="CA161" s="67"/>
      <c r="CB161" s="67" t="s">
        <v>118</v>
      </c>
      <c r="CC161" s="67"/>
      <c r="CD161" s="68" t="e">
        <f t="shared" si="97"/>
        <v>#DIV/0!</v>
      </c>
      <c r="CE161" s="68" t="e">
        <f t="shared" si="98"/>
        <v>#DIV/0!</v>
      </c>
      <c r="CF161" s="67"/>
      <c r="CG161" s="67"/>
      <c r="CH161" s="67" t="s">
        <v>119</v>
      </c>
      <c r="CI161" s="67"/>
      <c r="CJ161" s="68" t="e">
        <f t="shared" si="99"/>
        <v>#DIV/0!</v>
      </c>
      <c r="CK161" s="68" t="e">
        <f t="shared" si="100"/>
        <v>#DIV/0!</v>
      </c>
      <c r="CL161" s="67"/>
      <c r="CM161" s="67"/>
      <c r="CN161" s="58">
        <f t="shared" si="101"/>
        <v>0</v>
      </c>
      <c r="CO161" s="58">
        <f t="shared" si="102"/>
        <v>0</v>
      </c>
      <c r="CP161" s="58">
        <f t="shared" si="103"/>
        <v>0</v>
      </c>
      <c r="CQ161" s="58">
        <f t="shared" si="104"/>
        <v>0</v>
      </c>
      <c r="CR161" s="58">
        <f t="shared" si="105"/>
        <v>0</v>
      </c>
      <c r="CS161" s="58">
        <f t="shared" si="106"/>
        <v>0</v>
      </c>
      <c r="CT161" s="58">
        <f t="shared" si="107"/>
        <v>0</v>
      </c>
      <c r="CU161" s="58">
        <f t="shared" si="108"/>
        <v>0</v>
      </c>
      <c r="CV161" s="58">
        <f t="shared" si="109"/>
        <v>0</v>
      </c>
      <c r="CW161" s="58">
        <f t="shared" si="110"/>
        <v>0</v>
      </c>
      <c r="CX161" s="58">
        <f t="shared" si="111"/>
        <v>0</v>
      </c>
      <c r="CY161" s="58">
        <f t="shared" si="112"/>
        <v>0</v>
      </c>
      <c r="CZ161" s="58">
        <f t="shared" si="113"/>
        <v>0</v>
      </c>
    </row>
    <row r="162" spans="1:104" ht="26" x14ac:dyDescent="0.35">
      <c r="A162" s="141" t="s">
        <v>581</v>
      </c>
      <c r="B162" s="275"/>
      <c r="C162" s="20" t="s">
        <v>819</v>
      </c>
      <c r="D162" s="22"/>
      <c r="E162" s="22"/>
      <c r="F162" s="22"/>
      <c r="G162" s="20">
        <f t="shared" si="76"/>
        <v>0</v>
      </c>
      <c r="H162" s="20"/>
      <c r="I162" s="20"/>
      <c r="J162" s="20"/>
      <c r="K162" s="20"/>
      <c r="L162" s="20"/>
      <c r="M162" s="20"/>
      <c r="N162" s="20"/>
      <c r="O162" s="20"/>
      <c r="P162" s="20"/>
      <c r="Q162" s="20"/>
      <c r="R162" s="20"/>
      <c r="S162" s="20"/>
      <c r="T162" s="67" t="s">
        <v>108</v>
      </c>
      <c r="U162" s="67"/>
      <c r="V162" s="68" t="e">
        <f t="shared" si="77"/>
        <v>#DIV/0!</v>
      </c>
      <c r="W162" s="68" t="e">
        <f t="shared" si="78"/>
        <v>#DIV/0!</v>
      </c>
      <c r="X162" s="67"/>
      <c r="Y162" s="67"/>
      <c r="Z162" s="67" t="s">
        <v>109</v>
      </c>
      <c r="AA162" s="67"/>
      <c r="AB162" s="68" t="e">
        <f t="shared" si="79"/>
        <v>#DIV/0!</v>
      </c>
      <c r="AC162" s="68" t="e">
        <f t="shared" si="80"/>
        <v>#DIV/0!</v>
      </c>
      <c r="AD162" s="67"/>
      <c r="AE162" s="67"/>
      <c r="AF162" s="67" t="s">
        <v>110</v>
      </c>
      <c r="AG162" s="67"/>
      <c r="AH162" s="68" t="e">
        <f t="shared" si="81"/>
        <v>#DIV/0!</v>
      </c>
      <c r="AI162" s="68" t="e">
        <f t="shared" si="82"/>
        <v>#DIV/0!</v>
      </c>
      <c r="AJ162" s="67"/>
      <c r="AK162" s="67"/>
      <c r="AL162" s="67" t="s">
        <v>111</v>
      </c>
      <c r="AM162" s="67"/>
      <c r="AN162" s="68" t="e">
        <f t="shared" si="83"/>
        <v>#DIV/0!</v>
      </c>
      <c r="AO162" s="68" t="e">
        <f t="shared" si="84"/>
        <v>#DIV/0!</v>
      </c>
      <c r="AP162" s="67"/>
      <c r="AQ162" s="67"/>
      <c r="AR162" s="67" t="s">
        <v>112</v>
      </c>
      <c r="AS162" s="67"/>
      <c r="AT162" s="68" t="e">
        <f t="shared" si="85"/>
        <v>#DIV/0!</v>
      </c>
      <c r="AU162" s="68" t="e">
        <f t="shared" si="86"/>
        <v>#DIV/0!</v>
      </c>
      <c r="AV162" s="67"/>
      <c r="AW162" s="67"/>
      <c r="AX162" s="67" t="s">
        <v>113</v>
      </c>
      <c r="AY162" s="67"/>
      <c r="AZ162" s="68" t="e">
        <f t="shared" si="87"/>
        <v>#DIV/0!</v>
      </c>
      <c r="BA162" s="68" t="e">
        <f t="shared" si="88"/>
        <v>#DIV/0!</v>
      </c>
      <c r="BB162" s="67"/>
      <c r="BC162" s="67"/>
      <c r="BD162" s="67" t="s">
        <v>114</v>
      </c>
      <c r="BE162" s="67"/>
      <c r="BF162" s="68" t="e">
        <f t="shared" si="89"/>
        <v>#DIV/0!</v>
      </c>
      <c r="BG162" s="68" t="e">
        <f t="shared" si="90"/>
        <v>#DIV/0!</v>
      </c>
      <c r="BH162" s="67"/>
      <c r="BI162" s="67"/>
      <c r="BJ162" s="67" t="s">
        <v>115</v>
      </c>
      <c r="BK162" s="67"/>
      <c r="BL162" s="68" t="e">
        <f t="shared" si="91"/>
        <v>#DIV/0!</v>
      </c>
      <c r="BM162" s="68" t="e">
        <f t="shared" si="92"/>
        <v>#DIV/0!</v>
      </c>
      <c r="BN162" s="67"/>
      <c r="BO162" s="67"/>
      <c r="BP162" s="67" t="s">
        <v>116</v>
      </c>
      <c r="BQ162" s="67"/>
      <c r="BR162" s="68" t="e">
        <f t="shared" si="93"/>
        <v>#DIV/0!</v>
      </c>
      <c r="BS162" s="68" t="e">
        <f t="shared" si="94"/>
        <v>#DIV/0!</v>
      </c>
      <c r="BT162" s="67"/>
      <c r="BU162" s="67"/>
      <c r="BV162" s="67" t="s">
        <v>117</v>
      </c>
      <c r="BW162" s="67"/>
      <c r="BX162" s="68" t="e">
        <f t="shared" si="95"/>
        <v>#DIV/0!</v>
      </c>
      <c r="BY162" s="68" t="e">
        <f t="shared" si="96"/>
        <v>#DIV/0!</v>
      </c>
      <c r="BZ162" s="67"/>
      <c r="CA162" s="67"/>
      <c r="CB162" s="67" t="s">
        <v>118</v>
      </c>
      <c r="CC162" s="67"/>
      <c r="CD162" s="68" t="e">
        <f t="shared" si="97"/>
        <v>#DIV/0!</v>
      </c>
      <c r="CE162" s="68" t="e">
        <f t="shared" si="98"/>
        <v>#DIV/0!</v>
      </c>
      <c r="CF162" s="67"/>
      <c r="CG162" s="67"/>
      <c r="CH162" s="67" t="s">
        <v>119</v>
      </c>
      <c r="CI162" s="67"/>
      <c r="CJ162" s="68" t="e">
        <f t="shared" si="99"/>
        <v>#DIV/0!</v>
      </c>
      <c r="CK162" s="68" t="e">
        <f t="shared" si="100"/>
        <v>#DIV/0!</v>
      </c>
      <c r="CL162" s="67"/>
      <c r="CM162" s="67"/>
      <c r="CN162" s="58">
        <f t="shared" si="101"/>
        <v>0</v>
      </c>
      <c r="CO162" s="58">
        <f t="shared" si="102"/>
        <v>0</v>
      </c>
      <c r="CP162" s="58">
        <f t="shared" si="103"/>
        <v>0</v>
      </c>
      <c r="CQ162" s="58">
        <f t="shared" si="104"/>
        <v>0</v>
      </c>
      <c r="CR162" s="58">
        <f t="shared" si="105"/>
        <v>0</v>
      </c>
      <c r="CS162" s="58">
        <f t="shared" si="106"/>
        <v>0</v>
      </c>
      <c r="CT162" s="58">
        <f t="shared" si="107"/>
        <v>0</v>
      </c>
      <c r="CU162" s="58">
        <f t="shared" si="108"/>
        <v>0</v>
      </c>
      <c r="CV162" s="58">
        <f t="shared" si="109"/>
        <v>0</v>
      </c>
      <c r="CW162" s="58">
        <f t="shared" si="110"/>
        <v>0</v>
      </c>
      <c r="CX162" s="58">
        <f t="shared" si="111"/>
        <v>0</v>
      </c>
      <c r="CY162" s="58">
        <f t="shared" si="112"/>
        <v>0</v>
      </c>
      <c r="CZ162" s="58">
        <f t="shared" si="113"/>
        <v>0</v>
      </c>
    </row>
    <row r="163" spans="1:104" ht="26" x14ac:dyDescent="0.35">
      <c r="A163" s="141" t="s">
        <v>581</v>
      </c>
      <c r="B163" s="276"/>
      <c r="C163" s="20" t="s">
        <v>820</v>
      </c>
      <c r="D163" s="22"/>
      <c r="E163" s="22"/>
      <c r="F163" s="22"/>
      <c r="G163" s="20">
        <f t="shared" si="76"/>
        <v>0</v>
      </c>
      <c r="H163" s="20"/>
      <c r="I163" s="20"/>
      <c r="J163" s="20"/>
      <c r="K163" s="20"/>
      <c r="L163" s="20"/>
      <c r="M163" s="20"/>
      <c r="N163" s="20"/>
      <c r="O163" s="20"/>
      <c r="P163" s="20"/>
      <c r="Q163" s="20"/>
      <c r="R163" s="20"/>
      <c r="S163" s="20"/>
      <c r="T163" s="67" t="s">
        <v>108</v>
      </c>
      <c r="U163" s="67"/>
      <c r="V163" s="68" t="e">
        <f t="shared" si="77"/>
        <v>#DIV/0!</v>
      </c>
      <c r="W163" s="68" t="e">
        <f t="shared" si="78"/>
        <v>#DIV/0!</v>
      </c>
      <c r="X163" s="67"/>
      <c r="Y163" s="67"/>
      <c r="Z163" s="67" t="s">
        <v>109</v>
      </c>
      <c r="AA163" s="67"/>
      <c r="AB163" s="68" t="e">
        <f t="shared" si="79"/>
        <v>#DIV/0!</v>
      </c>
      <c r="AC163" s="68" t="e">
        <f t="shared" si="80"/>
        <v>#DIV/0!</v>
      </c>
      <c r="AD163" s="67"/>
      <c r="AE163" s="67"/>
      <c r="AF163" s="67" t="s">
        <v>110</v>
      </c>
      <c r="AG163" s="67"/>
      <c r="AH163" s="68" t="e">
        <f t="shared" si="81"/>
        <v>#DIV/0!</v>
      </c>
      <c r="AI163" s="68" t="e">
        <f t="shared" si="82"/>
        <v>#DIV/0!</v>
      </c>
      <c r="AJ163" s="67"/>
      <c r="AK163" s="67"/>
      <c r="AL163" s="67" t="s">
        <v>111</v>
      </c>
      <c r="AM163" s="67"/>
      <c r="AN163" s="68" t="e">
        <f t="shared" si="83"/>
        <v>#DIV/0!</v>
      </c>
      <c r="AO163" s="68" t="e">
        <f t="shared" si="84"/>
        <v>#DIV/0!</v>
      </c>
      <c r="AP163" s="67"/>
      <c r="AQ163" s="67"/>
      <c r="AR163" s="67" t="s">
        <v>112</v>
      </c>
      <c r="AS163" s="67"/>
      <c r="AT163" s="68" t="e">
        <f t="shared" si="85"/>
        <v>#DIV/0!</v>
      </c>
      <c r="AU163" s="68" t="e">
        <f t="shared" si="86"/>
        <v>#DIV/0!</v>
      </c>
      <c r="AV163" s="67"/>
      <c r="AW163" s="67"/>
      <c r="AX163" s="67" t="s">
        <v>113</v>
      </c>
      <c r="AY163" s="67"/>
      <c r="AZ163" s="68" t="e">
        <f t="shared" si="87"/>
        <v>#DIV/0!</v>
      </c>
      <c r="BA163" s="68" t="e">
        <f t="shared" si="88"/>
        <v>#DIV/0!</v>
      </c>
      <c r="BB163" s="67"/>
      <c r="BC163" s="67"/>
      <c r="BD163" s="67" t="s">
        <v>114</v>
      </c>
      <c r="BE163" s="67"/>
      <c r="BF163" s="68" t="e">
        <f t="shared" si="89"/>
        <v>#DIV/0!</v>
      </c>
      <c r="BG163" s="68" t="e">
        <f t="shared" si="90"/>
        <v>#DIV/0!</v>
      </c>
      <c r="BH163" s="67"/>
      <c r="BI163" s="67"/>
      <c r="BJ163" s="67" t="s">
        <v>115</v>
      </c>
      <c r="BK163" s="67"/>
      <c r="BL163" s="68" t="e">
        <f t="shared" si="91"/>
        <v>#DIV/0!</v>
      </c>
      <c r="BM163" s="68" t="e">
        <f t="shared" si="92"/>
        <v>#DIV/0!</v>
      </c>
      <c r="BN163" s="67"/>
      <c r="BO163" s="67"/>
      <c r="BP163" s="67" t="s">
        <v>116</v>
      </c>
      <c r="BQ163" s="67"/>
      <c r="BR163" s="68" t="e">
        <f t="shared" si="93"/>
        <v>#DIV/0!</v>
      </c>
      <c r="BS163" s="68" t="e">
        <f t="shared" si="94"/>
        <v>#DIV/0!</v>
      </c>
      <c r="BT163" s="67"/>
      <c r="BU163" s="67"/>
      <c r="BV163" s="67" t="s">
        <v>117</v>
      </c>
      <c r="BW163" s="67"/>
      <c r="BX163" s="68" t="e">
        <f t="shared" si="95"/>
        <v>#DIV/0!</v>
      </c>
      <c r="BY163" s="68" t="e">
        <f t="shared" si="96"/>
        <v>#DIV/0!</v>
      </c>
      <c r="BZ163" s="67"/>
      <c r="CA163" s="67"/>
      <c r="CB163" s="67" t="s">
        <v>118</v>
      </c>
      <c r="CC163" s="67"/>
      <c r="CD163" s="68" t="e">
        <f t="shared" si="97"/>
        <v>#DIV/0!</v>
      </c>
      <c r="CE163" s="68" t="e">
        <f t="shared" si="98"/>
        <v>#DIV/0!</v>
      </c>
      <c r="CF163" s="67"/>
      <c r="CG163" s="67"/>
      <c r="CH163" s="67" t="s">
        <v>119</v>
      </c>
      <c r="CI163" s="67"/>
      <c r="CJ163" s="68" t="e">
        <f t="shared" si="99"/>
        <v>#DIV/0!</v>
      </c>
      <c r="CK163" s="68" t="e">
        <f t="shared" si="100"/>
        <v>#DIV/0!</v>
      </c>
      <c r="CL163" s="67"/>
      <c r="CM163" s="67"/>
      <c r="CN163" s="58">
        <f t="shared" si="101"/>
        <v>0</v>
      </c>
      <c r="CO163" s="58">
        <f t="shared" si="102"/>
        <v>0</v>
      </c>
      <c r="CP163" s="58">
        <f t="shared" si="103"/>
        <v>0</v>
      </c>
      <c r="CQ163" s="58">
        <f t="shared" si="104"/>
        <v>0</v>
      </c>
      <c r="CR163" s="58">
        <f t="shared" si="105"/>
        <v>0</v>
      </c>
      <c r="CS163" s="58">
        <f t="shared" si="106"/>
        <v>0</v>
      </c>
      <c r="CT163" s="58">
        <f t="shared" si="107"/>
        <v>0</v>
      </c>
      <c r="CU163" s="58">
        <f t="shared" si="108"/>
        <v>0</v>
      </c>
      <c r="CV163" s="58">
        <f t="shared" si="109"/>
        <v>0</v>
      </c>
      <c r="CW163" s="58">
        <f t="shared" si="110"/>
        <v>0</v>
      </c>
      <c r="CX163" s="58">
        <f t="shared" si="111"/>
        <v>0</v>
      </c>
      <c r="CY163" s="58">
        <f t="shared" si="112"/>
        <v>0</v>
      </c>
      <c r="CZ163" s="58">
        <f t="shared" si="113"/>
        <v>0</v>
      </c>
    </row>
    <row r="164" spans="1:104" ht="26" x14ac:dyDescent="0.35">
      <c r="A164" s="141" t="s">
        <v>539</v>
      </c>
      <c r="B164" s="274" t="s">
        <v>143</v>
      </c>
      <c r="C164" s="20" t="s">
        <v>821</v>
      </c>
      <c r="D164" s="22" t="s">
        <v>548</v>
      </c>
      <c r="E164" s="22" t="s">
        <v>574</v>
      </c>
      <c r="F164" s="22" t="s">
        <v>575</v>
      </c>
      <c r="G164" s="20">
        <f t="shared" si="76"/>
        <v>1</v>
      </c>
      <c r="H164" s="20"/>
      <c r="I164" s="20"/>
      <c r="J164" s="20"/>
      <c r="K164" s="20"/>
      <c r="L164" s="20"/>
      <c r="M164" s="20"/>
      <c r="N164" s="20"/>
      <c r="O164" s="20"/>
      <c r="P164" s="20"/>
      <c r="Q164" s="20"/>
      <c r="R164" s="20"/>
      <c r="S164" s="20">
        <v>1</v>
      </c>
      <c r="T164" s="67" t="s">
        <v>108</v>
      </c>
      <c r="U164" s="67"/>
      <c r="V164" s="68" t="e">
        <f t="shared" si="77"/>
        <v>#DIV/0!</v>
      </c>
      <c r="W164" s="68">
        <f t="shared" si="78"/>
        <v>0</v>
      </c>
      <c r="X164" s="67"/>
      <c r="Y164" s="67"/>
      <c r="Z164" s="67" t="s">
        <v>109</v>
      </c>
      <c r="AA164" s="67"/>
      <c r="AB164" s="68" t="e">
        <f t="shared" si="79"/>
        <v>#DIV/0!</v>
      </c>
      <c r="AC164" s="68">
        <f t="shared" si="80"/>
        <v>0</v>
      </c>
      <c r="AD164" s="67"/>
      <c r="AE164" s="67"/>
      <c r="AF164" s="67" t="s">
        <v>110</v>
      </c>
      <c r="AG164" s="67"/>
      <c r="AH164" s="68" t="e">
        <f t="shared" si="81"/>
        <v>#DIV/0!</v>
      </c>
      <c r="AI164" s="68">
        <f t="shared" si="82"/>
        <v>0</v>
      </c>
      <c r="AJ164" s="67"/>
      <c r="AK164" s="67"/>
      <c r="AL164" s="67" t="s">
        <v>111</v>
      </c>
      <c r="AM164" s="67"/>
      <c r="AN164" s="68" t="e">
        <f t="shared" si="83"/>
        <v>#DIV/0!</v>
      </c>
      <c r="AO164" s="68">
        <f t="shared" si="84"/>
        <v>0</v>
      </c>
      <c r="AP164" s="67"/>
      <c r="AQ164" s="67"/>
      <c r="AR164" s="67" t="s">
        <v>112</v>
      </c>
      <c r="AS164" s="67"/>
      <c r="AT164" s="68" t="e">
        <f t="shared" si="85"/>
        <v>#DIV/0!</v>
      </c>
      <c r="AU164" s="68">
        <f t="shared" si="86"/>
        <v>0</v>
      </c>
      <c r="AV164" s="67"/>
      <c r="AW164" s="67"/>
      <c r="AX164" s="67" t="s">
        <v>113</v>
      </c>
      <c r="AY164" s="67"/>
      <c r="AZ164" s="68" t="e">
        <f t="shared" si="87"/>
        <v>#DIV/0!</v>
      </c>
      <c r="BA164" s="68">
        <f t="shared" si="88"/>
        <v>0</v>
      </c>
      <c r="BB164" s="67"/>
      <c r="BC164" s="67"/>
      <c r="BD164" s="67" t="s">
        <v>114</v>
      </c>
      <c r="BE164" s="67"/>
      <c r="BF164" s="68" t="e">
        <f t="shared" si="89"/>
        <v>#DIV/0!</v>
      </c>
      <c r="BG164" s="68">
        <f t="shared" si="90"/>
        <v>0</v>
      </c>
      <c r="BH164" s="67"/>
      <c r="BI164" s="67"/>
      <c r="BJ164" s="67" t="s">
        <v>115</v>
      </c>
      <c r="BK164" s="67"/>
      <c r="BL164" s="68" t="e">
        <f t="shared" si="91"/>
        <v>#DIV/0!</v>
      </c>
      <c r="BM164" s="68">
        <f t="shared" si="92"/>
        <v>0</v>
      </c>
      <c r="BN164" s="67"/>
      <c r="BO164" s="67"/>
      <c r="BP164" s="67" t="s">
        <v>116</v>
      </c>
      <c r="BQ164" s="67"/>
      <c r="BR164" s="68" t="e">
        <f t="shared" si="93"/>
        <v>#DIV/0!</v>
      </c>
      <c r="BS164" s="68">
        <f t="shared" si="94"/>
        <v>0</v>
      </c>
      <c r="BT164" s="67"/>
      <c r="BU164" s="67"/>
      <c r="BV164" s="67" t="s">
        <v>117</v>
      </c>
      <c r="BW164" s="67"/>
      <c r="BX164" s="68" t="e">
        <f t="shared" si="95"/>
        <v>#DIV/0!</v>
      </c>
      <c r="BY164" s="68">
        <f t="shared" si="96"/>
        <v>0</v>
      </c>
      <c r="BZ164" s="67"/>
      <c r="CA164" s="67"/>
      <c r="CB164" s="67" t="s">
        <v>118</v>
      </c>
      <c r="CC164" s="67"/>
      <c r="CD164" s="68" t="e">
        <f t="shared" si="97"/>
        <v>#DIV/0!</v>
      </c>
      <c r="CE164" s="68">
        <f t="shared" si="98"/>
        <v>0</v>
      </c>
      <c r="CF164" s="67"/>
      <c r="CG164" s="67"/>
      <c r="CH164" s="67" t="s">
        <v>119</v>
      </c>
      <c r="CI164" s="67"/>
      <c r="CJ164" s="68">
        <f t="shared" si="99"/>
        <v>0</v>
      </c>
      <c r="CK164" s="68">
        <f t="shared" si="100"/>
        <v>0</v>
      </c>
      <c r="CL164" s="67"/>
      <c r="CM164" s="67"/>
      <c r="CN164" s="58">
        <f t="shared" si="101"/>
        <v>0</v>
      </c>
      <c r="CO164" s="58">
        <f t="shared" si="102"/>
        <v>0</v>
      </c>
      <c r="CP164" s="58">
        <f t="shared" si="103"/>
        <v>0</v>
      </c>
      <c r="CQ164" s="58">
        <f t="shared" si="104"/>
        <v>0</v>
      </c>
      <c r="CR164" s="58">
        <f t="shared" si="105"/>
        <v>0</v>
      </c>
      <c r="CS164" s="58">
        <f t="shared" si="106"/>
        <v>0</v>
      </c>
      <c r="CT164" s="58">
        <f t="shared" si="107"/>
        <v>0</v>
      </c>
      <c r="CU164" s="58">
        <f t="shared" si="108"/>
        <v>0</v>
      </c>
      <c r="CV164" s="58">
        <f t="shared" si="109"/>
        <v>0</v>
      </c>
      <c r="CW164" s="58">
        <f t="shared" si="110"/>
        <v>0</v>
      </c>
      <c r="CX164" s="58">
        <f t="shared" si="111"/>
        <v>0</v>
      </c>
      <c r="CY164" s="58">
        <f t="shared" si="112"/>
        <v>0</v>
      </c>
      <c r="CZ164" s="58">
        <f t="shared" si="113"/>
        <v>0</v>
      </c>
    </row>
    <row r="165" spans="1:104" ht="26" x14ac:dyDescent="0.35">
      <c r="A165" s="141" t="s">
        <v>539</v>
      </c>
      <c r="B165" s="275"/>
      <c r="C165" s="20" t="s">
        <v>822</v>
      </c>
      <c r="D165" s="22"/>
      <c r="E165" s="22"/>
      <c r="F165" s="22"/>
      <c r="G165" s="20">
        <f t="shared" si="76"/>
        <v>0</v>
      </c>
      <c r="H165" s="20"/>
      <c r="I165" s="20"/>
      <c r="J165" s="20"/>
      <c r="K165" s="20"/>
      <c r="L165" s="20"/>
      <c r="M165" s="20"/>
      <c r="N165" s="20"/>
      <c r="O165" s="20"/>
      <c r="P165" s="20"/>
      <c r="Q165" s="20"/>
      <c r="R165" s="20"/>
      <c r="S165" s="20"/>
      <c r="T165" s="67" t="s">
        <v>108</v>
      </c>
      <c r="U165" s="67"/>
      <c r="V165" s="68" t="e">
        <f t="shared" si="77"/>
        <v>#DIV/0!</v>
      </c>
      <c r="W165" s="68" t="e">
        <f t="shared" si="78"/>
        <v>#DIV/0!</v>
      </c>
      <c r="X165" s="67"/>
      <c r="Y165" s="67"/>
      <c r="Z165" s="67" t="s">
        <v>109</v>
      </c>
      <c r="AA165" s="67"/>
      <c r="AB165" s="68" t="e">
        <f t="shared" si="79"/>
        <v>#DIV/0!</v>
      </c>
      <c r="AC165" s="68" t="e">
        <f t="shared" si="80"/>
        <v>#DIV/0!</v>
      </c>
      <c r="AD165" s="67"/>
      <c r="AE165" s="67"/>
      <c r="AF165" s="67" t="s">
        <v>110</v>
      </c>
      <c r="AG165" s="67"/>
      <c r="AH165" s="68" t="e">
        <f t="shared" si="81"/>
        <v>#DIV/0!</v>
      </c>
      <c r="AI165" s="68" t="e">
        <f t="shared" si="82"/>
        <v>#DIV/0!</v>
      </c>
      <c r="AJ165" s="67"/>
      <c r="AK165" s="67"/>
      <c r="AL165" s="67" t="s">
        <v>111</v>
      </c>
      <c r="AM165" s="67"/>
      <c r="AN165" s="68" t="e">
        <f t="shared" si="83"/>
        <v>#DIV/0!</v>
      </c>
      <c r="AO165" s="68" t="e">
        <f t="shared" si="84"/>
        <v>#DIV/0!</v>
      </c>
      <c r="AP165" s="67"/>
      <c r="AQ165" s="67"/>
      <c r="AR165" s="67" t="s">
        <v>112</v>
      </c>
      <c r="AS165" s="67"/>
      <c r="AT165" s="68" t="e">
        <f t="shared" si="85"/>
        <v>#DIV/0!</v>
      </c>
      <c r="AU165" s="68" t="e">
        <f t="shared" si="86"/>
        <v>#DIV/0!</v>
      </c>
      <c r="AV165" s="67"/>
      <c r="AW165" s="67"/>
      <c r="AX165" s="67" t="s">
        <v>113</v>
      </c>
      <c r="AY165" s="67"/>
      <c r="AZ165" s="68" t="e">
        <f t="shared" si="87"/>
        <v>#DIV/0!</v>
      </c>
      <c r="BA165" s="68" t="e">
        <f t="shared" si="88"/>
        <v>#DIV/0!</v>
      </c>
      <c r="BB165" s="67"/>
      <c r="BC165" s="67"/>
      <c r="BD165" s="67" t="s">
        <v>114</v>
      </c>
      <c r="BE165" s="67"/>
      <c r="BF165" s="68" t="e">
        <f t="shared" si="89"/>
        <v>#DIV/0!</v>
      </c>
      <c r="BG165" s="68" t="e">
        <f t="shared" si="90"/>
        <v>#DIV/0!</v>
      </c>
      <c r="BH165" s="67"/>
      <c r="BI165" s="67"/>
      <c r="BJ165" s="67" t="s">
        <v>115</v>
      </c>
      <c r="BK165" s="67"/>
      <c r="BL165" s="68" t="e">
        <f t="shared" si="91"/>
        <v>#DIV/0!</v>
      </c>
      <c r="BM165" s="68" t="e">
        <f t="shared" si="92"/>
        <v>#DIV/0!</v>
      </c>
      <c r="BN165" s="67"/>
      <c r="BO165" s="67"/>
      <c r="BP165" s="67" t="s">
        <v>116</v>
      </c>
      <c r="BQ165" s="67"/>
      <c r="BR165" s="68" t="e">
        <f t="shared" si="93"/>
        <v>#DIV/0!</v>
      </c>
      <c r="BS165" s="68" t="e">
        <f t="shared" si="94"/>
        <v>#DIV/0!</v>
      </c>
      <c r="BT165" s="67"/>
      <c r="BU165" s="67"/>
      <c r="BV165" s="67" t="s">
        <v>117</v>
      </c>
      <c r="BW165" s="67"/>
      <c r="BX165" s="68" t="e">
        <f t="shared" si="95"/>
        <v>#DIV/0!</v>
      </c>
      <c r="BY165" s="68" t="e">
        <f t="shared" si="96"/>
        <v>#DIV/0!</v>
      </c>
      <c r="BZ165" s="67"/>
      <c r="CA165" s="67"/>
      <c r="CB165" s="67" t="s">
        <v>118</v>
      </c>
      <c r="CC165" s="67"/>
      <c r="CD165" s="68" t="e">
        <f t="shared" si="97"/>
        <v>#DIV/0!</v>
      </c>
      <c r="CE165" s="68" t="e">
        <f t="shared" si="98"/>
        <v>#DIV/0!</v>
      </c>
      <c r="CF165" s="67"/>
      <c r="CG165" s="67"/>
      <c r="CH165" s="67" t="s">
        <v>119</v>
      </c>
      <c r="CI165" s="67"/>
      <c r="CJ165" s="68" t="e">
        <f t="shared" si="99"/>
        <v>#DIV/0!</v>
      </c>
      <c r="CK165" s="68" t="e">
        <f t="shared" si="100"/>
        <v>#DIV/0!</v>
      </c>
      <c r="CL165" s="67"/>
      <c r="CM165" s="67"/>
      <c r="CN165" s="58">
        <f t="shared" si="101"/>
        <v>0</v>
      </c>
      <c r="CO165" s="58">
        <f t="shared" si="102"/>
        <v>0</v>
      </c>
      <c r="CP165" s="58">
        <f t="shared" si="103"/>
        <v>0</v>
      </c>
      <c r="CQ165" s="58">
        <f t="shared" si="104"/>
        <v>0</v>
      </c>
      <c r="CR165" s="58">
        <f t="shared" si="105"/>
        <v>0</v>
      </c>
      <c r="CS165" s="58">
        <f t="shared" si="106"/>
        <v>0</v>
      </c>
      <c r="CT165" s="58">
        <f t="shared" si="107"/>
        <v>0</v>
      </c>
      <c r="CU165" s="58">
        <f t="shared" si="108"/>
        <v>0</v>
      </c>
      <c r="CV165" s="58">
        <f t="shared" si="109"/>
        <v>0</v>
      </c>
      <c r="CW165" s="58">
        <f t="shared" si="110"/>
        <v>0</v>
      </c>
      <c r="CX165" s="58">
        <f t="shared" si="111"/>
        <v>0</v>
      </c>
      <c r="CY165" s="58">
        <f t="shared" si="112"/>
        <v>0</v>
      </c>
      <c r="CZ165" s="58">
        <f t="shared" si="113"/>
        <v>0</v>
      </c>
    </row>
    <row r="166" spans="1:104" ht="26" x14ac:dyDescent="0.35">
      <c r="A166" s="141" t="s">
        <v>539</v>
      </c>
      <c r="B166" s="275"/>
      <c r="C166" s="20" t="s">
        <v>823</v>
      </c>
      <c r="D166" s="22"/>
      <c r="E166" s="22"/>
      <c r="F166" s="22"/>
      <c r="G166" s="20">
        <f t="shared" si="76"/>
        <v>0</v>
      </c>
      <c r="H166" s="20"/>
      <c r="I166" s="20"/>
      <c r="J166" s="20"/>
      <c r="K166" s="20"/>
      <c r="L166" s="20"/>
      <c r="M166" s="20"/>
      <c r="N166" s="20"/>
      <c r="O166" s="20"/>
      <c r="P166" s="20"/>
      <c r="Q166" s="20"/>
      <c r="R166" s="20"/>
      <c r="S166" s="20"/>
      <c r="T166" s="67" t="s">
        <v>108</v>
      </c>
      <c r="U166" s="67"/>
      <c r="V166" s="68" t="e">
        <f t="shared" si="77"/>
        <v>#DIV/0!</v>
      </c>
      <c r="W166" s="68" t="e">
        <f t="shared" si="78"/>
        <v>#DIV/0!</v>
      </c>
      <c r="X166" s="67"/>
      <c r="Y166" s="67"/>
      <c r="Z166" s="67" t="s">
        <v>109</v>
      </c>
      <c r="AA166" s="67"/>
      <c r="AB166" s="68" t="e">
        <f t="shared" si="79"/>
        <v>#DIV/0!</v>
      </c>
      <c r="AC166" s="68" t="e">
        <f t="shared" si="80"/>
        <v>#DIV/0!</v>
      </c>
      <c r="AD166" s="67"/>
      <c r="AE166" s="67"/>
      <c r="AF166" s="67" t="s">
        <v>110</v>
      </c>
      <c r="AG166" s="67"/>
      <c r="AH166" s="68" t="e">
        <f t="shared" si="81"/>
        <v>#DIV/0!</v>
      </c>
      <c r="AI166" s="68" t="e">
        <f t="shared" si="82"/>
        <v>#DIV/0!</v>
      </c>
      <c r="AJ166" s="67"/>
      <c r="AK166" s="67"/>
      <c r="AL166" s="67" t="s">
        <v>111</v>
      </c>
      <c r="AM166" s="67"/>
      <c r="AN166" s="68" t="e">
        <f t="shared" si="83"/>
        <v>#DIV/0!</v>
      </c>
      <c r="AO166" s="68" t="e">
        <f t="shared" si="84"/>
        <v>#DIV/0!</v>
      </c>
      <c r="AP166" s="67"/>
      <c r="AQ166" s="67"/>
      <c r="AR166" s="67" t="s">
        <v>112</v>
      </c>
      <c r="AS166" s="67"/>
      <c r="AT166" s="68" t="e">
        <f t="shared" si="85"/>
        <v>#DIV/0!</v>
      </c>
      <c r="AU166" s="68" t="e">
        <f t="shared" si="86"/>
        <v>#DIV/0!</v>
      </c>
      <c r="AV166" s="67"/>
      <c r="AW166" s="67"/>
      <c r="AX166" s="67" t="s">
        <v>113</v>
      </c>
      <c r="AY166" s="67"/>
      <c r="AZ166" s="68" t="e">
        <f t="shared" si="87"/>
        <v>#DIV/0!</v>
      </c>
      <c r="BA166" s="68" t="e">
        <f t="shared" si="88"/>
        <v>#DIV/0!</v>
      </c>
      <c r="BB166" s="67"/>
      <c r="BC166" s="67"/>
      <c r="BD166" s="67" t="s">
        <v>114</v>
      </c>
      <c r="BE166" s="67"/>
      <c r="BF166" s="68" t="e">
        <f t="shared" si="89"/>
        <v>#DIV/0!</v>
      </c>
      <c r="BG166" s="68" t="e">
        <f t="shared" si="90"/>
        <v>#DIV/0!</v>
      </c>
      <c r="BH166" s="67"/>
      <c r="BI166" s="67"/>
      <c r="BJ166" s="67" t="s">
        <v>115</v>
      </c>
      <c r="BK166" s="67"/>
      <c r="BL166" s="68" t="e">
        <f t="shared" si="91"/>
        <v>#DIV/0!</v>
      </c>
      <c r="BM166" s="68" t="e">
        <f t="shared" si="92"/>
        <v>#DIV/0!</v>
      </c>
      <c r="BN166" s="67"/>
      <c r="BO166" s="67"/>
      <c r="BP166" s="67" t="s">
        <v>116</v>
      </c>
      <c r="BQ166" s="67"/>
      <c r="BR166" s="68" t="e">
        <f t="shared" si="93"/>
        <v>#DIV/0!</v>
      </c>
      <c r="BS166" s="68" t="e">
        <f t="shared" si="94"/>
        <v>#DIV/0!</v>
      </c>
      <c r="BT166" s="67"/>
      <c r="BU166" s="67"/>
      <c r="BV166" s="67" t="s">
        <v>117</v>
      </c>
      <c r="BW166" s="67"/>
      <c r="BX166" s="68" t="e">
        <f t="shared" si="95"/>
        <v>#DIV/0!</v>
      </c>
      <c r="BY166" s="68" t="e">
        <f t="shared" si="96"/>
        <v>#DIV/0!</v>
      </c>
      <c r="BZ166" s="67"/>
      <c r="CA166" s="67"/>
      <c r="CB166" s="67" t="s">
        <v>118</v>
      </c>
      <c r="CC166" s="67"/>
      <c r="CD166" s="68" t="e">
        <f t="shared" si="97"/>
        <v>#DIV/0!</v>
      </c>
      <c r="CE166" s="68" t="e">
        <f t="shared" si="98"/>
        <v>#DIV/0!</v>
      </c>
      <c r="CF166" s="67"/>
      <c r="CG166" s="67"/>
      <c r="CH166" s="67" t="s">
        <v>119</v>
      </c>
      <c r="CI166" s="67"/>
      <c r="CJ166" s="68" t="e">
        <f t="shared" si="99"/>
        <v>#DIV/0!</v>
      </c>
      <c r="CK166" s="68" t="e">
        <f t="shared" si="100"/>
        <v>#DIV/0!</v>
      </c>
      <c r="CL166" s="67"/>
      <c r="CM166" s="67"/>
      <c r="CN166" s="58">
        <f t="shared" si="101"/>
        <v>0</v>
      </c>
      <c r="CO166" s="58">
        <f t="shared" si="102"/>
        <v>0</v>
      </c>
      <c r="CP166" s="58">
        <f t="shared" si="103"/>
        <v>0</v>
      </c>
      <c r="CQ166" s="58">
        <f t="shared" si="104"/>
        <v>0</v>
      </c>
      <c r="CR166" s="58">
        <f t="shared" si="105"/>
        <v>0</v>
      </c>
      <c r="CS166" s="58">
        <f t="shared" si="106"/>
        <v>0</v>
      </c>
      <c r="CT166" s="58">
        <f t="shared" si="107"/>
        <v>0</v>
      </c>
      <c r="CU166" s="58">
        <f t="shared" si="108"/>
        <v>0</v>
      </c>
      <c r="CV166" s="58">
        <f t="shared" si="109"/>
        <v>0</v>
      </c>
      <c r="CW166" s="58">
        <f t="shared" si="110"/>
        <v>0</v>
      </c>
      <c r="CX166" s="58">
        <f t="shared" si="111"/>
        <v>0</v>
      </c>
      <c r="CY166" s="58">
        <f t="shared" si="112"/>
        <v>0</v>
      </c>
      <c r="CZ166" s="58">
        <f t="shared" si="113"/>
        <v>0</v>
      </c>
    </row>
    <row r="167" spans="1:104" ht="26" x14ac:dyDescent="0.35">
      <c r="A167" s="141" t="s">
        <v>539</v>
      </c>
      <c r="B167" s="276"/>
      <c r="C167" s="20" t="s">
        <v>824</v>
      </c>
      <c r="D167" s="22"/>
      <c r="E167" s="22"/>
      <c r="F167" s="22"/>
      <c r="G167" s="20">
        <f t="shared" si="76"/>
        <v>0</v>
      </c>
      <c r="H167" s="20"/>
      <c r="I167" s="20"/>
      <c r="J167" s="20"/>
      <c r="K167" s="20"/>
      <c r="L167" s="20"/>
      <c r="M167" s="20"/>
      <c r="N167" s="20"/>
      <c r="O167" s="20"/>
      <c r="P167" s="20"/>
      <c r="Q167" s="20"/>
      <c r="R167" s="20"/>
      <c r="S167" s="20"/>
      <c r="T167" s="67" t="s">
        <v>108</v>
      </c>
      <c r="U167" s="67"/>
      <c r="V167" s="68" t="e">
        <f t="shared" si="77"/>
        <v>#DIV/0!</v>
      </c>
      <c r="W167" s="68" t="e">
        <f t="shared" si="78"/>
        <v>#DIV/0!</v>
      </c>
      <c r="X167" s="67"/>
      <c r="Y167" s="67"/>
      <c r="Z167" s="67" t="s">
        <v>109</v>
      </c>
      <c r="AA167" s="67"/>
      <c r="AB167" s="68" t="e">
        <f t="shared" si="79"/>
        <v>#DIV/0!</v>
      </c>
      <c r="AC167" s="68" t="e">
        <f t="shared" si="80"/>
        <v>#DIV/0!</v>
      </c>
      <c r="AD167" s="67"/>
      <c r="AE167" s="67"/>
      <c r="AF167" s="67" t="s">
        <v>110</v>
      </c>
      <c r="AG167" s="67"/>
      <c r="AH167" s="68" t="e">
        <f t="shared" si="81"/>
        <v>#DIV/0!</v>
      </c>
      <c r="AI167" s="68" t="e">
        <f t="shared" si="82"/>
        <v>#DIV/0!</v>
      </c>
      <c r="AJ167" s="67"/>
      <c r="AK167" s="67"/>
      <c r="AL167" s="67" t="s">
        <v>111</v>
      </c>
      <c r="AM167" s="67"/>
      <c r="AN167" s="68" t="e">
        <f t="shared" si="83"/>
        <v>#DIV/0!</v>
      </c>
      <c r="AO167" s="68" t="e">
        <f t="shared" si="84"/>
        <v>#DIV/0!</v>
      </c>
      <c r="AP167" s="67"/>
      <c r="AQ167" s="67"/>
      <c r="AR167" s="67" t="s">
        <v>112</v>
      </c>
      <c r="AS167" s="67"/>
      <c r="AT167" s="68" t="e">
        <f t="shared" si="85"/>
        <v>#DIV/0!</v>
      </c>
      <c r="AU167" s="68" t="e">
        <f t="shared" si="86"/>
        <v>#DIV/0!</v>
      </c>
      <c r="AV167" s="67"/>
      <c r="AW167" s="67"/>
      <c r="AX167" s="67" t="s">
        <v>113</v>
      </c>
      <c r="AY167" s="67"/>
      <c r="AZ167" s="68" t="e">
        <f t="shared" si="87"/>
        <v>#DIV/0!</v>
      </c>
      <c r="BA167" s="68" t="e">
        <f t="shared" si="88"/>
        <v>#DIV/0!</v>
      </c>
      <c r="BB167" s="67"/>
      <c r="BC167" s="67"/>
      <c r="BD167" s="67" t="s">
        <v>114</v>
      </c>
      <c r="BE167" s="67"/>
      <c r="BF167" s="68" t="e">
        <f t="shared" si="89"/>
        <v>#DIV/0!</v>
      </c>
      <c r="BG167" s="68" t="e">
        <f t="shared" si="90"/>
        <v>#DIV/0!</v>
      </c>
      <c r="BH167" s="67"/>
      <c r="BI167" s="67"/>
      <c r="BJ167" s="67" t="s">
        <v>115</v>
      </c>
      <c r="BK167" s="67"/>
      <c r="BL167" s="68" t="e">
        <f t="shared" si="91"/>
        <v>#DIV/0!</v>
      </c>
      <c r="BM167" s="68" t="e">
        <f t="shared" si="92"/>
        <v>#DIV/0!</v>
      </c>
      <c r="BN167" s="67"/>
      <c r="BO167" s="67"/>
      <c r="BP167" s="67" t="s">
        <v>116</v>
      </c>
      <c r="BQ167" s="67"/>
      <c r="BR167" s="68" t="e">
        <f t="shared" si="93"/>
        <v>#DIV/0!</v>
      </c>
      <c r="BS167" s="68" t="e">
        <f t="shared" si="94"/>
        <v>#DIV/0!</v>
      </c>
      <c r="BT167" s="67"/>
      <c r="BU167" s="67"/>
      <c r="BV167" s="67" t="s">
        <v>117</v>
      </c>
      <c r="BW167" s="67"/>
      <c r="BX167" s="68" t="e">
        <f t="shared" si="95"/>
        <v>#DIV/0!</v>
      </c>
      <c r="BY167" s="68" t="e">
        <f t="shared" si="96"/>
        <v>#DIV/0!</v>
      </c>
      <c r="BZ167" s="67"/>
      <c r="CA167" s="67"/>
      <c r="CB167" s="67" t="s">
        <v>118</v>
      </c>
      <c r="CC167" s="67"/>
      <c r="CD167" s="68" t="e">
        <f t="shared" si="97"/>
        <v>#DIV/0!</v>
      </c>
      <c r="CE167" s="68" t="e">
        <f t="shared" si="98"/>
        <v>#DIV/0!</v>
      </c>
      <c r="CF167" s="67"/>
      <c r="CG167" s="67"/>
      <c r="CH167" s="67" t="s">
        <v>119</v>
      </c>
      <c r="CI167" s="67"/>
      <c r="CJ167" s="68" t="e">
        <f t="shared" si="99"/>
        <v>#DIV/0!</v>
      </c>
      <c r="CK167" s="68" t="e">
        <f t="shared" si="100"/>
        <v>#DIV/0!</v>
      </c>
      <c r="CL167" s="67"/>
      <c r="CM167" s="67"/>
      <c r="CN167" s="58">
        <f t="shared" si="101"/>
        <v>0</v>
      </c>
      <c r="CO167" s="58">
        <f t="shared" si="102"/>
        <v>0</v>
      </c>
      <c r="CP167" s="58">
        <f t="shared" si="103"/>
        <v>0</v>
      </c>
      <c r="CQ167" s="58">
        <f t="shared" si="104"/>
        <v>0</v>
      </c>
      <c r="CR167" s="58">
        <f t="shared" si="105"/>
        <v>0</v>
      </c>
      <c r="CS167" s="58">
        <f t="shared" si="106"/>
        <v>0</v>
      </c>
      <c r="CT167" s="58">
        <f t="shared" si="107"/>
        <v>0</v>
      </c>
      <c r="CU167" s="58">
        <f t="shared" si="108"/>
        <v>0</v>
      </c>
      <c r="CV167" s="58">
        <f t="shared" si="109"/>
        <v>0</v>
      </c>
      <c r="CW167" s="58">
        <f t="shared" si="110"/>
        <v>0</v>
      </c>
      <c r="CX167" s="58">
        <f t="shared" si="111"/>
        <v>0</v>
      </c>
      <c r="CY167" s="58">
        <f t="shared" si="112"/>
        <v>0</v>
      </c>
      <c r="CZ167" s="58">
        <f t="shared" si="113"/>
        <v>0</v>
      </c>
    </row>
    <row r="168" spans="1:104" ht="39" x14ac:dyDescent="0.35">
      <c r="A168" s="141" t="s">
        <v>581</v>
      </c>
      <c r="B168" s="274" t="s">
        <v>143</v>
      </c>
      <c r="C168" s="20" t="s">
        <v>825</v>
      </c>
      <c r="D168" s="22" t="s">
        <v>604</v>
      </c>
      <c r="E168" s="22" t="s">
        <v>605</v>
      </c>
      <c r="F168" s="22" t="s">
        <v>606</v>
      </c>
      <c r="G168" s="20">
        <f t="shared" si="76"/>
        <v>3</v>
      </c>
      <c r="H168" s="20"/>
      <c r="I168" s="20"/>
      <c r="J168" s="20"/>
      <c r="K168" s="20"/>
      <c r="L168" s="20"/>
      <c r="M168" s="20">
        <v>1</v>
      </c>
      <c r="N168" s="20"/>
      <c r="O168" s="20"/>
      <c r="P168" s="20">
        <v>1</v>
      </c>
      <c r="Q168" s="20"/>
      <c r="R168" s="20"/>
      <c r="S168" s="20">
        <v>1</v>
      </c>
      <c r="T168" s="67" t="s">
        <v>108</v>
      </c>
      <c r="U168" s="67"/>
      <c r="V168" s="68" t="e">
        <f t="shared" si="77"/>
        <v>#DIV/0!</v>
      </c>
      <c r="W168" s="68">
        <f t="shared" si="78"/>
        <v>0</v>
      </c>
      <c r="X168" s="67"/>
      <c r="Y168" s="67"/>
      <c r="Z168" s="67" t="s">
        <v>109</v>
      </c>
      <c r="AA168" s="67"/>
      <c r="AB168" s="68" t="e">
        <f t="shared" si="79"/>
        <v>#DIV/0!</v>
      </c>
      <c r="AC168" s="68">
        <f t="shared" si="80"/>
        <v>0</v>
      </c>
      <c r="AD168" s="67"/>
      <c r="AE168" s="67"/>
      <c r="AF168" s="67" t="s">
        <v>110</v>
      </c>
      <c r="AG168" s="67"/>
      <c r="AH168" s="68" t="e">
        <f t="shared" si="81"/>
        <v>#DIV/0!</v>
      </c>
      <c r="AI168" s="68">
        <f t="shared" si="82"/>
        <v>0</v>
      </c>
      <c r="AJ168" s="67"/>
      <c r="AK168" s="67"/>
      <c r="AL168" s="67" t="s">
        <v>111</v>
      </c>
      <c r="AM168" s="67"/>
      <c r="AN168" s="68" t="e">
        <f t="shared" si="83"/>
        <v>#DIV/0!</v>
      </c>
      <c r="AO168" s="68">
        <f t="shared" si="84"/>
        <v>0</v>
      </c>
      <c r="AP168" s="67"/>
      <c r="AQ168" s="67"/>
      <c r="AR168" s="67" t="s">
        <v>112</v>
      </c>
      <c r="AS168" s="67"/>
      <c r="AT168" s="68" t="e">
        <f t="shared" si="85"/>
        <v>#DIV/0!</v>
      </c>
      <c r="AU168" s="68">
        <f t="shared" si="86"/>
        <v>0</v>
      </c>
      <c r="AV168" s="67"/>
      <c r="AW168" s="67"/>
      <c r="AX168" s="67" t="s">
        <v>113</v>
      </c>
      <c r="AY168" s="67"/>
      <c r="AZ168" s="68">
        <f t="shared" si="87"/>
        <v>0</v>
      </c>
      <c r="BA168" s="68">
        <f t="shared" si="88"/>
        <v>0</v>
      </c>
      <c r="BB168" s="67"/>
      <c r="BC168" s="67"/>
      <c r="BD168" s="67" t="s">
        <v>114</v>
      </c>
      <c r="BE168" s="67"/>
      <c r="BF168" s="68" t="e">
        <f t="shared" si="89"/>
        <v>#DIV/0!</v>
      </c>
      <c r="BG168" s="68">
        <f t="shared" si="90"/>
        <v>0</v>
      </c>
      <c r="BH168" s="67"/>
      <c r="BI168" s="67"/>
      <c r="BJ168" s="67" t="s">
        <v>115</v>
      </c>
      <c r="BK168" s="67"/>
      <c r="BL168" s="68" t="e">
        <f t="shared" si="91"/>
        <v>#DIV/0!</v>
      </c>
      <c r="BM168" s="68">
        <f t="shared" si="92"/>
        <v>0</v>
      </c>
      <c r="BN168" s="67"/>
      <c r="BO168" s="67"/>
      <c r="BP168" s="67" t="s">
        <v>116</v>
      </c>
      <c r="BQ168" s="67"/>
      <c r="BR168" s="68">
        <f t="shared" si="93"/>
        <v>0</v>
      </c>
      <c r="BS168" s="68">
        <f t="shared" si="94"/>
        <v>0</v>
      </c>
      <c r="BT168" s="67"/>
      <c r="BU168" s="67"/>
      <c r="BV168" s="67" t="s">
        <v>117</v>
      </c>
      <c r="BW168" s="67"/>
      <c r="BX168" s="68" t="e">
        <f t="shared" si="95"/>
        <v>#DIV/0!</v>
      </c>
      <c r="BY168" s="68">
        <f t="shared" si="96"/>
        <v>0</v>
      </c>
      <c r="BZ168" s="67"/>
      <c r="CA168" s="67"/>
      <c r="CB168" s="67" t="s">
        <v>118</v>
      </c>
      <c r="CC168" s="67"/>
      <c r="CD168" s="68" t="e">
        <f t="shared" si="97"/>
        <v>#DIV/0!</v>
      </c>
      <c r="CE168" s="68">
        <f t="shared" si="98"/>
        <v>0</v>
      </c>
      <c r="CF168" s="67"/>
      <c r="CG168" s="67"/>
      <c r="CH168" s="67" t="s">
        <v>119</v>
      </c>
      <c r="CI168" s="67"/>
      <c r="CJ168" s="68">
        <f t="shared" si="99"/>
        <v>0</v>
      </c>
      <c r="CK168" s="68">
        <f t="shared" si="100"/>
        <v>0</v>
      </c>
      <c r="CL168" s="67"/>
      <c r="CM168" s="67"/>
      <c r="CN168" s="58">
        <f t="shared" si="101"/>
        <v>0</v>
      </c>
      <c r="CO168" s="58">
        <f t="shared" si="102"/>
        <v>0</v>
      </c>
      <c r="CP168" s="58">
        <f t="shared" si="103"/>
        <v>0</v>
      </c>
      <c r="CQ168" s="58">
        <f t="shared" si="104"/>
        <v>0</v>
      </c>
      <c r="CR168" s="58">
        <f t="shared" si="105"/>
        <v>0</v>
      </c>
      <c r="CS168" s="58">
        <f t="shared" si="106"/>
        <v>0</v>
      </c>
      <c r="CT168" s="58">
        <f t="shared" si="107"/>
        <v>0</v>
      </c>
      <c r="CU168" s="58">
        <f t="shared" si="108"/>
        <v>0</v>
      </c>
      <c r="CV168" s="58">
        <f t="shared" si="109"/>
        <v>0</v>
      </c>
      <c r="CW168" s="58">
        <f t="shared" si="110"/>
        <v>0</v>
      </c>
      <c r="CX168" s="58">
        <f t="shared" si="111"/>
        <v>0</v>
      </c>
      <c r="CY168" s="58">
        <f t="shared" si="112"/>
        <v>0</v>
      </c>
      <c r="CZ168" s="58">
        <f t="shared" si="113"/>
        <v>0</v>
      </c>
    </row>
    <row r="169" spans="1:104" ht="52" x14ac:dyDescent="0.35">
      <c r="A169" s="141" t="s">
        <v>581</v>
      </c>
      <c r="B169" s="275"/>
      <c r="C169" s="20" t="s">
        <v>826</v>
      </c>
      <c r="D169" s="22" t="s">
        <v>604</v>
      </c>
      <c r="E169" s="22" t="s">
        <v>607</v>
      </c>
      <c r="F169" s="22" t="s">
        <v>608</v>
      </c>
      <c r="G169" s="20">
        <f t="shared" si="76"/>
        <v>6</v>
      </c>
      <c r="H169" s="20"/>
      <c r="I169" s="20"/>
      <c r="J169" s="20"/>
      <c r="K169" s="20"/>
      <c r="L169" s="20"/>
      <c r="M169" s="20">
        <v>1</v>
      </c>
      <c r="N169" s="20">
        <v>1</v>
      </c>
      <c r="O169" s="20">
        <v>1</v>
      </c>
      <c r="P169" s="20">
        <v>1</v>
      </c>
      <c r="Q169" s="20">
        <v>1</v>
      </c>
      <c r="R169" s="20">
        <v>1</v>
      </c>
      <c r="S169" s="20"/>
      <c r="T169" s="67" t="s">
        <v>108</v>
      </c>
      <c r="U169" s="67"/>
      <c r="V169" s="68" t="e">
        <f t="shared" si="77"/>
        <v>#DIV/0!</v>
      </c>
      <c r="W169" s="68">
        <f t="shared" si="78"/>
        <v>0</v>
      </c>
      <c r="X169" s="67"/>
      <c r="Y169" s="67"/>
      <c r="Z169" s="67" t="s">
        <v>109</v>
      </c>
      <c r="AA169" s="67"/>
      <c r="AB169" s="68" t="e">
        <f t="shared" si="79"/>
        <v>#DIV/0!</v>
      </c>
      <c r="AC169" s="68">
        <f t="shared" si="80"/>
        <v>0</v>
      </c>
      <c r="AD169" s="67"/>
      <c r="AE169" s="67"/>
      <c r="AF169" s="67" t="s">
        <v>110</v>
      </c>
      <c r="AG169" s="67"/>
      <c r="AH169" s="68" t="e">
        <f t="shared" si="81"/>
        <v>#DIV/0!</v>
      </c>
      <c r="AI169" s="68">
        <f t="shared" si="82"/>
        <v>0</v>
      </c>
      <c r="AJ169" s="67"/>
      <c r="AK169" s="67"/>
      <c r="AL169" s="67" t="s">
        <v>111</v>
      </c>
      <c r="AM169" s="67"/>
      <c r="AN169" s="68" t="e">
        <f t="shared" si="83"/>
        <v>#DIV/0!</v>
      </c>
      <c r="AO169" s="68">
        <f t="shared" si="84"/>
        <v>0</v>
      </c>
      <c r="AP169" s="67"/>
      <c r="AQ169" s="67"/>
      <c r="AR169" s="67" t="s">
        <v>112</v>
      </c>
      <c r="AS169" s="67"/>
      <c r="AT169" s="68" t="e">
        <f t="shared" si="85"/>
        <v>#DIV/0!</v>
      </c>
      <c r="AU169" s="68">
        <f t="shared" si="86"/>
        <v>0</v>
      </c>
      <c r="AV169" s="67"/>
      <c r="AW169" s="67"/>
      <c r="AX169" s="67" t="s">
        <v>113</v>
      </c>
      <c r="AY169" s="67"/>
      <c r="AZ169" s="68">
        <f t="shared" si="87"/>
        <v>0</v>
      </c>
      <c r="BA169" s="68">
        <f t="shared" si="88"/>
        <v>0</v>
      </c>
      <c r="BB169" s="67"/>
      <c r="BC169" s="67"/>
      <c r="BD169" s="67" t="s">
        <v>114</v>
      </c>
      <c r="BE169" s="67"/>
      <c r="BF169" s="68">
        <f t="shared" si="89"/>
        <v>0</v>
      </c>
      <c r="BG169" s="68">
        <f t="shared" si="90"/>
        <v>0</v>
      </c>
      <c r="BH169" s="67"/>
      <c r="BI169" s="67"/>
      <c r="BJ169" s="67" t="s">
        <v>115</v>
      </c>
      <c r="BK169" s="67"/>
      <c r="BL169" s="68">
        <f t="shared" si="91"/>
        <v>0</v>
      </c>
      <c r="BM169" s="68">
        <f t="shared" si="92"/>
        <v>0</v>
      </c>
      <c r="BN169" s="67"/>
      <c r="BO169" s="67"/>
      <c r="BP169" s="67" t="s">
        <v>116</v>
      </c>
      <c r="BQ169" s="67"/>
      <c r="BR169" s="68">
        <f t="shared" si="93"/>
        <v>0</v>
      </c>
      <c r="BS169" s="68">
        <f t="shared" si="94"/>
        <v>0</v>
      </c>
      <c r="BT169" s="67"/>
      <c r="BU169" s="67"/>
      <c r="BV169" s="67" t="s">
        <v>117</v>
      </c>
      <c r="BW169" s="67"/>
      <c r="BX169" s="68">
        <f t="shared" si="95"/>
        <v>0</v>
      </c>
      <c r="BY169" s="68">
        <f t="shared" si="96"/>
        <v>0</v>
      </c>
      <c r="BZ169" s="67"/>
      <c r="CA169" s="67"/>
      <c r="CB169" s="67" t="s">
        <v>118</v>
      </c>
      <c r="CC169" s="67"/>
      <c r="CD169" s="68">
        <f t="shared" si="97"/>
        <v>0</v>
      </c>
      <c r="CE169" s="68">
        <f t="shared" si="98"/>
        <v>0</v>
      </c>
      <c r="CF169" s="67"/>
      <c r="CG169" s="67"/>
      <c r="CH169" s="67" t="s">
        <v>119</v>
      </c>
      <c r="CI169" s="67"/>
      <c r="CJ169" s="68" t="e">
        <f t="shared" si="99"/>
        <v>#DIV/0!</v>
      </c>
      <c r="CK169" s="68">
        <f t="shared" si="100"/>
        <v>0</v>
      </c>
      <c r="CL169" s="67"/>
      <c r="CM169" s="67"/>
      <c r="CN169" s="58">
        <f t="shared" si="101"/>
        <v>0</v>
      </c>
      <c r="CO169" s="58">
        <f t="shared" si="102"/>
        <v>0</v>
      </c>
      <c r="CP169" s="58">
        <f t="shared" si="103"/>
        <v>0</v>
      </c>
      <c r="CQ169" s="58">
        <f t="shared" si="104"/>
        <v>0</v>
      </c>
      <c r="CR169" s="58">
        <f t="shared" si="105"/>
        <v>0</v>
      </c>
      <c r="CS169" s="58">
        <f t="shared" si="106"/>
        <v>0</v>
      </c>
      <c r="CT169" s="58">
        <f t="shared" si="107"/>
        <v>0</v>
      </c>
      <c r="CU169" s="58">
        <f t="shared" si="108"/>
        <v>0</v>
      </c>
      <c r="CV169" s="58">
        <f t="shared" si="109"/>
        <v>0</v>
      </c>
      <c r="CW169" s="58">
        <f t="shared" si="110"/>
        <v>0</v>
      </c>
      <c r="CX169" s="58">
        <f t="shared" si="111"/>
        <v>0</v>
      </c>
      <c r="CY169" s="58">
        <f t="shared" si="112"/>
        <v>0</v>
      </c>
      <c r="CZ169" s="58">
        <f t="shared" si="113"/>
        <v>0</v>
      </c>
    </row>
    <row r="170" spans="1:104" ht="52" x14ac:dyDescent="0.35">
      <c r="A170" s="141" t="s">
        <v>581</v>
      </c>
      <c r="B170" s="275"/>
      <c r="C170" s="20" t="s">
        <v>827</v>
      </c>
      <c r="D170" s="22" t="s">
        <v>604</v>
      </c>
      <c r="E170" s="22" t="s">
        <v>609</v>
      </c>
      <c r="F170" s="22" t="s">
        <v>610</v>
      </c>
      <c r="G170" s="20">
        <f t="shared" si="76"/>
        <v>6</v>
      </c>
      <c r="H170" s="20"/>
      <c r="I170" s="20"/>
      <c r="J170" s="20"/>
      <c r="K170" s="20"/>
      <c r="L170" s="20"/>
      <c r="M170" s="20">
        <v>1</v>
      </c>
      <c r="N170" s="20">
        <v>1</v>
      </c>
      <c r="O170" s="20">
        <v>1</v>
      </c>
      <c r="P170" s="20">
        <v>1</v>
      </c>
      <c r="Q170" s="20">
        <v>1</v>
      </c>
      <c r="R170" s="20">
        <v>1</v>
      </c>
      <c r="S170" s="20"/>
      <c r="T170" s="67" t="s">
        <v>108</v>
      </c>
      <c r="U170" s="67"/>
      <c r="V170" s="68" t="e">
        <f t="shared" si="77"/>
        <v>#DIV/0!</v>
      </c>
      <c r="W170" s="68">
        <f t="shared" si="78"/>
        <v>0</v>
      </c>
      <c r="X170" s="67"/>
      <c r="Y170" s="67"/>
      <c r="Z170" s="67" t="s">
        <v>109</v>
      </c>
      <c r="AA170" s="67"/>
      <c r="AB170" s="68" t="e">
        <f t="shared" si="79"/>
        <v>#DIV/0!</v>
      </c>
      <c r="AC170" s="68">
        <f t="shared" si="80"/>
        <v>0</v>
      </c>
      <c r="AD170" s="67"/>
      <c r="AE170" s="67"/>
      <c r="AF170" s="67" t="s">
        <v>110</v>
      </c>
      <c r="AG170" s="67"/>
      <c r="AH170" s="68" t="e">
        <f t="shared" si="81"/>
        <v>#DIV/0!</v>
      </c>
      <c r="AI170" s="68">
        <f t="shared" si="82"/>
        <v>0</v>
      </c>
      <c r="AJ170" s="67"/>
      <c r="AK170" s="67"/>
      <c r="AL170" s="67" t="s">
        <v>111</v>
      </c>
      <c r="AM170" s="67"/>
      <c r="AN170" s="68" t="e">
        <f t="shared" si="83"/>
        <v>#DIV/0!</v>
      </c>
      <c r="AO170" s="68">
        <f t="shared" si="84"/>
        <v>0</v>
      </c>
      <c r="AP170" s="67"/>
      <c r="AQ170" s="67"/>
      <c r="AR170" s="67" t="s">
        <v>112</v>
      </c>
      <c r="AS170" s="67"/>
      <c r="AT170" s="68" t="e">
        <f t="shared" si="85"/>
        <v>#DIV/0!</v>
      </c>
      <c r="AU170" s="68">
        <f t="shared" si="86"/>
        <v>0</v>
      </c>
      <c r="AV170" s="67"/>
      <c r="AW170" s="67"/>
      <c r="AX170" s="67" t="s">
        <v>113</v>
      </c>
      <c r="AY170" s="67"/>
      <c r="AZ170" s="68">
        <f t="shared" si="87"/>
        <v>0</v>
      </c>
      <c r="BA170" s="68">
        <f t="shared" si="88"/>
        <v>0</v>
      </c>
      <c r="BB170" s="67"/>
      <c r="BC170" s="67"/>
      <c r="BD170" s="67" t="s">
        <v>114</v>
      </c>
      <c r="BE170" s="67"/>
      <c r="BF170" s="68">
        <f t="shared" si="89"/>
        <v>0</v>
      </c>
      <c r="BG170" s="68">
        <f t="shared" si="90"/>
        <v>0</v>
      </c>
      <c r="BH170" s="67"/>
      <c r="BI170" s="67"/>
      <c r="BJ170" s="67" t="s">
        <v>115</v>
      </c>
      <c r="BK170" s="67"/>
      <c r="BL170" s="68">
        <f t="shared" si="91"/>
        <v>0</v>
      </c>
      <c r="BM170" s="68">
        <f t="shared" si="92"/>
        <v>0</v>
      </c>
      <c r="BN170" s="67"/>
      <c r="BO170" s="67"/>
      <c r="BP170" s="67" t="s">
        <v>116</v>
      </c>
      <c r="BQ170" s="67"/>
      <c r="BR170" s="68">
        <f t="shared" si="93"/>
        <v>0</v>
      </c>
      <c r="BS170" s="68">
        <f t="shared" si="94"/>
        <v>0</v>
      </c>
      <c r="BT170" s="67"/>
      <c r="BU170" s="67"/>
      <c r="BV170" s="67" t="s">
        <v>117</v>
      </c>
      <c r="BW170" s="67"/>
      <c r="BX170" s="68">
        <f t="shared" si="95"/>
        <v>0</v>
      </c>
      <c r="BY170" s="68">
        <f t="shared" si="96"/>
        <v>0</v>
      </c>
      <c r="BZ170" s="67"/>
      <c r="CA170" s="67"/>
      <c r="CB170" s="67" t="s">
        <v>118</v>
      </c>
      <c r="CC170" s="67"/>
      <c r="CD170" s="68">
        <f t="shared" si="97"/>
        <v>0</v>
      </c>
      <c r="CE170" s="68">
        <f t="shared" si="98"/>
        <v>0</v>
      </c>
      <c r="CF170" s="67"/>
      <c r="CG170" s="67"/>
      <c r="CH170" s="67" t="s">
        <v>119</v>
      </c>
      <c r="CI170" s="67"/>
      <c r="CJ170" s="68" t="e">
        <f t="shared" si="99"/>
        <v>#DIV/0!</v>
      </c>
      <c r="CK170" s="68">
        <f t="shared" si="100"/>
        <v>0</v>
      </c>
      <c r="CL170" s="67"/>
      <c r="CM170" s="67"/>
      <c r="CN170" s="58">
        <f t="shared" si="101"/>
        <v>0</v>
      </c>
      <c r="CO170" s="58">
        <f t="shared" si="102"/>
        <v>0</v>
      </c>
      <c r="CP170" s="58">
        <f t="shared" si="103"/>
        <v>0</v>
      </c>
      <c r="CQ170" s="58">
        <f t="shared" si="104"/>
        <v>0</v>
      </c>
      <c r="CR170" s="58">
        <f t="shared" si="105"/>
        <v>0</v>
      </c>
      <c r="CS170" s="58">
        <f t="shared" si="106"/>
        <v>0</v>
      </c>
      <c r="CT170" s="58">
        <f t="shared" si="107"/>
        <v>0</v>
      </c>
      <c r="CU170" s="58">
        <f t="shared" si="108"/>
        <v>0</v>
      </c>
      <c r="CV170" s="58">
        <f t="shared" si="109"/>
        <v>0</v>
      </c>
      <c r="CW170" s="58">
        <f t="shared" si="110"/>
        <v>0</v>
      </c>
      <c r="CX170" s="58">
        <f t="shared" si="111"/>
        <v>0</v>
      </c>
      <c r="CY170" s="58">
        <f t="shared" si="112"/>
        <v>0</v>
      </c>
      <c r="CZ170" s="58">
        <f t="shared" si="113"/>
        <v>0</v>
      </c>
    </row>
    <row r="171" spans="1:104" ht="26" x14ac:dyDescent="0.35">
      <c r="A171" s="141" t="s">
        <v>581</v>
      </c>
      <c r="B171" s="276"/>
      <c r="C171" s="20" t="s">
        <v>828</v>
      </c>
      <c r="D171" s="22"/>
      <c r="E171" s="22"/>
      <c r="F171" s="22"/>
      <c r="G171" s="20">
        <f t="shared" si="76"/>
        <v>0</v>
      </c>
      <c r="H171" s="20"/>
      <c r="I171" s="20"/>
      <c r="J171" s="20"/>
      <c r="K171" s="20"/>
      <c r="L171" s="20"/>
      <c r="M171" s="20"/>
      <c r="N171" s="20"/>
      <c r="O171" s="20"/>
      <c r="P171" s="20"/>
      <c r="Q171" s="20"/>
      <c r="R171" s="20"/>
      <c r="S171" s="20"/>
      <c r="T171" s="67" t="s">
        <v>108</v>
      </c>
      <c r="U171" s="67"/>
      <c r="V171" s="68" t="e">
        <f t="shared" si="77"/>
        <v>#DIV/0!</v>
      </c>
      <c r="W171" s="68" t="e">
        <f t="shared" si="78"/>
        <v>#DIV/0!</v>
      </c>
      <c r="X171" s="67"/>
      <c r="Y171" s="67"/>
      <c r="Z171" s="67" t="s">
        <v>109</v>
      </c>
      <c r="AA171" s="67"/>
      <c r="AB171" s="68" t="e">
        <f t="shared" si="79"/>
        <v>#DIV/0!</v>
      </c>
      <c r="AC171" s="68" t="e">
        <f t="shared" si="80"/>
        <v>#DIV/0!</v>
      </c>
      <c r="AD171" s="67"/>
      <c r="AE171" s="67"/>
      <c r="AF171" s="67" t="s">
        <v>110</v>
      </c>
      <c r="AG171" s="67"/>
      <c r="AH171" s="68" t="e">
        <f t="shared" si="81"/>
        <v>#DIV/0!</v>
      </c>
      <c r="AI171" s="68" t="e">
        <f t="shared" si="82"/>
        <v>#DIV/0!</v>
      </c>
      <c r="AJ171" s="67"/>
      <c r="AK171" s="67"/>
      <c r="AL171" s="67" t="s">
        <v>111</v>
      </c>
      <c r="AM171" s="67"/>
      <c r="AN171" s="68" t="e">
        <f t="shared" si="83"/>
        <v>#DIV/0!</v>
      </c>
      <c r="AO171" s="68" t="e">
        <f t="shared" si="84"/>
        <v>#DIV/0!</v>
      </c>
      <c r="AP171" s="67"/>
      <c r="AQ171" s="67"/>
      <c r="AR171" s="67" t="s">
        <v>112</v>
      </c>
      <c r="AS171" s="67"/>
      <c r="AT171" s="68" t="e">
        <f t="shared" si="85"/>
        <v>#DIV/0!</v>
      </c>
      <c r="AU171" s="68" t="e">
        <f t="shared" si="86"/>
        <v>#DIV/0!</v>
      </c>
      <c r="AV171" s="67"/>
      <c r="AW171" s="67"/>
      <c r="AX171" s="67" t="s">
        <v>113</v>
      </c>
      <c r="AY171" s="67"/>
      <c r="AZ171" s="68" t="e">
        <f t="shared" si="87"/>
        <v>#DIV/0!</v>
      </c>
      <c r="BA171" s="68" t="e">
        <f t="shared" si="88"/>
        <v>#DIV/0!</v>
      </c>
      <c r="BB171" s="67"/>
      <c r="BC171" s="67"/>
      <c r="BD171" s="67" t="s">
        <v>114</v>
      </c>
      <c r="BE171" s="67"/>
      <c r="BF171" s="68" t="e">
        <f t="shared" si="89"/>
        <v>#DIV/0!</v>
      </c>
      <c r="BG171" s="68" t="e">
        <f t="shared" si="90"/>
        <v>#DIV/0!</v>
      </c>
      <c r="BH171" s="67"/>
      <c r="BI171" s="67"/>
      <c r="BJ171" s="67" t="s">
        <v>115</v>
      </c>
      <c r="BK171" s="67"/>
      <c r="BL171" s="68" t="e">
        <f t="shared" si="91"/>
        <v>#DIV/0!</v>
      </c>
      <c r="BM171" s="68" t="e">
        <f t="shared" si="92"/>
        <v>#DIV/0!</v>
      </c>
      <c r="BN171" s="67"/>
      <c r="BO171" s="67"/>
      <c r="BP171" s="67" t="s">
        <v>116</v>
      </c>
      <c r="BQ171" s="67"/>
      <c r="BR171" s="68" t="e">
        <f t="shared" si="93"/>
        <v>#DIV/0!</v>
      </c>
      <c r="BS171" s="68" t="e">
        <f t="shared" si="94"/>
        <v>#DIV/0!</v>
      </c>
      <c r="BT171" s="67"/>
      <c r="BU171" s="67"/>
      <c r="BV171" s="67" t="s">
        <v>117</v>
      </c>
      <c r="BW171" s="67"/>
      <c r="BX171" s="68" t="e">
        <f t="shared" si="95"/>
        <v>#DIV/0!</v>
      </c>
      <c r="BY171" s="68" t="e">
        <f t="shared" si="96"/>
        <v>#DIV/0!</v>
      </c>
      <c r="BZ171" s="67"/>
      <c r="CA171" s="67"/>
      <c r="CB171" s="67" t="s">
        <v>118</v>
      </c>
      <c r="CC171" s="67"/>
      <c r="CD171" s="68" t="e">
        <f t="shared" si="97"/>
        <v>#DIV/0!</v>
      </c>
      <c r="CE171" s="68" t="e">
        <f t="shared" si="98"/>
        <v>#DIV/0!</v>
      </c>
      <c r="CF171" s="67"/>
      <c r="CG171" s="67"/>
      <c r="CH171" s="67" t="s">
        <v>119</v>
      </c>
      <c r="CI171" s="67"/>
      <c r="CJ171" s="68" t="e">
        <f t="shared" si="99"/>
        <v>#DIV/0!</v>
      </c>
      <c r="CK171" s="68" t="e">
        <f t="shared" si="100"/>
        <v>#DIV/0!</v>
      </c>
      <c r="CL171" s="67"/>
      <c r="CM171" s="67"/>
      <c r="CN171" s="58">
        <f t="shared" si="101"/>
        <v>0</v>
      </c>
      <c r="CO171" s="58">
        <f t="shared" si="102"/>
        <v>0</v>
      </c>
      <c r="CP171" s="58">
        <f t="shared" si="103"/>
        <v>0</v>
      </c>
      <c r="CQ171" s="58">
        <f t="shared" si="104"/>
        <v>0</v>
      </c>
      <c r="CR171" s="58">
        <f t="shared" si="105"/>
        <v>0</v>
      </c>
      <c r="CS171" s="58">
        <f t="shared" si="106"/>
        <v>0</v>
      </c>
      <c r="CT171" s="58">
        <f t="shared" si="107"/>
        <v>0</v>
      </c>
      <c r="CU171" s="58">
        <f t="shared" si="108"/>
        <v>0</v>
      </c>
      <c r="CV171" s="58">
        <f t="shared" si="109"/>
        <v>0</v>
      </c>
      <c r="CW171" s="58">
        <f t="shared" si="110"/>
        <v>0</v>
      </c>
      <c r="CX171" s="58">
        <f t="shared" si="111"/>
        <v>0</v>
      </c>
      <c r="CY171" s="58">
        <f t="shared" si="112"/>
        <v>0</v>
      </c>
      <c r="CZ171" s="58">
        <f t="shared" si="113"/>
        <v>0</v>
      </c>
    </row>
    <row r="172" spans="1:104" ht="65" x14ac:dyDescent="0.35">
      <c r="A172" s="141" t="s">
        <v>581</v>
      </c>
      <c r="B172" s="274" t="s">
        <v>143</v>
      </c>
      <c r="C172" s="20" t="s">
        <v>829</v>
      </c>
      <c r="D172" s="22" t="s">
        <v>604</v>
      </c>
      <c r="E172" s="22" t="s">
        <v>612</v>
      </c>
      <c r="F172" s="22" t="s">
        <v>613</v>
      </c>
      <c r="G172" s="20">
        <f t="shared" si="76"/>
        <v>3</v>
      </c>
      <c r="H172" s="20"/>
      <c r="I172" s="20"/>
      <c r="J172" s="20"/>
      <c r="K172" s="20"/>
      <c r="L172" s="20"/>
      <c r="M172" s="20">
        <v>1</v>
      </c>
      <c r="N172" s="20"/>
      <c r="O172" s="20"/>
      <c r="P172" s="20">
        <v>1</v>
      </c>
      <c r="Q172" s="20"/>
      <c r="R172" s="20"/>
      <c r="S172" s="20">
        <v>1</v>
      </c>
      <c r="T172" s="67" t="s">
        <v>108</v>
      </c>
      <c r="U172" s="67"/>
      <c r="V172" s="68" t="e">
        <f t="shared" si="77"/>
        <v>#DIV/0!</v>
      </c>
      <c r="W172" s="68">
        <f t="shared" si="78"/>
        <v>0</v>
      </c>
      <c r="X172" s="67"/>
      <c r="Y172" s="67"/>
      <c r="Z172" s="67" t="s">
        <v>109</v>
      </c>
      <c r="AA172" s="67"/>
      <c r="AB172" s="68" t="e">
        <f t="shared" si="79"/>
        <v>#DIV/0!</v>
      </c>
      <c r="AC172" s="68">
        <f t="shared" si="80"/>
        <v>0</v>
      </c>
      <c r="AD172" s="67"/>
      <c r="AE172" s="67"/>
      <c r="AF172" s="67" t="s">
        <v>110</v>
      </c>
      <c r="AG172" s="67"/>
      <c r="AH172" s="68" t="e">
        <f t="shared" si="81"/>
        <v>#DIV/0!</v>
      </c>
      <c r="AI172" s="68">
        <f t="shared" si="82"/>
        <v>0</v>
      </c>
      <c r="AJ172" s="67"/>
      <c r="AK172" s="67"/>
      <c r="AL172" s="67" t="s">
        <v>111</v>
      </c>
      <c r="AM172" s="67"/>
      <c r="AN172" s="68" t="e">
        <f t="shared" si="83"/>
        <v>#DIV/0!</v>
      </c>
      <c r="AO172" s="68">
        <f t="shared" si="84"/>
        <v>0</v>
      </c>
      <c r="AP172" s="67"/>
      <c r="AQ172" s="67"/>
      <c r="AR172" s="67" t="s">
        <v>112</v>
      </c>
      <c r="AS172" s="67"/>
      <c r="AT172" s="68" t="e">
        <f t="shared" si="85"/>
        <v>#DIV/0!</v>
      </c>
      <c r="AU172" s="68">
        <f t="shared" si="86"/>
        <v>0</v>
      </c>
      <c r="AV172" s="67"/>
      <c r="AW172" s="67"/>
      <c r="AX172" s="67" t="s">
        <v>113</v>
      </c>
      <c r="AY172" s="67"/>
      <c r="AZ172" s="68">
        <f t="shared" si="87"/>
        <v>0</v>
      </c>
      <c r="BA172" s="68">
        <f t="shared" si="88"/>
        <v>0</v>
      </c>
      <c r="BB172" s="67"/>
      <c r="BC172" s="67"/>
      <c r="BD172" s="67" t="s">
        <v>114</v>
      </c>
      <c r="BE172" s="67"/>
      <c r="BF172" s="68" t="e">
        <f t="shared" si="89"/>
        <v>#DIV/0!</v>
      </c>
      <c r="BG172" s="68">
        <f t="shared" si="90"/>
        <v>0</v>
      </c>
      <c r="BH172" s="67"/>
      <c r="BI172" s="67"/>
      <c r="BJ172" s="67" t="s">
        <v>115</v>
      </c>
      <c r="BK172" s="67"/>
      <c r="BL172" s="68" t="e">
        <f t="shared" si="91"/>
        <v>#DIV/0!</v>
      </c>
      <c r="BM172" s="68">
        <f t="shared" si="92"/>
        <v>0</v>
      </c>
      <c r="BN172" s="67"/>
      <c r="BO172" s="67"/>
      <c r="BP172" s="67" t="s">
        <v>116</v>
      </c>
      <c r="BQ172" s="67"/>
      <c r="BR172" s="68">
        <f t="shared" si="93"/>
        <v>0</v>
      </c>
      <c r="BS172" s="68">
        <f t="shared" si="94"/>
        <v>0</v>
      </c>
      <c r="BT172" s="67"/>
      <c r="BU172" s="67"/>
      <c r="BV172" s="67" t="s">
        <v>117</v>
      </c>
      <c r="BW172" s="67"/>
      <c r="BX172" s="68" t="e">
        <f t="shared" si="95"/>
        <v>#DIV/0!</v>
      </c>
      <c r="BY172" s="68">
        <f t="shared" si="96"/>
        <v>0</v>
      </c>
      <c r="BZ172" s="67"/>
      <c r="CA172" s="67"/>
      <c r="CB172" s="67" t="s">
        <v>118</v>
      </c>
      <c r="CC172" s="67"/>
      <c r="CD172" s="68" t="e">
        <f t="shared" si="97"/>
        <v>#DIV/0!</v>
      </c>
      <c r="CE172" s="68">
        <f t="shared" si="98"/>
        <v>0</v>
      </c>
      <c r="CF172" s="67"/>
      <c r="CG172" s="67"/>
      <c r="CH172" s="67" t="s">
        <v>119</v>
      </c>
      <c r="CI172" s="67"/>
      <c r="CJ172" s="68">
        <f t="shared" si="99"/>
        <v>0</v>
      </c>
      <c r="CK172" s="68">
        <f t="shared" si="100"/>
        <v>0</v>
      </c>
      <c r="CL172" s="67"/>
      <c r="CM172" s="67"/>
      <c r="CN172" s="58">
        <f t="shared" si="101"/>
        <v>0</v>
      </c>
      <c r="CO172" s="58">
        <f t="shared" si="102"/>
        <v>0</v>
      </c>
      <c r="CP172" s="58">
        <f t="shared" si="103"/>
        <v>0</v>
      </c>
      <c r="CQ172" s="58">
        <f t="shared" si="104"/>
        <v>0</v>
      </c>
      <c r="CR172" s="58">
        <f t="shared" si="105"/>
        <v>0</v>
      </c>
      <c r="CS172" s="58">
        <f t="shared" si="106"/>
        <v>0</v>
      </c>
      <c r="CT172" s="58">
        <f t="shared" si="107"/>
        <v>0</v>
      </c>
      <c r="CU172" s="58">
        <f t="shared" si="108"/>
        <v>0</v>
      </c>
      <c r="CV172" s="58">
        <f t="shared" si="109"/>
        <v>0</v>
      </c>
      <c r="CW172" s="58">
        <f t="shared" si="110"/>
        <v>0</v>
      </c>
      <c r="CX172" s="58">
        <f t="shared" si="111"/>
        <v>0</v>
      </c>
      <c r="CY172" s="58">
        <f t="shared" si="112"/>
        <v>0</v>
      </c>
      <c r="CZ172" s="58">
        <f t="shared" si="113"/>
        <v>0</v>
      </c>
    </row>
    <row r="173" spans="1:104" ht="130" x14ac:dyDescent="0.35">
      <c r="A173" s="141" t="s">
        <v>581</v>
      </c>
      <c r="B173" s="275"/>
      <c r="C173" s="20" t="s">
        <v>830</v>
      </c>
      <c r="D173" s="22" t="s">
        <v>614</v>
      </c>
      <c r="E173" s="22" t="s">
        <v>615</v>
      </c>
      <c r="F173" s="22" t="s">
        <v>616</v>
      </c>
      <c r="G173" s="20">
        <f t="shared" si="76"/>
        <v>1</v>
      </c>
      <c r="H173" s="20"/>
      <c r="I173" s="20"/>
      <c r="J173" s="20"/>
      <c r="K173" s="20"/>
      <c r="L173" s="20"/>
      <c r="M173" s="20"/>
      <c r="N173" s="20"/>
      <c r="O173" s="20"/>
      <c r="P173" s="20"/>
      <c r="Q173" s="20">
        <v>1</v>
      </c>
      <c r="R173" s="20"/>
      <c r="S173" s="20"/>
      <c r="T173" s="67" t="s">
        <v>108</v>
      </c>
      <c r="U173" s="67"/>
      <c r="V173" s="68" t="e">
        <f t="shared" si="77"/>
        <v>#DIV/0!</v>
      </c>
      <c r="W173" s="68">
        <f t="shared" si="78"/>
        <v>0</v>
      </c>
      <c r="X173" s="67"/>
      <c r="Y173" s="67"/>
      <c r="Z173" s="67" t="s">
        <v>109</v>
      </c>
      <c r="AA173" s="67"/>
      <c r="AB173" s="68" t="e">
        <f t="shared" si="79"/>
        <v>#DIV/0!</v>
      </c>
      <c r="AC173" s="68">
        <f t="shared" si="80"/>
        <v>0</v>
      </c>
      <c r="AD173" s="67"/>
      <c r="AE173" s="67"/>
      <c r="AF173" s="67" t="s">
        <v>110</v>
      </c>
      <c r="AG173" s="67"/>
      <c r="AH173" s="68" t="e">
        <f t="shared" si="81"/>
        <v>#DIV/0!</v>
      </c>
      <c r="AI173" s="68">
        <f t="shared" si="82"/>
        <v>0</v>
      </c>
      <c r="AJ173" s="67"/>
      <c r="AK173" s="67"/>
      <c r="AL173" s="67" t="s">
        <v>111</v>
      </c>
      <c r="AM173" s="67"/>
      <c r="AN173" s="68" t="e">
        <f t="shared" si="83"/>
        <v>#DIV/0!</v>
      </c>
      <c r="AO173" s="68">
        <f t="shared" si="84"/>
        <v>0</v>
      </c>
      <c r="AP173" s="67"/>
      <c r="AQ173" s="67"/>
      <c r="AR173" s="67" t="s">
        <v>112</v>
      </c>
      <c r="AS173" s="67"/>
      <c r="AT173" s="68" t="e">
        <f t="shared" si="85"/>
        <v>#DIV/0!</v>
      </c>
      <c r="AU173" s="68">
        <f t="shared" si="86"/>
        <v>0</v>
      </c>
      <c r="AV173" s="67"/>
      <c r="AW173" s="67"/>
      <c r="AX173" s="67" t="s">
        <v>113</v>
      </c>
      <c r="AY173" s="67"/>
      <c r="AZ173" s="68" t="e">
        <f t="shared" si="87"/>
        <v>#DIV/0!</v>
      </c>
      <c r="BA173" s="68">
        <f t="shared" si="88"/>
        <v>0</v>
      </c>
      <c r="BB173" s="67"/>
      <c r="BC173" s="67"/>
      <c r="BD173" s="67" t="s">
        <v>114</v>
      </c>
      <c r="BE173" s="67"/>
      <c r="BF173" s="68" t="e">
        <f t="shared" si="89"/>
        <v>#DIV/0!</v>
      </c>
      <c r="BG173" s="68">
        <f t="shared" si="90"/>
        <v>0</v>
      </c>
      <c r="BH173" s="67"/>
      <c r="BI173" s="67"/>
      <c r="BJ173" s="67" t="s">
        <v>115</v>
      </c>
      <c r="BK173" s="67"/>
      <c r="BL173" s="68" t="e">
        <f t="shared" si="91"/>
        <v>#DIV/0!</v>
      </c>
      <c r="BM173" s="68">
        <f t="shared" si="92"/>
        <v>0</v>
      </c>
      <c r="BN173" s="67"/>
      <c r="BO173" s="67"/>
      <c r="BP173" s="67" t="s">
        <v>116</v>
      </c>
      <c r="BQ173" s="67"/>
      <c r="BR173" s="68" t="e">
        <f t="shared" si="93"/>
        <v>#DIV/0!</v>
      </c>
      <c r="BS173" s="68">
        <f t="shared" si="94"/>
        <v>0</v>
      </c>
      <c r="BT173" s="67"/>
      <c r="BU173" s="67"/>
      <c r="BV173" s="67" t="s">
        <v>117</v>
      </c>
      <c r="BW173" s="67"/>
      <c r="BX173" s="68">
        <f t="shared" si="95"/>
        <v>0</v>
      </c>
      <c r="BY173" s="68">
        <f t="shared" si="96"/>
        <v>0</v>
      </c>
      <c r="BZ173" s="67"/>
      <c r="CA173" s="67"/>
      <c r="CB173" s="67" t="s">
        <v>118</v>
      </c>
      <c r="CC173" s="67"/>
      <c r="CD173" s="68" t="e">
        <f t="shared" si="97"/>
        <v>#DIV/0!</v>
      </c>
      <c r="CE173" s="68">
        <f t="shared" si="98"/>
        <v>0</v>
      </c>
      <c r="CF173" s="67"/>
      <c r="CG173" s="67"/>
      <c r="CH173" s="67" t="s">
        <v>119</v>
      </c>
      <c r="CI173" s="67"/>
      <c r="CJ173" s="68" t="e">
        <f t="shared" si="99"/>
        <v>#DIV/0!</v>
      </c>
      <c r="CK173" s="68">
        <f t="shared" si="100"/>
        <v>0</v>
      </c>
      <c r="CL173" s="67"/>
      <c r="CM173" s="67"/>
      <c r="CN173" s="58">
        <f t="shared" si="101"/>
        <v>0</v>
      </c>
      <c r="CO173" s="58">
        <f t="shared" si="102"/>
        <v>0</v>
      </c>
      <c r="CP173" s="58">
        <f t="shared" si="103"/>
        <v>0</v>
      </c>
      <c r="CQ173" s="58">
        <f t="shared" si="104"/>
        <v>0</v>
      </c>
      <c r="CR173" s="58">
        <f t="shared" si="105"/>
        <v>0</v>
      </c>
      <c r="CS173" s="58">
        <f t="shared" si="106"/>
        <v>0</v>
      </c>
      <c r="CT173" s="58">
        <f t="shared" si="107"/>
        <v>0</v>
      </c>
      <c r="CU173" s="58">
        <f t="shared" si="108"/>
        <v>0</v>
      </c>
      <c r="CV173" s="58">
        <f t="shared" si="109"/>
        <v>0</v>
      </c>
      <c r="CW173" s="58">
        <f t="shared" si="110"/>
        <v>0</v>
      </c>
      <c r="CX173" s="58">
        <f t="shared" si="111"/>
        <v>0</v>
      </c>
      <c r="CY173" s="58">
        <f t="shared" si="112"/>
        <v>0</v>
      </c>
      <c r="CZ173" s="58">
        <f t="shared" si="113"/>
        <v>0</v>
      </c>
    </row>
    <row r="174" spans="1:104" ht="26" x14ac:dyDescent="0.35">
      <c r="A174" s="141" t="s">
        <v>581</v>
      </c>
      <c r="B174" s="275"/>
      <c r="C174" s="20" t="s">
        <v>831</v>
      </c>
      <c r="D174" s="22"/>
      <c r="E174" s="22"/>
      <c r="F174" s="22"/>
      <c r="G174" s="20">
        <f t="shared" si="76"/>
        <v>0</v>
      </c>
      <c r="H174" s="20"/>
      <c r="I174" s="20"/>
      <c r="J174" s="20"/>
      <c r="K174" s="20"/>
      <c r="L174" s="20"/>
      <c r="M174" s="20"/>
      <c r="N174" s="20"/>
      <c r="O174" s="20"/>
      <c r="P174" s="20"/>
      <c r="Q174" s="20"/>
      <c r="R174" s="20"/>
      <c r="S174" s="20"/>
      <c r="T174" s="67" t="s">
        <v>108</v>
      </c>
      <c r="U174" s="67"/>
      <c r="V174" s="68" t="e">
        <f t="shared" si="77"/>
        <v>#DIV/0!</v>
      </c>
      <c r="W174" s="68" t="e">
        <f t="shared" si="78"/>
        <v>#DIV/0!</v>
      </c>
      <c r="X174" s="67"/>
      <c r="Y174" s="67"/>
      <c r="Z174" s="67" t="s">
        <v>109</v>
      </c>
      <c r="AA174" s="67"/>
      <c r="AB174" s="68" t="e">
        <f t="shared" si="79"/>
        <v>#DIV/0!</v>
      </c>
      <c r="AC174" s="68" t="e">
        <f t="shared" si="80"/>
        <v>#DIV/0!</v>
      </c>
      <c r="AD174" s="67"/>
      <c r="AE174" s="67"/>
      <c r="AF174" s="67" t="s">
        <v>110</v>
      </c>
      <c r="AG174" s="67"/>
      <c r="AH174" s="68" t="e">
        <f t="shared" si="81"/>
        <v>#DIV/0!</v>
      </c>
      <c r="AI174" s="68" t="e">
        <f t="shared" si="82"/>
        <v>#DIV/0!</v>
      </c>
      <c r="AJ174" s="67"/>
      <c r="AK174" s="67"/>
      <c r="AL174" s="67" t="s">
        <v>111</v>
      </c>
      <c r="AM174" s="67"/>
      <c r="AN174" s="68" t="e">
        <f t="shared" si="83"/>
        <v>#DIV/0!</v>
      </c>
      <c r="AO174" s="68" t="e">
        <f t="shared" si="84"/>
        <v>#DIV/0!</v>
      </c>
      <c r="AP174" s="67"/>
      <c r="AQ174" s="67"/>
      <c r="AR174" s="67" t="s">
        <v>112</v>
      </c>
      <c r="AS174" s="67"/>
      <c r="AT174" s="68" t="e">
        <f t="shared" si="85"/>
        <v>#DIV/0!</v>
      </c>
      <c r="AU174" s="68" t="e">
        <f t="shared" si="86"/>
        <v>#DIV/0!</v>
      </c>
      <c r="AV174" s="67"/>
      <c r="AW174" s="67"/>
      <c r="AX174" s="67" t="s">
        <v>113</v>
      </c>
      <c r="AY174" s="67"/>
      <c r="AZ174" s="68" t="e">
        <f t="shared" si="87"/>
        <v>#DIV/0!</v>
      </c>
      <c r="BA174" s="68" t="e">
        <f t="shared" si="88"/>
        <v>#DIV/0!</v>
      </c>
      <c r="BB174" s="67"/>
      <c r="BC174" s="67"/>
      <c r="BD174" s="67" t="s">
        <v>114</v>
      </c>
      <c r="BE174" s="67"/>
      <c r="BF174" s="68" t="e">
        <f t="shared" si="89"/>
        <v>#DIV/0!</v>
      </c>
      <c r="BG174" s="68" t="e">
        <f t="shared" si="90"/>
        <v>#DIV/0!</v>
      </c>
      <c r="BH174" s="67"/>
      <c r="BI174" s="67"/>
      <c r="BJ174" s="67" t="s">
        <v>115</v>
      </c>
      <c r="BK174" s="67"/>
      <c r="BL174" s="68" t="e">
        <f t="shared" si="91"/>
        <v>#DIV/0!</v>
      </c>
      <c r="BM174" s="68" t="e">
        <f t="shared" si="92"/>
        <v>#DIV/0!</v>
      </c>
      <c r="BN174" s="67"/>
      <c r="BO174" s="67"/>
      <c r="BP174" s="67" t="s">
        <v>116</v>
      </c>
      <c r="BQ174" s="67"/>
      <c r="BR174" s="68" t="e">
        <f t="shared" si="93"/>
        <v>#DIV/0!</v>
      </c>
      <c r="BS174" s="68" t="e">
        <f t="shared" si="94"/>
        <v>#DIV/0!</v>
      </c>
      <c r="BT174" s="67"/>
      <c r="BU174" s="67"/>
      <c r="BV174" s="67" t="s">
        <v>117</v>
      </c>
      <c r="BW174" s="67"/>
      <c r="BX174" s="68" t="e">
        <f t="shared" si="95"/>
        <v>#DIV/0!</v>
      </c>
      <c r="BY174" s="68" t="e">
        <f t="shared" si="96"/>
        <v>#DIV/0!</v>
      </c>
      <c r="BZ174" s="67"/>
      <c r="CA174" s="67"/>
      <c r="CB174" s="67" t="s">
        <v>118</v>
      </c>
      <c r="CC174" s="67"/>
      <c r="CD174" s="68" t="e">
        <f t="shared" si="97"/>
        <v>#DIV/0!</v>
      </c>
      <c r="CE174" s="68" t="e">
        <f t="shared" si="98"/>
        <v>#DIV/0!</v>
      </c>
      <c r="CF174" s="67"/>
      <c r="CG174" s="67"/>
      <c r="CH174" s="67" t="s">
        <v>119</v>
      </c>
      <c r="CI174" s="67"/>
      <c r="CJ174" s="68" t="e">
        <f t="shared" si="99"/>
        <v>#DIV/0!</v>
      </c>
      <c r="CK174" s="68" t="e">
        <f t="shared" si="100"/>
        <v>#DIV/0!</v>
      </c>
      <c r="CL174" s="67"/>
      <c r="CM174" s="67"/>
      <c r="CN174" s="58">
        <f t="shared" si="101"/>
        <v>0</v>
      </c>
      <c r="CO174" s="58">
        <f t="shared" si="102"/>
        <v>0</v>
      </c>
      <c r="CP174" s="58">
        <f t="shared" si="103"/>
        <v>0</v>
      </c>
      <c r="CQ174" s="58">
        <f t="shared" si="104"/>
        <v>0</v>
      </c>
      <c r="CR174" s="58">
        <f t="shared" si="105"/>
        <v>0</v>
      </c>
      <c r="CS174" s="58">
        <f t="shared" si="106"/>
        <v>0</v>
      </c>
      <c r="CT174" s="58">
        <f t="shared" si="107"/>
        <v>0</v>
      </c>
      <c r="CU174" s="58">
        <f t="shared" si="108"/>
        <v>0</v>
      </c>
      <c r="CV174" s="58">
        <f t="shared" si="109"/>
        <v>0</v>
      </c>
      <c r="CW174" s="58">
        <f t="shared" si="110"/>
        <v>0</v>
      </c>
      <c r="CX174" s="58">
        <f t="shared" si="111"/>
        <v>0</v>
      </c>
      <c r="CY174" s="58">
        <f t="shared" si="112"/>
        <v>0</v>
      </c>
      <c r="CZ174" s="58">
        <f t="shared" si="113"/>
        <v>0</v>
      </c>
    </row>
    <row r="175" spans="1:104" ht="26" x14ac:dyDescent="0.35">
      <c r="A175" s="141" t="s">
        <v>581</v>
      </c>
      <c r="B175" s="276"/>
      <c r="C175" s="20" t="s">
        <v>832</v>
      </c>
      <c r="D175" s="22"/>
      <c r="E175" s="22"/>
      <c r="F175" s="22"/>
      <c r="G175" s="20">
        <f t="shared" si="76"/>
        <v>0</v>
      </c>
      <c r="H175" s="20"/>
      <c r="I175" s="20"/>
      <c r="J175" s="20"/>
      <c r="K175" s="20"/>
      <c r="L175" s="20"/>
      <c r="M175" s="20"/>
      <c r="N175" s="20"/>
      <c r="O175" s="20"/>
      <c r="P175" s="20"/>
      <c r="Q175" s="20"/>
      <c r="R175" s="20"/>
      <c r="S175" s="20"/>
      <c r="T175" s="67" t="s">
        <v>108</v>
      </c>
      <c r="U175" s="67"/>
      <c r="V175" s="68" t="e">
        <f t="shared" si="77"/>
        <v>#DIV/0!</v>
      </c>
      <c r="W175" s="68" t="e">
        <f t="shared" si="78"/>
        <v>#DIV/0!</v>
      </c>
      <c r="X175" s="67"/>
      <c r="Y175" s="67"/>
      <c r="Z175" s="67" t="s">
        <v>109</v>
      </c>
      <c r="AA175" s="67"/>
      <c r="AB175" s="68" t="e">
        <f t="shared" si="79"/>
        <v>#DIV/0!</v>
      </c>
      <c r="AC175" s="68" t="e">
        <f t="shared" si="80"/>
        <v>#DIV/0!</v>
      </c>
      <c r="AD175" s="67"/>
      <c r="AE175" s="67"/>
      <c r="AF175" s="67" t="s">
        <v>110</v>
      </c>
      <c r="AG175" s="67"/>
      <c r="AH175" s="68" t="e">
        <f t="shared" si="81"/>
        <v>#DIV/0!</v>
      </c>
      <c r="AI175" s="68" t="e">
        <f t="shared" si="82"/>
        <v>#DIV/0!</v>
      </c>
      <c r="AJ175" s="67"/>
      <c r="AK175" s="67"/>
      <c r="AL175" s="67" t="s">
        <v>111</v>
      </c>
      <c r="AM175" s="67"/>
      <c r="AN175" s="68" t="e">
        <f t="shared" si="83"/>
        <v>#DIV/0!</v>
      </c>
      <c r="AO175" s="68" t="e">
        <f t="shared" si="84"/>
        <v>#DIV/0!</v>
      </c>
      <c r="AP175" s="67"/>
      <c r="AQ175" s="67"/>
      <c r="AR175" s="67" t="s">
        <v>112</v>
      </c>
      <c r="AS175" s="67"/>
      <c r="AT175" s="68" t="e">
        <f t="shared" si="85"/>
        <v>#DIV/0!</v>
      </c>
      <c r="AU175" s="68" t="e">
        <f t="shared" si="86"/>
        <v>#DIV/0!</v>
      </c>
      <c r="AV175" s="67"/>
      <c r="AW175" s="67"/>
      <c r="AX175" s="67" t="s">
        <v>113</v>
      </c>
      <c r="AY175" s="67"/>
      <c r="AZ175" s="68" t="e">
        <f t="shared" si="87"/>
        <v>#DIV/0!</v>
      </c>
      <c r="BA175" s="68" t="e">
        <f t="shared" si="88"/>
        <v>#DIV/0!</v>
      </c>
      <c r="BB175" s="67"/>
      <c r="BC175" s="67"/>
      <c r="BD175" s="67" t="s">
        <v>114</v>
      </c>
      <c r="BE175" s="67"/>
      <c r="BF175" s="68" t="e">
        <f t="shared" si="89"/>
        <v>#DIV/0!</v>
      </c>
      <c r="BG175" s="68" t="e">
        <f t="shared" si="90"/>
        <v>#DIV/0!</v>
      </c>
      <c r="BH175" s="67"/>
      <c r="BI175" s="67"/>
      <c r="BJ175" s="67" t="s">
        <v>115</v>
      </c>
      <c r="BK175" s="67"/>
      <c r="BL175" s="68" t="e">
        <f t="shared" si="91"/>
        <v>#DIV/0!</v>
      </c>
      <c r="BM175" s="68" t="e">
        <f t="shared" si="92"/>
        <v>#DIV/0!</v>
      </c>
      <c r="BN175" s="67"/>
      <c r="BO175" s="67"/>
      <c r="BP175" s="67" t="s">
        <v>116</v>
      </c>
      <c r="BQ175" s="67"/>
      <c r="BR175" s="68" t="e">
        <f t="shared" si="93"/>
        <v>#DIV/0!</v>
      </c>
      <c r="BS175" s="68" t="e">
        <f t="shared" si="94"/>
        <v>#DIV/0!</v>
      </c>
      <c r="BT175" s="67"/>
      <c r="BU175" s="67"/>
      <c r="BV175" s="67" t="s">
        <v>117</v>
      </c>
      <c r="BW175" s="67"/>
      <c r="BX175" s="68" t="e">
        <f t="shared" si="95"/>
        <v>#DIV/0!</v>
      </c>
      <c r="BY175" s="68" t="e">
        <f t="shared" si="96"/>
        <v>#DIV/0!</v>
      </c>
      <c r="BZ175" s="67"/>
      <c r="CA175" s="67"/>
      <c r="CB175" s="67" t="s">
        <v>118</v>
      </c>
      <c r="CC175" s="67"/>
      <c r="CD175" s="68" t="e">
        <f t="shared" si="97"/>
        <v>#DIV/0!</v>
      </c>
      <c r="CE175" s="68" t="e">
        <f t="shared" si="98"/>
        <v>#DIV/0!</v>
      </c>
      <c r="CF175" s="67"/>
      <c r="CG175" s="67"/>
      <c r="CH175" s="67" t="s">
        <v>119</v>
      </c>
      <c r="CI175" s="67"/>
      <c r="CJ175" s="68" t="e">
        <f t="shared" si="99"/>
        <v>#DIV/0!</v>
      </c>
      <c r="CK175" s="68" t="e">
        <f t="shared" si="100"/>
        <v>#DIV/0!</v>
      </c>
      <c r="CL175" s="67"/>
      <c r="CM175" s="67"/>
      <c r="CN175" s="58">
        <f t="shared" si="101"/>
        <v>0</v>
      </c>
      <c r="CO175" s="58">
        <f t="shared" si="102"/>
        <v>0</v>
      </c>
      <c r="CP175" s="58">
        <f t="shared" si="103"/>
        <v>0</v>
      </c>
      <c r="CQ175" s="58">
        <f t="shared" si="104"/>
        <v>0</v>
      </c>
      <c r="CR175" s="58">
        <f t="shared" si="105"/>
        <v>0</v>
      </c>
      <c r="CS175" s="58">
        <f t="shared" si="106"/>
        <v>0</v>
      </c>
      <c r="CT175" s="58">
        <f t="shared" si="107"/>
        <v>0</v>
      </c>
      <c r="CU175" s="58">
        <f t="shared" si="108"/>
        <v>0</v>
      </c>
      <c r="CV175" s="58">
        <f t="shared" si="109"/>
        <v>0</v>
      </c>
      <c r="CW175" s="58">
        <f t="shared" si="110"/>
        <v>0</v>
      </c>
      <c r="CX175" s="58">
        <f t="shared" si="111"/>
        <v>0</v>
      </c>
      <c r="CY175" s="58">
        <f t="shared" si="112"/>
        <v>0</v>
      </c>
      <c r="CZ175" s="58">
        <f t="shared" si="113"/>
        <v>0</v>
      </c>
    </row>
    <row r="176" spans="1:104" ht="78" x14ac:dyDescent="0.35">
      <c r="A176" s="141" t="s">
        <v>320</v>
      </c>
      <c r="B176" s="274" t="s">
        <v>145</v>
      </c>
      <c r="C176" s="20" t="s">
        <v>833</v>
      </c>
      <c r="D176" s="22" t="s">
        <v>318</v>
      </c>
      <c r="E176" s="22" t="s">
        <v>261</v>
      </c>
      <c r="F176" s="22" t="s">
        <v>262</v>
      </c>
      <c r="G176" s="20">
        <f t="shared" si="76"/>
        <v>1</v>
      </c>
      <c r="H176" s="20"/>
      <c r="I176" s="20"/>
      <c r="J176" s="20"/>
      <c r="K176" s="20"/>
      <c r="L176" s="20"/>
      <c r="M176" s="20"/>
      <c r="N176" s="20"/>
      <c r="O176" s="20"/>
      <c r="P176" s="20"/>
      <c r="Q176" s="20"/>
      <c r="R176" s="20">
        <v>1</v>
      </c>
      <c r="S176" s="20"/>
      <c r="T176" s="67" t="s">
        <v>108</v>
      </c>
      <c r="U176" s="67"/>
      <c r="V176" s="68" t="e">
        <f t="shared" si="77"/>
        <v>#DIV/0!</v>
      </c>
      <c r="W176" s="68">
        <f t="shared" si="78"/>
        <v>0</v>
      </c>
      <c r="X176" s="67"/>
      <c r="Y176" s="67"/>
      <c r="Z176" s="67" t="s">
        <v>109</v>
      </c>
      <c r="AA176" s="67"/>
      <c r="AB176" s="68" t="e">
        <f t="shared" si="79"/>
        <v>#DIV/0!</v>
      </c>
      <c r="AC176" s="68">
        <f t="shared" si="80"/>
        <v>0</v>
      </c>
      <c r="AD176" s="67"/>
      <c r="AE176" s="67"/>
      <c r="AF176" s="67" t="s">
        <v>110</v>
      </c>
      <c r="AG176" s="67"/>
      <c r="AH176" s="68" t="e">
        <f t="shared" si="81"/>
        <v>#DIV/0!</v>
      </c>
      <c r="AI176" s="68">
        <f t="shared" si="82"/>
        <v>0</v>
      </c>
      <c r="AJ176" s="67"/>
      <c r="AK176" s="67"/>
      <c r="AL176" s="67" t="s">
        <v>111</v>
      </c>
      <c r="AM176" s="67"/>
      <c r="AN176" s="68" t="e">
        <f t="shared" si="83"/>
        <v>#DIV/0!</v>
      </c>
      <c r="AO176" s="68">
        <f t="shared" si="84"/>
        <v>0</v>
      </c>
      <c r="AP176" s="67"/>
      <c r="AQ176" s="67"/>
      <c r="AR176" s="67" t="s">
        <v>112</v>
      </c>
      <c r="AS176" s="67"/>
      <c r="AT176" s="68" t="e">
        <f t="shared" si="85"/>
        <v>#DIV/0!</v>
      </c>
      <c r="AU176" s="68">
        <f t="shared" si="86"/>
        <v>0</v>
      </c>
      <c r="AV176" s="67"/>
      <c r="AW176" s="67"/>
      <c r="AX176" s="67" t="s">
        <v>113</v>
      </c>
      <c r="AY176" s="67"/>
      <c r="AZ176" s="68" t="e">
        <f t="shared" si="87"/>
        <v>#DIV/0!</v>
      </c>
      <c r="BA176" s="68">
        <f t="shared" si="88"/>
        <v>0</v>
      </c>
      <c r="BB176" s="67"/>
      <c r="BC176" s="67"/>
      <c r="BD176" s="67" t="s">
        <v>114</v>
      </c>
      <c r="BE176" s="67"/>
      <c r="BF176" s="68" t="e">
        <f t="shared" si="89"/>
        <v>#DIV/0!</v>
      </c>
      <c r="BG176" s="68">
        <f t="shared" si="90"/>
        <v>0</v>
      </c>
      <c r="BH176" s="67"/>
      <c r="BI176" s="67"/>
      <c r="BJ176" s="67" t="s">
        <v>115</v>
      </c>
      <c r="BK176" s="67"/>
      <c r="BL176" s="68" t="e">
        <f t="shared" si="91"/>
        <v>#DIV/0!</v>
      </c>
      <c r="BM176" s="68">
        <f t="shared" si="92"/>
        <v>0</v>
      </c>
      <c r="BN176" s="67"/>
      <c r="BO176" s="67"/>
      <c r="BP176" s="67" t="s">
        <v>116</v>
      </c>
      <c r="BQ176" s="67"/>
      <c r="BR176" s="68" t="e">
        <f t="shared" si="93"/>
        <v>#DIV/0!</v>
      </c>
      <c r="BS176" s="68">
        <f t="shared" si="94"/>
        <v>0</v>
      </c>
      <c r="BT176" s="67"/>
      <c r="BU176" s="67"/>
      <c r="BV176" s="67" t="s">
        <v>117</v>
      </c>
      <c r="BW176" s="67"/>
      <c r="BX176" s="68" t="e">
        <f t="shared" si="95"/>
        <v>#DIV/0!</v>
      </c>
      <c r="BY176" s="68">
        <f t="shared" si="96"/>
        <v>0</v>
      </c>
      <c r="BZ176" s="67"/>
      <c r="CA176" s="67"/>
      <c r="CB176" s="67" t="s">
        <v>118</v>
      </c>
      <c r="CC176" s="67"/>
      <c r="CD176" s="68">
        <f t="shared" si="97"/>
        <v>0</v>
      </c>
      <c r="CE176" s="68">
        <f t="shared" si="98"/>
        <v>0</v>
      </c>
      <c r="CF176" s="67"/>
      <c r="CG176" s="67"/>
      <c r="CH176" s="67" t="s">
        <v>119</v>
      </c>
      <c r="CI176" s="67"/>
      <c r="CJ176" s="68" t="e">
        <f t="shared" si="99"/>
        <v>#DIV/0!</v>
      </c>
      <c r="CK176" s="68">
        <f t="shared" si="100"/>
        <v>0</v>
      </c>
      <c r="CL176" s="67"/>
      <c r="CM176" s="67"/>
      <c r="CN176" s="58">
        <f t="shared" si="101"/>
        <v>0</v>
      </c>
      <c r="CO176" s="58">
        <f t="shared" si="102"/>
        <v>0</v>
      </c>
      <c r="CP176" s="58">
        <f t="shared" si="103"/>
        <v>0</v>
      </c>
      <c r="CQ176" s="58">
        <f t="shared" si="104"/>
        <v>0</v>
      </c>
      <c r="CR176" s="58">
        <f t="shared" si="105"/>
        <v>0</v>
      </c>
      <c r="CS176" s="58">
        <f t="shared" si="106"/>
        <v>0</v>
      </c>
      <c r="CT176" s="58">
        <f t="shared" si="107"/>
        <v>0</v>
      </c>
      <c r="CU176" s="58">
        <f t="shared" si="108"/>
        <v>0</v>
      </c>
      <c r="CV176" s="58">
        <f t="shared" si="109"/>
        <v>0</v>
      </c>
      <c r="CW176" s="58">
        <f t="shared" si="110"/>
        <v>0</v>
      </c>
      <c r="CX176" s="58">
        <f t="shared" si="111"/>
        <v>0</v>
      </c>
      <c r="CY176" s="58">
        <f t="shared" si="112"/>
        <v>0</v>
      </c>
      <c r="CZ176" s="58">
        <f t="shared" si="113"/>
        <v>0</v>
      </c>
    </row>
    <row r="177" spans="1:104" ht="39" x14ac:dyDescent="0.35">
      <c r="A177" s="141" t="s">
        <v>320</v>
      </c>
      <c r="B177" s="275"/>
      <c r="C177" s="20" t="s">
        <v>834</v>
      </c>
      <c r="D177" s="22" t="s">
        <v>318</v>
      </c>
      <c r="E177" s="22" t="s">
        <v>263</v>
      </c>
      <c r="F177" s="22" t="s">
        <v>382</v>
      </c>
      <c r="G177" s="20">
        <f t="shared" si="76"/>
        <v>3</v>
      </c>
      <c r="H177" s="20"/>
      <c r="I177" s="20"/>
      <c r="J177" s="20"/>
      <c r="K177" s="20"/>
      <c r="L177" s="20"/>
      <c r="M177" s="20"/>
      <c r="N177" s="20">
        <v>1</v>
      </c>
      <c r="O177" s="20"/>
      <c r="P177" s="20">
        <v>1</v>
      </c>
      <c r="Q177" s="20"/>
      <c r="R177" s="20">
        <v>1</v>
      </c>
      <c r="S177" s="20"/>
      <c r="T177" s="67" t="s">
        <v>108</v>
      </c>
      <c r="U177" s="67"/>
      <c r="V177" s="68" t="e">
        <f t="shared" si="77"/>
        <v>#DIV/0!</v>
      </c>
      <c r="W177" s="68">
        <f t="shared" si="78"/>
        <v>0</v>
      </c>
      <c r="X177" s="67"/>
      <c r="Y177" s="67"/>
      <c r="Z177" s="67" t="s">
        <v>109</v>
      </c>
      <c r="AA177" s="67"/>
      <c r="AB177" s="68" t="e">
        <f t="shared" si="79"/>
        <v>#DIV/0!</v>
      </c>
      <c r="AC177" s="68">
        <f t="shared" si="80"/>
        <v>0</v>
      </c>
      <c r="AD177" s="67"/>
      <c r="AE177" s="67"/>
      <c r="AF177" s="67" t="s">
        <v>110</v>
      </c>
      <c r="AG177" s="67"/>
      <c r="AH177" s="68" t="e">
        <f t="shared" si="81"/>
        <v>#DIV/0!</v>
      </c>
      <c r="AI177" s="68">
        <f t="shared" si="82"/>
        <v>0</v>
      </c>
      <c r="AJ177" s="67"/>
      <c r="AK177" s="67"/>
      <c r="AL177" s="67" t="s">
        <v>111</v>
      </c>
      <c r="AM177" s="67"/>
      <c r="AN177" s="68" t="e">
        <f t="shared" si="83"/>
        <v>#DIV/0!</v>
      </c>
      <c r="AO177" s="68">
        <f t="shared" si="84"/>
        <v>0</v>
      </c>
      <c r="AP177" s="67"/>
      <c r="AQ177" s="67"/>
      <c r="AR177" s="67" t="s">
        <v>112</v>
      </c>
      <c r="AS177" s="67"/>
      <c r="AT177" s="68" t="e">
        <f t="shared" si="85"/>
        <v>#DIV/0!</v>
      </c>
      <c r="AU177" s="68">
        <f t="shared" si="86"/>
        <v>0</v>
      </c>
      <c r="AV177" s="67"/>
      <c r="AW177" s="67"/>
      <c r="AX177" s="67" t="s">
        <v>113</v>
      </c>
      <c r="AY177" s="67"/>
      <c r="AZ177" s="68" t="e">
        <f t="shared" si="87"/>
        <v>#DIV/0!</v>
      </c>
      <c r="BA177" s="68">
        <f t="shared" si="88"/>
        <v>0</v>
      </c>
      <c r="BB177" s="67"/>
      <c r="BC177" s="67"/>
      <c r="BD177" s="67" t="s">
        <v>114</v>
      </c>
      <c r="BE177" s="67"/>
      <c r="BF177" s="68">
        <f t="shared" si="89"/>
        <v>0</v>
      </c>
      <c r="BG177" s="68">
        <f t="shared" si="90"/>
        <v>0</v>
      </c>
      <c r="BH177" s="67"/>
      <c r="BI177" s="67"/>
      <c r="BJ177" s="67" t="s">
        <v>115</v>
      </c>
      <c r="BK177" s="67"/>
      <c r="BL177" s="68" t="e">
        <f t="shared" si="91"/>
        <v>#DIV/0!</v>
      </c>
      <c r="BM177" s="68">
        <f t="shared" si="92"/>
        <v>0</v>
      </c>
      <c r="BN177" s="67"/>
      <c r="BO177" s="67"/>
      <c r="BP177" s="67" t="s">
        <v>116</v>
      </c>
      <c r="BQ177" s="67"/>
      <c r="BR177" s="68">
        <f t="shared" si="93"/>
        <v>0</v>
      </c>
      <c r="BS177" s="68">
        <f t="shared" si="94"/>
        <v>0</v>
      </c>
      <c r="BT177" s="67"/>
      <c r="BU177" s="67"/>
      <c r="BV177" s="67" t="s">
        <v>117</v>
      </c>
      <c r="BW177" s="67"/>
      <c r="BX177" s="68" t="e">
        <f t="shared" si="95"/>
        <v>#DIV/0!</v>
      </c>
      <c r="BY177" s="68">
        <f t="shared" si="96"/>
        <v>0</v>
      </c>
      <c r="BZ177" s="67"/>
      <c r="CA177" s="67"/>
      <c r="CB177" s="67" t="s">
        <v>118</v>
      </c>
      <c r="CC177" s="67"/>
      <c r="CD177" s="68">
        <f t="shared" si="97"/>
        <v>0</v>
      </c>
      <c r="CE177" s="68">
        <f t="shared" si="98"/>
        <v>0</v>
      </c>
      <c r="CF177" s="67"/>
      <c r="CG177" s="67"/>
      <c r="CH177" s="67" t="s">
        <v>119</v>
      </c>
      <c r="CI177" s="67"/>
      <c r="CJ177" s="68" t="e">
        <f t="shared" si="99"/>
        <v>#DIV/0!</v>
      </c>
      <c r="CK177" s="68">
        <f t="shared" si="100"/>
        <v>0</v>
      </c>
      <c r="CL177" s="67"/>
      <c r="CM177" s="67"/>
      <c r="CN177" s="58">
        <f t="shared" si="101"/>
        <v>0</v>
      </c>
      <c r="CO177" s="58">
        <f t="shared" si="102"/>
        <v>0</v>
      </c>
      <c r="CP177" s="58">
        <f t="shared" si="103"/>
        <v>0</v>
      </c>
      <c r="CQ177" s="58">
        <f t="shared" si="104"/>
        <v>0</v>
      </c>
      <c r="CR177" s="58">
        <f t="shared" si="105"/>
        <v>0</v>
      </c>
      <c r="CS177" s="58">
        <f t="shared" si="106"/>
        <v>0</v>
      </c>
      <c r="CT177" s="58">
        <f t="shared" si="107"/>
        <v>0</v>
      </c>
      <c r="CU177" s="58">
        <f t="shared" si="108"/>
        <v>0</v>
      </c>
      <c r="CV177" s="58">
        <f t="shared" si="109"/>
        <v>0</v>
      </c>
      <c r="CW177" s="58">
        <f t="shared" si="110"/>
        <v>0</v>
      </c>
      <c r="CX177" s="58">
        <f t="shared" si="111"/>
        <v>0</v>
      </c>
      <c r="CY177" s="58">
        <f t="shared" si="112"/>
        <v>0</v>
      </c>
      <c r="CZ177" s="58">
        <f t="shared" si="113"/>
        <v>0</v>
      </c>
    </row>
    <row r="178" spans="1:104" ht="26" x14ac:dyDescent="0.35">
      <c r="A178" s="141" t="s">
        <v>320</v>
      </c>
      <c r="B178" s="275"/>
      <c r="C178" s="20" t="s">
        <v>835</v>
      </c>
      <c r="D178" s="22" t="s">
        <v>318</v>
      </c>
      <c r="E178" s="22" t="s">
        <v>264</v>
      </c>
      <c r="F178" s="22" t="s">
        <v>383</v>
      </c>
      <c r="G178" s="20">
        <f t="shared" si="76"/>
        <v>3</v>
      </c>
      <c r="H178" s="20"/>
      <c r="I178" s="20"/>
      <c r="J178" s="20"/>
      <c r="K178" s="20"/>
      <c r="L178" s="20"/>
      <c r="M178" s="20"/>
      <c r="N178" s="20">
        <v>1</v>
      </c>
      <c r="O178" s="20"/>
      <c r="P178" s="20">
        <v>1</v>
      </c>
      <c r="Q178" s="20"/>
      <c r="R178" s="20">
        <v>1</v>
      </c>
      <c r="S178" s="20"/>
      <c r="T178" s="67" t="s">
        <v>108</v>
      </c>
      <c r="U178" s="67"/>
      <c r="V178" s="68" t="e">
        <f t="shared" si="77"/>
        <v>#DIV/0!</v>
      </c>
      <c r="W178" s="68">
        <f t="shared" si="78"/>
        <v>0</v>
      </c>
      <c r="X178" s="67"/>
      <c r="Y178" s="67"/>
      <c r="Z178" s="67" t="s">
        <v>109</v>
      </c>
      <c r="AA178" s="67"/>
      <c r="AB178" s="68" t="e">
        <f t="shared" si="79"/>
        <v>#DIV/0!</v>
      </c>
      <c r="AC178" s="68">
        <f t="shared" si="80"/>
        <v>0</v>
      </c>
      <c r="AD178" s="67"/>
      <c r="AE178" s="67"/>
      <c r="AF178" s="67" t="s">
        <v>110</v>
      </c>
      <c r="AG178" s="67"/>
      <c r="AH178" s="68" t="e">
        <f t="shared" si="81"/>
        <v>#DIV/0!</v>
      </c>
      <c r="AI178" s="68">
        <f t="shared" si="82"/>
        <v>0</v>
      </c>
      <c r="AJ178" s="67"/>
      <c r="AK178" s="67"/>
      <c r="AL178" s="67" t="s">
        <v>111</v>
      </c>
      <c r="AM178" s="67"/>
      <c r="AN178" s="68" t="e">
        <f t="shared" si="83"/>
        <v>#DIV/0!</v>
      </c>
      <c r="AO178" s="68">
        <f t="shared" si="84"/>
        <v>0</v>
      </c>
      <c r="AP178" s="67"/>
      <c r="AQ178" s="67"/>
      <c r="AR178" s="67" t="s">
        <v>112</v>
      </c>
      <c r="AS178" s="67"/>
      <c r="AT178" s="68" t="e">
        <f t="shared" si="85"/>
        <v>#DIV/0!</v>
      </c>
      <c r="AU178" s="68">
        <f t="shared" si="86"/>
        <v>0</v>
      </c>
      <c r="AV178" s="67"/>
      <c r="AW178" s="67"/>
      <c r="AX178" s="67" t="s">
        <v>113</v>
      </c>
      <c r="AY178" s="67"/>
      <c r="AZ178" s="68" t="e">
        <f t="shared" si="87"/>
        <v>#DIV/0!</v>
      </c>
      <c r="BA178" s="68">
        <f t="shared" si="88"/>
        <v>0</v>
      </c>
      <c r="BB178" s="67"/>
      <c r="BC178" s="67"/>
      <c r="BD178" s="67" t="s">
        <v>114</v>
      </c>
      <c r="BE178" s="67"/>
      <c r="BF178" s="68">
        <f t="shared" si="89"/>
        <v>0</v>
      </c>
      <c r="BG178" s="68">
        <f t="shared" si="90"/>
        <v>0</v>
      </c>
      <c r="BH178" s="67"/>
      <c r="BI178" s="67"/>
      <c r="BJ178" s="67" t="s">
        <v>115</v>
      </c>
      <c r="BK178" s="67"/>
      <c r="BL178" s="68" t="e">
        <f t="shared" si="91"/>
        <v>#DIV/0!</v>
      </c>
      <c r="BM178" s="68">
        <f t="shared" si="92"/>
        <v>0</v>
      </c>
      <c r="BN178" s="67"/>
      <c r="BO178" s="67"/>
      <c r="BP178" s="67" t="s">
        <v>116</v>
      </c>
      <c r="BQ178" s="67"/>
      <c r="BR178" s="68">
        <f t="shared" si="93"/>
        <v>0</v>
      </c>
      <c r="BS178" s="68">
        <f t="shared" si="94"/>
        <v>0</v>
      </c>
      <c r="BT178" s="67"/>
      <c r="BU178" s="67"/>
      <c r="BV178" s="67" t="s">
        <v>117</v>
      </c>
      <c r="BW178" s="67"/>
      <c r="BX178" s="68" t="e">
        <f t="shared" si="95"/>
        <v>#DIV/0!</v>
      </c>
      <c r="BY178" s="68">
        <f t="shared" si="96"/>
        <v>0</v>
      </c>
      <c r="BZ178" s="67"/>
      <c r="CA178" s="67"/>
      <c r="CB178" s="67" t="s">
        <v>118</v>
      </c>
      <c r="CC178" s="67"/>
      <c r="CD178" s="68">
        <f t="shared" si="97"/>
        <v>0</v>
      </c>
      <c r="CE178" s="68">
        <f t="shared" si="98"/>
        <v>0</v>
      </c>
      <c r="CF178" s="67"/>
      <c r="CG178" s="67"/>
      <c r="CH178" s="67" t="s">
        <v>119</v>
      </c>
      <c r="CI178" s="67"/>
      <c r="CJ178" s="68" t="e">
        <f t="shared" si="99"/>
        <v>#DIV/0!</v>
      </c>
      <c r="CK178" s="68">
        <f t="shared" si="100"/>
        <v>0</v>
      </c>
      <c r="CL178" s="67"/>
      <c r="CM178" s="67"/>
      <c r="CN178" s="58">
        <f t="shared" si="101"/>
        <v>0</v>
      </c>
      <c r="CO178" s="58">
        <f t="shared" si="102"/>
        <v>0</v>
      </c>
      <c r="CP178" s="58">
        <f t="shared" si="103"/>
        <v>0</v>
      </c>
      <c r="CQ178" s="58">
        <f t="shared" si="104"/>
        <v>0</v>
      </c>
      <c r="CR178" s="58">
        <f t="shared" si="105"/>
        <v>0</v>
      </c>
      <c r="CS178" s="58">
        <f t="shared" si="106"/>
        <v>0</v>
      </c>
      <c r="CT178" s="58">
        <f t="shared" si="107"/>
        <v>0</v>
      </c>
      <c r="CU178" s="58">
        <f t="shared" si="108"/>
        <v>0</v>
      </c>
      <c r="CV178" s="58">
        <f t="shared" si="109"/>
        <v>0</v>
      </c>
      <c r="CW178" s="58">
        <f t="shared" si="110"/>
        <v>0</v>
      </c>
      <c r="CX178" s="58">
        <f t="shared" si="111"/>
        <v>0</v>
      </c>
      <c r="CY178" s="58">
        <f t="shared" si="112"/>
        <v>0</v>
      </c>
      <c r="CZ178" s="58">
        <f t="shared" si="113"/>
        <v>0</v>
      </c>
    </row>
    <row r="179" spans="1:104" ht="26" x14ac:dyDescent="0.35">
      <c r="A179" s="141" t="s">
        <v>320</v>
      </c>
      <c r="B179" s="276"/>
      <c r="C179" s="20" t="s">
        <v>836</v>
      </c>
      <c r="D179" s="22"/>
      <c r="E179" s="22"/>
      <c r="F179" s="22"/>
      <c r="G179" s="20">
        <f t="shared" si="76"/>
        <v>0</v>
      </c>
      <c r="H179" s="20"/>
      <c r="I179" s="20"/>
      <c r="J179" s="20"/>
      <c r="K179" s="20"/>
      <c r="L179" s="20"/>
      <c r="M179" s="20"/>
      <c r="N179" s="20"/>
      <c r="O179" s="20"/>
      <c r="P179" s="20"/>
      <c r="Q179" s="20"/>
      <c r="R179" s="20"/>
      <c r="S179" s="20"/>
      <c r="T179" s="67" t="s">
        <v>108</v>
      </c>
      <c r="U179" s="67"/>
      <c r="V179" s="68" t="e">
        <f t="shared" si="77"/>
        <v>#DIV/0!</v>
      </c>
      <c r="W179" s="68" t="e">
        <f t="shared" si="78"/>
        <v>#DIV/0!</v>
      </c>
      <c r="X179" s="67"/>
      <c r="Y179" s="67"/>
      <c r="Z179" s="67" t="s">
        <v>109</v>
      </c>
      <c r="AA179" s="67"/>
      <c r="AB179" s="68" t="e">
        <f t="shared" si="79"/>
        <v>#DIV/0!</v>
      </c>
      <c r="AC179" s="68" t="e">
        <f t="shared" si="80"/>
        <v>#DIV/0!</v>
      </c>
      <c r="AD179" s="67"/>
      <c r="AE179" s="67"/>
      <c r="AF179" s="67" t="s">
        <v>110</v>
      </c>
      <c r="AG179" s="67"/>
      <c r="AH179" s="68" t="e">
        <f t="shared" si="81"/>
        <v>#DIV/0!</v>
      </c>
      <c r="AI179" s="68" t="e">
        <f t="shared" si="82"/>
        <v>#DIV/0!</v>
      </c>
      <c r="AJ179" s="67"/>
      <c r="AK179" s="67"/>
      <c r="AL179" s="67" t="s">
        <v>111</v>
      </c>
      <c r="AM179" s="67"/>
      <c r="AN179" s="68" t="e">
        <f t="shared" si="83"/>
        <v>#DIV/0!</v>
      </c>
      <c r="AO179" s="68" t="e">
        <f t="shared" si="84"/>
        <v>#DIV/0!</v>
      </c>
      <c r="AP179" s="67"/>
      <c r="AQ179" s="67"/>
      <c r="AR179" s="67" t="s">
        <v>112</v>
      </c>
      <c r="AS179" s="67"/>
      <c r="AT179" s="68" t="e">
        <f t="shared" si="85"/>
        <v>#DIV/0!</v>
      </c>
      <c r="AU179" s="68" t="e">
        <f t="shared" si="86"/>
        <v>#DIV/0!</v>
      </c>
      <c r="AV179" s="67"/>
      <c r="AW179" s="67"/>
      <c r="AX179" s="67" t="s">
        <v>113</v>
      </c>
      <c r="AY179" s="67"/>
      <c r="AZ179" s="68" t="e">
        <f t="shared" si="87"/>
        <v>#DIV/0!</v>
      </c>
      <c r="BA179" s="68" t="e">
        <f t="shared" si="88"/>
        <v>#DIV/0!</v>
      </c>
      <c r="BB179" s="67"/>
      <c r="BC179" s="67"/>
      <c r="BD179" s="67" t="s">
        <v>114</v>
      </c>
      <c r="BE179" s="67"/>
      <c r="BF179" s="68" t="e">
        <f t="shared" si="89"/>
        <v>#DIV/0!</v>
      </c>
      <c r="BG179" s="68" t="e">
        <f t="shared" si="90"/>
        <v>#DIV/0!</v>
      </c>
      <c r="BH179" s="67"/>
      <c r="BI179" s="67"/>
      <c r="BJ179" s="67" t="s">
        <v>115</v>
      </c>
      <c r="BK179" s="67"/>
      <c r="BL179" s="68" t="e">
        <f t="shared" si="91"/>
        <v>#DIV/0!</v>
      </c>
      <c r="BM179" s="68" t="e">
        <f t="shared" si="92"/>
        <v>#DIV/0!</v>
      </c>
      <c r="BN179" s="67"/>
      <c r="BO179" s="67"/>
      <c r="BP179" s="67" t="s">
        <v>116</v>
      </c>
      <c r="BQ179" s="67"/>
      <c r="BR179" s="68" t="e">
        <f t="shared" si="93"/>
        <v>#DIV/0!</v>
      </c>
      <c r="BS179" s="68" t="e">
        <f t="shared" si="94"/>
        <v>#DIV/0!</v>
      </c>
      <c r="BT179" s="67"/>
      <c r="BU179" s="67"/>
      <c r="BV179" s="67" t="s">
        <v>117</v>
      </c>
      <c r="BW179" s="67"/>
      <c r="BX179" s="68" t="e">
        <f t="shared" si="95"/>
        <v>#DIV/0!</v>
      </c>
      <c r="BY179" s="68" t="e">
        <f t="shared" si="96"/>
        <v>#DIV/0!</v>
      </c>
      <c r="BZ179" s="67"/>
      <c r="CA179" s="67"/>
      <c r="CB179" s="67" t="s">
        <v>118</v>
      </c>
      <c r="CC179" s="67"/>
      <c r="CD179" s="68" t="e">
        <f t="shared" si="97"/>
        <v>#DIV/0!</v>
      </c>
      <c r="CE179" s="68" t="e">
        <f t="shared" si="98"/>
        <v>#DIV/0!</v>
      </c>
      <c r="CF179" s="67"/>
      <c r="CG179" s="67"/>
      <c r="CH179" s="67" t="s">
        <v>119</v>
      </c>
      <c r="CI179" s="67"/>
      <c r="CJ179" s="68" t="e">
        <f t="shared" si="99"/>
        <v>#DIV/0!</v>
      </c>
      <c r="CK179" s="68" t="e">
        <f t="shared" si="100"/>
        <v>#DIV/0!</v>
      </c>
      <c r="CL179" s="67"/>
      <c r="CM179" s="67"/>
      <c r="CN179" s="58">
        <f t="shared" si="101"/>
        <v>0</v>
      </c>
      <c r="CO179" s="58">
        <f t="shared" si="102"/>
        <v>0</v>
      </c>
      <c r="CP179" s="58">
        <f t="shared" si="103"/>
        <v>0</v>
      </c>
      <c r="CQ179" s="58">
        <f t="shared" si="104"/>
        <v>0</v>
      </c>
      <c r="CR179" s="58">
        <f t="shared" si="105"/>
        <v>0</v>
      </c>
      <c r="CS179" s="58">
        <f t="shared" si="106"/>
        <v>0</v>
      </c>
      <c r="CT179" s="58">
        <f t="shared" si="107"/>
        <v>0</v>
      </c>
      <c r="CU179" s="58">
        <f t="shared" si="108"/>
        <v>0</v>
      </c>
      <c r="CV179" s="58">
        <f t="shared" si="109"/>
        <v>0</v>
      </c>
      <c r="CW179" s="58">
        <f t="shared" si="110"/>
        <v>0</v>
      </c>
      <c r="CX179" s="58">
        <f t="shared" si="111"/>
        <v>0</v>
      </c>
      <c r="CY179" s="58">
        <f t="shared" si="112"/>
        <v>0</v>
      </c>
      <c r="CZ179" s="58">
        <f t="shared" si="113"/>
        <v>0</v>
      </c>
    </row>
    <row r="180" spans="1:104" ht="52" x14ac:dyDescent="0.35">
      <c r="A180" s="141" t="s">
        <v>320</v>
      </c>
      <c r="B180" s="274" t="s">
        <v>145</v>
      </c>
      <c r="C180" s="20" t="s">
        <v>837</v>
      </c>
      <c r="D180" s="22" t="s">
        <v>318</v>
      </c>
      <c r="E180" s="22" t="s">
        <v>265</v>
      </c>
      <c r="F180" s="22" t="s">
        <v>266</v>
      </c>
      <c r="G180" s="20">
        <f t="shared" si="76"/>
        <v>2</v>
      </c>
      <c r="H180" s="20"/>
      <c r="I180" s="20"/>
      <c r="J180" s="20"/>
      <c r="K180" s="20"/>
      <c r="L180" s="20"/>
      <c r="M180" s="20"/>
      <c r="N180" s="20"/>
      <c r="O180" s="20">
        <v>1</v>
      </c>
      <c r="P180" s="20"/>
      <c r="Q180" s="20">
        <v>1</v>
      </c>
      <c r="R180" s="20"/>
      <c r="S180" s="20"/>
      <c r="T180" s="67" t="s">
        <v>108</v>
      </c>
      <c r="U180" s="67"/>
      <c r="V180" s="68" t="e">
        <f t="shared" si="77"/>
        <v>#DIV/0!</v>
      </c>
      <c r="W180" s="68">
        <f t="shared" si="78"/>
        <v>0</v>
      </c>
      <c r="X180" s="67"/>
      <c r="Y180" s="67"/>
      <c r="Z180" s="67" t="s">
        <v>109</v>
      </c>
      <c r="AA180" s="67"/>
      <c r="AB180" s="68" t="e">
        <f t="shared" si="79"/>
        <v>#DIV/0!</v>
      </c>
      <c r="AC180" s="68">
        <f t="shared" si="80"/>
        <v>0</v>
      </c>
      <c r="AD180" s="67"/>
      <c r="AE180" s="67"/>
      <c r="AF180" s="67" t="s">
        <v>110</v>
      </c>
      <c r="AG180" s="67"/>
      <c r="AH180" s="68" t="e">
        <f t="shared" si="81"/>
        <v>#DIV/0!</v>
      </c>
      <c r="AI180" s="68">
        <f t="shared" si="82"/>
        <v>0</v>
      </c>
      <c r="AJ180" s="67"/>
      <c r="AK180" s="67"/>
      <c r="AL180" s="67" t="s">
        <v>111</v>
      </c>
      <c r="AM180" s="67"/>
      <c r="AN180" s="68" t="e">
        <f t="shared" si="83"/>
        <v>#DIV/0!</v>
      </c>
      <c r="AO180" s="68">
        <f t="shared" si="84"/>
        <v>0</v>
      </c>
      <c r="AP180" s="67"/>
      <c r="AQ180" s="67"/>
      <c r="AR180" s="67" t="s">
        <v>112</v>
      </c>
      <c r="AS180" s="67"/>
      <c r="AT180" s="68" t="e">
        <f t="shared" si="85"/>
        <v>#DIV/0!</v>
      </c>
      <c r="AU180" s="68">
        <f t="shared" si="86"/>
        <v>0</v>
      </c>
      <c r="AV180" s="67"/>
      <c r="AW180" s="67"/>
      <c r="AX180" s="67" t="s">
        <v>113</v>
      </c>
      <c r="AY180" s="67"/>
      <c r="AZ180" s="68" t="e">
        <f t="shared" si="87"/>
        <v>#DIV/0!</v>
      </c>
      <c r="BA180" s="68">
        <f t="shared" si="88"/>
        <v>0</v>
      </c>
      <c r="BB180" s="67"/>
      <c r="BC180" s="67"/>
      <c r="BD180" s="67" t="s">
        <v>114</v>
      </c>
      <c r="BE180" s="67"/>
      <c r="BF180" s="68" t="e">
        <f t="shared" si="89"/>
        <v>#DIV/0!</v>
      </c>
      <c r="BG180" s="68">
        <f t="shared" si="90"/>
        <v>0</v>
      </c>
      <c r="BH180" s="67"/>
      <c r="BI180" s="67"/>
      <c r="BJ180" s="67" t="s">
        <v>115</v>
      </c>
      <c r="BK180" s="67"/>
      <c r="BL180" s="68">
        <f t="shared" si="91"/>
        <v>0</v>
      </c>
      <c r="BM180" s="68">
        <f t="shared" si="92"/>
        <v>0</v>
      </c>
      <c r="BN180" s="67"/>
      <c r="BO180" s="67"/>
      <c r="BP180" s="67" t="s">
        <v>116</v>
      </c>
      <c r="BQ180" s="67"/>
      <c r="BR180" s="68" t="e">
        <f t="shared" si="93"/>
        <v>#DIV/0!</v>
      </c>
      <c r="BS180" s="68">
        <f t="shared" si="94"/>
        <v>0</v>
      </c>
      <c r="BT180" s="67"/>
      <c r="BU180" s="67"/>
      <c r="BV180" s="67" t="s">
        <v>117</v>
      </c>
      <c r="BW180" s="67"/>
      <c r="BX180" s="68">
        <f t="shared" si="95"/>
        <v>0</v>
      </c>
      <c r="BY180" s="68">
        <f t="shared" si="96"/>
        <v>0</v>
      </c>
      <c r="BZ180" s="67"/>
      <c r="CA180" s="67"/>
      <c r="CB180" s="67" t="s">
        <v>118</v>
      </c>
      <c r="CC180" s="67"/>
      <c r="CD180" s="68" t="e">
        <f t="shared" si="97"/>
        <v>#DIV/0!</v>
      </c>
      <c r="CE180" s="68">
        <f t="shared" si="98"/>
        <v>0</v>
      </c>
      <c r="CF180" s="67"/>
      <c r="CG180" s="67"/>
      <c r="CH180" s="67" t="s">
        <v>119</v>
      </c>
      <c r="CI180" s="67"/>
      <c r="CJ180" s="68" t="e">
        <f t="shared" si="99"/>
        <v>#DIV/0!</v>
      </c>
      <c r="CK180" s="68">
        <f t="shared" si="100"/>
        <v>0</v>
      </c>
      <c r="CL180" s="67"/>
      <c r="CM180" s="67"/>
      <c r="CN180" s="58">
        <f t="shared" si="101"/>
        <v>0</v>
      </c>
      <c r="CO180" s="58">
        <f t="shared" si="102"/>
        <v>0</v>
      </c>
      <c r="CP180" s="58">
        <f t="shared" si="103"/>
        <v>0</v>
      </c>
      <c r="CQ180" s="58">
        <f t="shared" si="104"/>
        <v>0</v>
      </c>
      <c r="CR180" s="58">
        <f t="shared" si="105"/>
        <v>0</v>
      </c>
      <c r="CS180" s="58">
        <f t="shared" si="106"/>
        <v>0</v>
      </c>
      <c r="CT180" s="58">
        <f t="shared" si="107"/>
        <v>0</v>
      </c>
      <c r="CU180" s="58">
        <f t="shared" si="108"/>
        <v>0</v>
      </c>
      <c r="CV180" s="58">
        <f t="shared" si="109"/>
        <v>0</v>
      </c>
      <c r="CW180" s="58">
        <f t="shared" si="110"/>
        <v>0</v>
      </c>
      <c r="CX180" s="58">
        <f t="shared" si="111"/>
        <v>0</v>
      </c>
      <c r="CY180" s="58">
        <f t="shared" si="112"/>
        <v>0</v>
      </c>
      <c r="CZ180" s="58">
        <f t="shared" si="113"/>
        <v>0</v>
      </c>
    </row>
    <row r="181" spans="1:104" ht="26" x14ac:dyDescent="0.35">
      <c r="A181" s="141" t="s">
        <v>320</v>
      </c>
      <c r="B181" s="275"/>
      <c r="C181" s="20" t="s">
        <v>838</v>
      </c>
      <c r="D181" s="22"/>
      <c r="E181" s="22"/>
      <c r="F181" s="22"/>
      <c r="G181" s="20">
        <f t="shared" si="76"/>
        <v>0</v>
      </c>
      <c r="H181" s="20"/>
      <c r="I181" s="20"/>
      <c r="J181" s="20"/>
      <c r="K181" s="20"/>
      <c r="L181" s="20"/>
      <c r="M181" s="20"/>
      <c r="N181" s="20"/>
      <c r="O181" s="20"/>
      <c r="P181" s="20"/>
      <c r="Q181" s="20"/>
      <c r="R181" s="20"/>
      <c r="S181" s="20"/>
      <c r="T181" s="67" t="s">
        <v>108</v>
      </c>
      <c r="U181" s="67"/>
      <c r="V181" s="68" t="e">
        <f t="shared" si="77"/>
        <v>#DIV/0!</v>
      </c>
      <c r="W181" s="68" t="e">
        <f t="shared" si="78"/>
        <v>#DIV/0!</v>
      </c>
      <c r="X181" s="67"/>
      <c r="Y181" s="67"/>
      <c r="Z181" s="67" t="s">
        <v>109</v>
      </c>
      <c r="AA181" s="67"/>
      <c r="AB181" s="68" t="e">
        <f t="shared" si="79"/>
        <v>#DIV/0!</v>
      </c>
      <c r="AC181" s="68" t="e">
        <f t="shared" si="80"/>
        <v>#DIV/0!</v>
      </c>
      <c r="AD181" s="67"/>
      <c r="AE181" s="67"/>
      <c r="AF181" s="67" t="s">
        <v>110</v>
      </c>
      <c r="AG181" s="67"/>
      <c r="AH181" s="68" t="e">
        <f t="shared" si="81"/>
        <v>#DIV/0!</v>
      </c>
      <c r="AI181" s="68" t="e">
        <f t="shared" si="82"/>
        <v>#DIV/0!</v>
      </c>
      <c r="AJ181" s="67"/>
      <c r="AK181" s="67"/>
      <c r="AL181" s="67" t="s">
        <v>111</v>
      </c>
      <c r="AM181" s="67"/>
      <c r="AN181" s="68" t="e">
        <f t="shared" si="83"/>
        <v>#DIV/0!</v>
      </c>
      <c r="AO181" s="68" t="e">
        <f t="shared" si="84"/>
        <v>#DIV/0!</v>
      </c>
      <c r="AP181" s="67"/>
      <c r="AQ181" s="67"/>
      <c r="AR181" s="67" t="s">
        <v>112</v>
      </c>
      <c r="AS181" s="67"/>
      <c r="AT181" s="68" t="e">
        <f t="shared" si="85"/>
        <v>#DIV/0!</v>
      </c>
      <c r="AU181" s="68" t="e">
        <f t="shared" si="86"/>
        <v>#DIV/0!</v>
      </c>
      <c r="AV181" s="67"/>
      <c r="AW181" s="67"/>
      <c r="AX181" s="67" t="s">
        <v>113</v>
      </c>
      <c r="AY181" s="67"/>
      <c r="AZ181" s="68" t="e">
        <f t="shared" si="87"/>
        <v>#DIV/0!</v>
      </c>
      <c r="BA181" s="68" t="e">
        <f t="shared" si="88"/>
        <v>#DIV/0!</v>
      </c>
      <c r="BB181" s="67"/>
      <c r="BC181" s="67"/>
      <c r="BD181" s="67" t="s">
        <v>114</v>
      </c>
      <c r="BE181" s="67"/>
      <c r="BF181" s="68" t="e">
        <f t="shared" si="89"/>
        <v>#DIV/0!</v>
      </c>
      <c r="BG181" s="68" t="e">
        <f t="shared" si="90"/>
        <v>#DIV/0!</v>
      </c>
      <c r="BH181" s="67"/>
      <c r="BI181" s="67"/>
      <c r="BJ181" s="67" t="s">
        <v>115</v>
      </c>
      <c r="BK181" s="67"/>
      <c r="BL181" s="68" t="e">
        <f t="shared" si="91"/>
        <v>#DIV/0!</v>
      </c>
      <c r="BM181" s="68" t="e">
        <f t="shared" si="92"/>
        <v>#DIV/0!</v>
      </c>
      <c r="BN181" s="67"/>
      <c r="BO181" s="67"/>
      <c r="BP181" s="67" t="s">
        <v>116</v>
      </c>
      <c r="BQ181" s="67"/>
      <c r="BR181" s="68" t="e">
        <f t="shared" si="93"/>
        <v>#DIV/0!</v>
      </c>
      <c r="BS181" s="68" t="e">
        <f t="shared" si="94"/>
        <v>#DIV/0!</v>
      </c>
      <c r="BT181" s="67"/>
      <c r="BU181" s="67"/>
      <c r="BV181" s="67" t="s">
        <v>117</v>
      </c>
      <c r="BW181" s="67"/>
      <c r="BX181" s="68" t="e">
        <f t="shared" si="95"/>
        <v>#DIV/0!</v>
      </c>
      <c r="BY181" s="68" t="e">
        <f t="shared" si="96"/>
        <v>#DIV/0!</v>
      </c>
      <c r="BZ181" s="67"/>
      <c r="CA181" s="67"/>
      <c r="CB181" s="67" t="s">
        <v>118</v>
      </c>
      <c r="CC181" s="67"/>
      <c r="CD181" s="68" t="e">
        <f t="shared" si="97"/>
        <v>#DIV/0!</v>
      </c>
      <c r="CE181" s="68" t="e">
        <f t="shared" si="98"/>
        <v>#DIV/0!</v>
      </c>
      <c r="CF181" s="67"/>
      <c r="CG181" s="67"/>
      <c r="CH181" s="67" t="s">
        <v>119</v>
      </c>
      <c r="CI181" s="67"/>
      <c r="CJ181" s="68" t="e">
        <f t="shared" si="99"/>
        <v>#DIV/0!</v>
      </c>
      <c r="CK181" s="68" t="e">
        <f t="shared" si="100"/>
        <v>#DIV/0!</v>
      </c>
      <c r="CL181" s="67"/>
      <c r="CM181" s="67"/>
      <c r="CN181" s="58">
        <f t="shared" si="101"/>
        <v>0</v>
      </c>
      <c r="CO181" s="58">
        <f t="shared" si="102"/>
        <v>0</v>
      </c>
      <c r="CP181" s="58">
        <f t="shared" si="103"/>
        <v>0</v>
      </c>
      <c r="CQ181" s="58">
        <f t="shared" si="104"/>
        <v>0</v>
      </c>
      <c r="CR181" s="58">
        <f t="shared" si="105"/>
        <v>0</v>
      </c>
      <c r="CS181" s="58">
        <f t="shared" si="106"/>
        <v>0</v>
      </c>
      <c r="CT181" s="58">
        <f t="shared" si="107"/>
        <v>0</v>
      </c>
      <c r="CU181" s="58">
        <f t="shared" si="108"/>
        <v>0</v>
      </c>
      <c r="CV181" s="58">
        <f t="shared" si="109"/>
        <v>0</v>
      </c>
      <c r="CW181" s="58">
        <f t="shared" si="110"/>
        <v>0</v>
      </c>
      <c r="CX181" s="58">
        <f t="shared" si="111"/>
        <v>0</v>
      </c>
      <c r="CY181" s="58">
        <f t="shared" si="112"/>
        <v>0</v>
      </c>
      <c r="CZ181" s="58">
        <f t="shared" si="113"/>
        <v>0</v>
      </c>
    </row>
    <row r="182" spans="1:104" ht="26" x14ac:dyDescent="0.35">
      <c r="A182" s="141" t="s">
        <v>320</v>
      </c>
      <c r="B182" s="275"/>
      <c r="C182" s="20" t="s">
        <v>839</v>
      </c>
      <c r="D182" s="22"/>
      <c r="E182" s="22"/>
      <c r="F182" s="22"/>
      <c r="G182" s="20">
        <f t="shared" si="76"/>
        <v>0</v>
      </c>
      <c r="H182" s="20"/>
      <c r="I182" s="20"/>
      <c r="J182" s="20"/>
      <c r="K182" s="20"/>
      <c r="L182" s="20"/>
      <c r="M182" s="20"/>
      <c r="N182" s="20"/>
      <c r="O182" s="20"/>
      <c r="P182" s="20"/>
      <c r="Q182" s="20"/>
      <c r="R182" s="20"/>
      <c r="S182" s="20"/>
      <c r="T182" s="67" t="s">
        <v>108</v>
      </c>
      <c r="U182" s="67"/>
      <c r="V182" s="68" t="e">
        <f t="shared" si="77"/>
        <v>#DIV/0!</v>
      </c>
      <c r="W182" s="68" t="e">
        <f t="shared" si="78"/>
        <v>#DIV/0!</v>
      </c>
      <c r="X182" s="67"/>
      <c r="Y182" s="67"/>
      <c r="Z182" s="67" t="s">
        <v>109</v>
      </c>
      <c r="AA182" s="67"/>
      <c r="AB182" s="68" t="e">
        <f t="shared" si="79"/>
        <v>#DIV/0!</v>
      </c>
      <c r="AC182" s="68" t="e">
        <f t="shared" si="80"/>
        <v>#DIV/0!</v>
      </c>
      <c r="AD182" s="67"/>
      <c r="AE182" s="67"/>
      <c r="AF182" s="67" t="s">
        <v>110</v>
      </c>
      <c r="AG182" s="67"/>
      <c r="AH182" s="68" t="e">
        <f t="shared" si="81"/>
        <v>#DIV/0!</v>
      </c>
      <c r="AI182" s="68" t="e">
        <f t="shared" si="82"/>
        <v>#DIV/0!</v>
      </c>
      <c r="AJ182" s="67"/>
      <c r="AK182" s="67"/>
      <c r="AL182" s="67" t="s">
        <v>111</v>
      </c>
      <c r="AM182" s="67"/>
      <c r="AN182" s="68" t="e">
        <f t="shared" si="83"/>
        <v>#DIV/0!</v>
      </c>
      <c r="AO182" s="68" t="e">
        <f t="shared" si="84"/>
        <v>#DIV/0!</v>
      </c>
      <c r="AP182" s="67"/>
      <c r="AQ182" s="67"/>
      <c r="AR182" s="67" t="s">
        <v>112</v>
      </c>
      <c r="AS182" s="67"/>
      <c r="AT182" s="68" t="e">
        <f t="shared" si="85"/>
        <v>#DIV/0!</v>
      </c>
      <c r="AU182" s="68" t="e">
        <f t="shared" si="86"/>
        <v>#DIV/0!</v>
      </c>
      <c r="AV182" s="67"/>
      <c r="AW182" s="67"/>
      <c r="AX182" s="67" t="s">
        <v>113</v>
      </c>
      <c r="AY182" s="67"/>
      <c r="AZ182" s="68" t="e">
        <f t="shared" si="87"/>
        <v>#DIV/0!</v>
      </c>
      <c r="BA182" s="68" t="e">
        <f t="shared" si="88"/>
        <v>#DIV/0!</v>
      </c>
      <c r="BB182" s="67"/>
      <c r="BC182" s="67"/>
      <c r="BD182" s="67" t="s">
        <v>114</v>
      </c>
      <c r="BE182" s="67"/>
      <c r="BF182" s="68" t="e">
        <f t="shared" si="89"/>
        <v>#DIV/0!</v>
      </c>
      <c r="BG182" s="68" t="e">
        <f t="shared" si="90"/>
        <v>#DIV/0!</v>
      </c>
      <c r="BH182" s="67"/>
      <c r="BI182" s="67"/>
      <c r="BJ182" s="67" t="s">
        <v>115</v>
      </c>
      <c r="BK182" s="67"/>
      <c r="BL182" s="68" t="e">
        <f t="shared" si="91"/>
        <v>#DIV/0!</v>
      </c>
      <c r="BM182" s="68" t="e">
        <f t="shared" si="92"/>
        <v>#DIV/0!</v>
      </c>
      <c r="BN182" s="67"/>
      <c r="BO182" s="67"/>
      <c r="BP182" s="67" t="s">
        <v>116</v>
      </c>
      <c r="BQ182" s="67"/>
      <c r="BR182" s="68" t="e">
        <f t="shared" si="93"/>
        <v>#DIV/0!</v>
      </c>
      <c r="BS182" s="68" t="e">
        <f t="shared" si="94"/>
        <v>#DIV/0!</v>
      </c>
      <c r="BT182" s="67"/>
      <c r="BU182" s="67"/>
      <c r="BV182" s="67" t="s">
        <v>117</v>
      </c>
      <c r="BW182" s="67"/>
      <c r="BX182" s="68" t="e">
        <f t="shared" si="95"/>
        <v>#DIV/0!</v>
      </c>
      <c r="BY182" s="68" t="e">
        <f t="shared" si="96"/>
        <v>#DIV/0!</v>
      </c>
      <c r="BZ182" s="67"/>
      <c r="CA182" s="67"/>
      <c r="CB182" s="67" t="s">
        <v>118</v>
      </c>
      <c r="CC182" s="67"/>
      <c r="CD182" s="68" t="e">
        <f t="shared" si="97"/>
        <v>#DIV/0!</v>
      </c>
      <c r="CE182" s="68" t="e">
        <f t="shared" si="98"/>
        <v>#DIV/0!</v>
      </c>
      <c r="CF182" s="67"/>
      <c r="CG182" s="67"/>
      <c r="CH182" s="67" t="s">
        <v>119</v>
      </c>
      <c r="CI182" s="67"/>
      <c r="CJ182" s="68" t="e">
        <f t="shared" si="99"/>
        <v>#DIV/0!</v>
      </c>
      <c r="CK182" s="68" t="e">
        <f t="shared" si="100"/>
        <v>#DIV/0!</v>
      </c>
      <c r="CL182" s="67"/>
      <c r="CM182" s="67"/>
      <c r="CN182" s="58">
        <f t="shared" si="101"/>
        <v>0</v>
      </c>
      <c r="CO182" s="58">
        <f t="shared" si="102"/>
        <v>0</v>
      </c>
      <c r="CP182" s="58">
        <f t="shared" si="103"/>
        <v>0</v>
      </c>
      <c r="CQ182" s="58">
        <f t="shared" si="104"/>
        <v>0</v>
      </c>
      <c r="CR182" s="58">
        <f t="shared" si="105"/>
        <v>0</v>
      </c>
      <c r="CS182" s="58">
        <f t="shared" si="106"/>
        <v>0</v>
      </c>
      <c r="CT182" s="58">
        <f t="shared" si="107"/>
        <v>0</v>
      </c>
      <c r="CU182" s="58">
        <f t="shared" si="108"/>
        <v>0</v>
      </c>
      <c r="CV182" s="58">
        <f t="shared" si="109"/>
        <v>0</v>
      </c>
      <c r="CW182" s="58">
        <f t="shared" si="110"/>
        <v>0</v>
      </c>
      <c r="CX182" s="58">
        <f t="shared" si="111"/>
        <v>0</v>
      </c>
      <c r="CY182" s="58">
        <f t="shared" si="112"/>
        <v>0</v>
      </c>
      <c r="CZ182" s="58">
        <f t="shared" si="113"/>
        <v>0</v>
      </c>
    </row>
    <row r="183" spans="1:104" ht="26" x14ac:dyDescent="0.35">
      <c r="A183" s="141" t="s">
        <v>320</v>
      </c>
      <c r="B183" s="276"/>
      <c r="C183" s="20" t="s">
        <v>840</v>
      </c>
      <c r="D183" s="22"/>
      <c r="E183" s="22"/>
      <c r="F183" s="22"/>
      <c r="G183" s="20">
        <f t="shared" si="76"/>
        <v>0</v>
      </c>
      <c r="H183" s="20"/>
      <c r="I183" s="20"/>
      <c r="J183" s="20"/>
      <c r="K183" s="20"/>
      <c r="L183" s="20"/>
      <c r="M183" s="20"/>
      <c r="N183" s="20"/>
      <c r="O183" s="20"/>
      <c r="P183" s="20"/>
      <c r="Q183" s="20"/>
      <c r="R183" s="20"/>
      <c r="S183" s="20"/>
      <c r="T183" s="67" t="s">
        <v>108</v>
      </c>
      <c r="U183" s="67"/>
      <c r="V183" s="68" t="e">
        <f t="shared" si="77"/>
        <v>#DIV/0!</v>
      </c>
      <c r="W183" s="68" t="e">
        <f t="shared" si="78"/>
        <v>#DIV/0!</v>
      </c>
      <c r="X183" s="67"/>
      <c r="Y183" s="67"/>
      <c r="Z183" s="67" t="s">
        <v>109</v>
      </c>
      <c r="AA183" s="67"/>
      <c r="AB183" s="68" t="e">
        <f t="shared" si="79"/>
        <v>#DIV/0!</v>
      </c>
      <c r="AC183" s="68" t="e">
        <f t="shared" si="80"/>
        <v>#DIV/0!</v>
      </c>
      <c r="AD183" s="67"/>
      <c r="AE183" s="67"/>
      <c r="AF183" s="67" t="s">
        <v>110</v>
      </c>
      <c r="AG183" s="67"/>
      <c r="AH183" s="68" t="e">
        <f t="shared" si="81"/>
        <v>#DIV/0!</v>
      </c>
      <c r="AI183" s="68" t="e">
        <f t="shared" si="82"/>
        <v>#DIV/0!</v>
      </c>
      <c r="AJ183" s="67"/>
      <c r="AK183" s="67"/>
      <c r="AL183" s="67" t="s">
        <v>111</v>
      </c>
      <c r="AM183" s="67"/>
      <c r="AN183" s="68" t="e">
        <f t="shared" si="83"/>
        <v>#DIV/0!</v>
      </c>
      <c r="AO183" s="68" t="e">
        <f t="shared" si="84"/>
        <v>#DIV/0!</v>
      </c>
      <c r="AP183" s="67"/>
      <c r="AQ183" s="67"/>
      <c r="AR183" s="67" t="s">
        <v>112</v>
      </c>
      <c r="AS183" s="67"/>
      <c r="AT183" s="68" t="e">
        <f t="shared" si="85"/>
        <v>#DIV/0!</v>
      </c>
      <c r="AU183" s="68" t="e">
        <f t="shared" si="86"/>
        <v>#DIV/0!</v>
      </c>
      <c r="AV183" s="67"/>
      <c r="AW183" s="67"/>
      <c r="AX183" s="67" t="s">
        <v>113</v>
      </c>
      <c r="AY183" s="67"/>
      <c r="AZ183" s="68" t="e">
        <f t="shared" si="87"/>
        <v>#DIV/0!</v>
      </c>
      <c r="BA183" s="68" t="e">
        <f t="shared" si="88"/>
        <v>#DIV/0!</v>
      </c>
      <c r="BB183" s="67"/>
      <c r="BC183" s="67"/>
      <c r="BD183" s="67" t="s">
        <v>114</v>
      </c>
      <c r="BE183" s="67"/>
      <c r="BF183" s="68" t="e">
        <f t="shared" si="89"/>
        <v>#DIV/0!</v>
      </c>
      <c r="BG183" s="68" t="e">
        <f t="shared" si="90"/>
        <v>#DIV/0!</v>
      </c>
      <c r="BH183" s="67"/>
      <c r="BI183" s="67"/>
      <c r="BJ183" s="67" t="s">
        <v>115</v>
      </c>
      <c r="BK183" s="67"/>
      <c r="BL183" s="68" t="e">
        <f t="shared" si="91"/>
        <v>#DIV/0!</v>
      </c>
      <c r="BM183" s="68" t="e">
        <f t="shared" si="92"/>
        <v>#DIV/0!</v>
      </c>
      <c r="BN183" s="67"/>
      <c r="BO183" s="67"/>
      <c r="BP183" s="67" t="s">
        <v>116</v>
      </c>
      <c r="BQ183" s="67"/>
      <c r="BR183" s="68" t="e">
        <f t="shared" si="93"/>
        <v>#DIV/0!</v>
      </c>
      <c r="BS183" s="68" t="e">
        <f t="shared" si="94"/>
        <v>#DIV/0!</v>
      </c>
      <c r="BT183" s="67"/>
      <c r="BU183" s="67"/>
      <c r="BV183" s="67" t="s">
        <v>117</v>
      </c>
      <c r="BW183" s="67"/>
      <c r="BX183" s="68" t="e">
        <f t="shared" si="95"/>
        <v>#DIV/0!</v>
      </c>
      <c r="BY183" s="68" t="e">
        <f t="shared" si="96"/>
        <v>#DIV/0!</v>
      </c>
      <c r="BZ183" s="67"/>
      <c r="CA183" s="67"/>
      <c r="CB183" s="67" t="s">
        <v>118</v>
      </c>
      <c r="CC183" s="67"/>
      <c r="CD183" s="68" t="e">
        <f t="shared" si="97"/>
        <v>#DIV/0!</v>
      </c>
      <c r="CE183" s="68" t="e">
        <f t="shared" si="98"/>
        <v>#DIV/0!</v>
      </c>
      <c r="CF183" s="67"/>
      <c r="CG183" s="67"/>
      <c r="CH183" s="67" t="s">
        <v>119</v>
      </c>
      <c r="CI183" s="67"/>
      <c r="CJ183" s="68" t="e">
        <f t="shared" si="99"/>
        <v>#DIV/0!</v>
      </c>
      <c r="CK183" s="68" t="e">
        <f t="shared" si="100"/>
        <v>#DIV/0!</v>
      </c>
      <c r="CL183" s="67"/>
      <c r="CM183" s="67"/>
      <c r="CN183" s="58">
        <f t="shared" si="101"/>
        <v>0</v>
      </c>
      <c r="CO183" s="58">
        <f t="shared" si="102"/>
        <v>0</v>
      </c>
      <c r="CP183" s="58">
        <f t="shared" si="103"/>
        <v>0</v>
      </c>
      <c r="CQ183" s="58">
        <f t="shared" si="104"/>
        <v>0</v>
      </c>
      <c r="CR183" s="58">
        <f t="shared" si="105"/>
        <v>0</v>
      </c>
      <c r="CS183" s="58">
        <f t="shared" si="106"/>
        <v>0</v>
      </c>
      <c r="CT183" s="58">
        <f t="shared" si="107"/>
        <v>0</v>
      </c>
      <c r="CU183" s="58">
        <f t="shared" si="108"/>
        <v>0</v>
      </c>
      <c r="CV183" s="58">
        <f t="shared" si="109"/>
        <v>0</v>
      </c>
      <c r="CW183" s="58">
        <f t="shared" si="110"/>
        <v>0</v>
      </c>
      <c r="CX183" s="58">
        <f t="shared" si="111"/>
        <v>0</v>
      </c>
      <c r="CY183" s="58">
        <f t="shared" si="112"/>
        <v>0</v>
      </c>
      <c r="CZ183" s="58">
        <f t="shared" si="113"/>
        <v>0</v>
      </c>
    </row>
    <row r="184" spans="1:104" ht="39" x14ac:dyDescent="0.35">
      <c r="A184" s="141" t="s">
        <v>489</v>
      </c>
      <c r="B184" s="274" t="s">
        <v>145</v>
      </c>
      <c r="C184" s="20" t="s">
        <v>841</v>
      </c>
      <c r="D184" s="22" t="s">
        <v>490</v>
      </c>
      <c r="E184" s="22" t="s">
        <v>523</v>
      </c>
      <c r="F184" s="22" t="s">
        <v>524</v>
      </c>
      <c r="G184" s="20">
        <f t="shared" si="76"/>
        <v>1</v>
      </c>
      <c r="H184" s="20"/>
      <c r="I184" s="20"/>
      <c r="J184" s="20"/>
      <c r="K184" s="20"/>
      <c r="L184" s="20"/>
      <c r="M184" s="20"/>
      <c r="N184" s="20"/>
      <c r="O184" s="20"/>
      <c r="P184" s="20"/>
      <c r="Q184" s="20"/>
      <c r="R184" s="20">
        <v>1</v>
      </c>
      <c r="S184" s="20"/>
      <c r="T184" s="67" t="s">
        <v>108</v>
      </c>
      <c r="U184" s="67"/>
      <c r="V184" s="68" t="e">
        <f t="shared" si="77"/>
        <v>#DIV/0!</v>
      </c>
      <c r="W184" s="68">
        <f t="shared" si="78"/>
        <v>0</v>
      </c>
      <c r="X184" s="67"/>
      <c r="Y184" s="67"/>
      <c r="Z184" s="67" t="s">
        <v>109</v>
      </c>
      <c r="AA184" s="67"/>
      <c r="AB184" s="68" t="e">
        <f t="shared" si="79"/>
        <v>#DIV/0!</v>
      </c>
      <c r="AC184" s="68">
        <f t="shared" si="80"/>
        <v>0</v>
      </c>
      <c r="AD184" s="67"/>
      <c r="AE184" s="67"/>
      <c r="AF184" s="67" t="s">
        <v>110</v>
      </c>
      <c r="AG184" s="67"/>
      <c r="AH184" s="68" t="e">
        <f t="shared" si="81"/>
        <v>#DIV/0!</v>
      </c>
      <c r="AI184" s="68">
        <f t="shared" si="82"/>
        <v>0</v>
      </c>
      <c r="AJ184" s="67"/>
      <c r="AK184" s="67"/>
      <c r="AL184" s="67" t="s">
        <v>111</v>
      </c>
      <c r="AM184" s="67"/>
      <c r="AN184" s="68" t="e">
        <f t="shared" si="83"/>
        <v>#DIV/0!</v>
      </c>
      <c r="AO184" s="68">
        <f t="shared" si="84"/>
        <v>0</v>
      </c>
      <c r="AP184" s="67"/>
      <c r="AQ184" s="67"/>
      <c r="AR184" s="67" t="s">
        <v>112</v>
      </c>
      <c r="AS184" s="67"/>
      <c r="AT184" s="68" t="e">
        <f t="shared" si="85"/>
        <v>#DIV/0!</v>
      </c>
      <c r="AU184" s="68">
        <f t="shared" si="86"/>
        <v>0</v>
      </c>
      <c r="AV184" s="67"/>
      <c r="AW184" s="67"/>
      <c r="AX184" s="67" t="s">
        <v>113</v>
      </c>
      <c r="AY184" s="67"/>
      <c r="AZ184" s="68" t="e">
        <f t="shared" si="87"/>
        <v>#DIV/0!</v>
      </c>
      <c r="BA184" s="68">
        <f t="shared" si="88"/>
        <v>0</v>
      </c>
      <c r="BB184" s="67"/>
      <c r="BC184" s="67"/>
      <c r="BD184" s="67" t="s">
        <v>114</v>
      </c>
      <c r="BE184" s="67"/>
      <c r="BF184" s="68" t="e">
        <f t="shared" si="89"/>
        <v>#DIV/0!</v>
      </c>
      <c r="BG184" s="68">
        <f t="shared" si="90"/>
        <v>0</v>
      </c>
      <c r="BH184" s="67"/>
      <c r="BI184" s="67"/>
      <c r="BJ184" s="67" t="s">
        <v>115</v>
      </c>
      <c r="BK184" s="67"/>
      <c r="BL184" s="68" t="e">
        <f t="shared" si="91"/>
        <v>#DIV/0!</v>
      </c>
      <c r="BM184" s="68">
        <f t="shared" si="92"/>
        <v>0</v>
      </c>
      <c r="BN184" s="67"/>
      <c r="BO184" s="67"/>
      <c r="BP184" s="67" t="s">
        <v>116</v>
      </c>
      <c r="BQ184" s="67"/>
      <c r="BR184" s="68" t="e">
        <f t="shared" si="93"/>
        <v>#DIV/0!</v>
      </c>
      <c r="BS184" s="68">
        <f t="shared" si="94"/>
        <v>0</v>
      </c>
      <c r="BT184" s="67"/>
      <c r="BU184" s="67"/>
      <c r="BV184" s="67" t="s">
        <v>117</v>
      </c>
      <c r="BW184" s="67"/>
      <c r="BX184" s="68" t="e">
        <f t="shared" si="95"/>
        <v>#DIV/0!</v>
      </c>
      <c r="BY184" s="68">
        <f t="shared" si="96"/>
        <v>0</v>
      </c>
      <c r="BZ184" s="67"/>
      <c r="CA184" s="67"/>
      <c r="CB184" s="67" t="s">
        <v>118</v>
      </c>
      <c r="CC184" s="67"/>
      <c r="CD184" s="68">
        <f t="shared" si="97"/>
        <v>0</v>
      </c>
      <c r="CE184" s="68">
        <f t="shared" si="98"/>
        <v>0</v>
      </c>
      <c r="CF184" s="67"/>
      <c r="CG184" s="67"/>
      <c r="CH184" s="67" t="s">
        <v>119</v>
      </c>
      <c r="CI184" s="67"/>
      <c r="CJ184" s="68" t="e">
        <f t="shared" si="99"/>
        <v>#DIV/0!</v>
      </c>
      <c r="CK184" s="68">
        <f t="shared" si="100"/>
        <v>0</v>
      </c>
      <c r="CL184" s="67"/>
      <c r="CM184" s="67"/>
      <c r="CN184" s="58">
        <f t="shared" si="101"/>
        <v>0</v>
      </c>
      <c r="CO184" s="58">
        <f t="shared" si="102"/>
        <v>0</v>
      </c>
      <c r="CP184" s="58">
        <f t="shared" si="103"/>
        <v>0</v>
      </c>
      <c r="CQ184" s="58">
        <f t="shared" si="104"/>
        <v>0</v>
      </c>
      <c r="CR184" s="58">
        <f t="shared" si="105"/>
        <v>0</v>
      </c>
      <c r="CS184" s="58">
        <f t="shared" si="106"/>
        <v>0</v>
      </c>
      <c r="CT184" s="58">
        <f t="shared" si="107"/>
        <v>0</v>
      </c>
      <c r="CU184" s="58">
        <f t="shared" si="108"/>
        <v>0</v>
      </c>
      <c r="CV184" s="58">
        <f t="shared" si="109"/>
        <v>0</v>
      </c>
      <c r="CW184" s="58">
        <f t="shared" si="110"/>
        <v>0</v>
      </c>
      <c r="CX184" s="58">
        <f t="shared" si="111"/>
        <v>0</v>
      </c>
      <c r="CY184" s="58">
        <f t="shared" si="112"/>
        <v>0</v>
      </c>
      <c r="CZ184" s="58">
        <f t="shared" si="113"/>
        <v>0</v>
      </c>
    </row>
    <row r="185" spans="1:104" ht="26" x14ac:dyDescent="0.35">
      <c r="A185" s="141" t="s">
        <v>489</v>
      </c>
      <c r="B185" s="275"/>
      <c r="C185" s="20" t="s">
        <v>842</v>
      </c>
      <c r="D185" s="22"/>
      <c r="E185" s="22"/>
      <c r="F185" s="22"/>
      <c r="G185" s="20">
        <f t="shared" si="76"/>
        <v>0</v>
      </c>
      <c r="H185" s="20"/>
      <c r="I185" s="20"/>
      <c r="J185" s="20"/>
      <c r="K185" s="20"/>
      <c r="L185" s="20"/>
      <c r="M185" s="20"/>
      <c r="N185" s="20"/>
      <c r="O185" s="20"/>
      <c r="P185" s="20"/>
      <c r="Q185" s="20"/>
      <c r="R185" s="20"/>
      <c r="S185" s="20"/>
      <c r="T185" s="67" t="s">
        <v>108</v>
      </c>
      <c r="U185" s="67"/>
      <c r="V185" s="68" t="e">
        <f t="shared" si="77"/>
        <v>#DIV/0!</v>
      </c>
      <c r="W185" s="68" t="e">
        <f t="shared" si="78"/>
        <v>#DIV/0!</v>
      </c>
      <c r="X185" s="67"/>
      <c r="Y185" s="67"/>
      <c r="Z185" s="67" t="s">
        <v>109</v>
      </c>
      <c r="AA185" s="67"/>
      <c r="AB185" s="68" t="e">
        <f t="shared" si="79"/>
        <v>#DIV/0!</v>
      </c>
      <c r="AC185" s="68" t="e">
        <f t="shared" si="80"/>
        <v>#DIV/0!</v>
      </c>
      <c r="AD185" s="67"/>
      <c r="AE185" s="67"/>
      <c r="AF185" s="67" t="s">
        <v>110</v>
      </c>
      <c r="AG185" s="67"/>
      <c r="AH185" s="68" t="e">
        <f t="shared" si="81"/>
        <v>#DIV/0!</v>
      </c>
      <c r="AI185" s="68" t="e">
        <f t="shared" si="82"/>
        <v>#DIV/0!</v>
      </c>
      <c r="AJ185" s="67"/>
      <c r="AK185" s="67"/>
      <c r="AL185" s="67" t="s">
        <v>111</v>
      </c>
      <c r="AM185" s="67"/>
      <c r="AN185" s="68" t="e">
        <f t="shared" si="83"/>
        <v>#DIV/0!</v>
      </c>
      <c r="AO185" s="68" t="e">
        <f t="shared" si="84"/>
        <v>#DIV/0!</v>
      </c>
      <c r="AP185" s="67"/>
      <c r="AQ185" s="67"/>
      <c r="AR185" s="67" t="s">
        <v>112</v>
      </c>
      <c r="AS185" s="67"/>
      <c r="AT185" s="68" t="e">
        <f t="shared" si="85"/>
        <v>#DIV/0!</v>
      </c>
      <c r="AU185" s="68" t="e">
        <f t="shared" si="86"/>
        <v>#DIV/0!</v>
      </c>
      <c r="AV185" s="67"/>
      <c r="AW185" s="67"/>
      <c r="AX185" s="67" t="s">
        <v>113</v>
      </c>
      <c r="AY185" s="67"/>
      <c r="AZ185" s="68" t="e">
        <f t="shared" si="87"/>
        <v>#DIV/0!</v>
      </c>
      <c r="BA185" s="68" t="e">
        <f t="shared" si="88"/>
        <v>#DIV/0!</v>
      </c>
      <c r="BB185" s="67"/>
      <c r="BC185" s="67"/>
      <c r="BD185" s="67" t="s">
        <v>114</v>
      </c>
      <c r="BE185" s="67"/>
      <c r="BF185" s="68" t="e">
        <f t="shared" si="89"/>
        <v>#DIV/0!</v>
      </c>
      <c r="BG185" s="68" t="e">
        <f t="shared" si="90"/>
        <v>#DIV/0!</v>
      </c>
      <c r="BH185" s="67"/>
      <c r="BI185" s="67"/>
      <c r="BJ185" s="67" t="s">
        <v>115</v>
      </c>
      <c r="BK185" s="67"/>
      <c r="BL185" s="68" t="e">
        <f t="shared" si="91"/>
        <v>#DIV/0!</v>
      </c>
      <c r="BM185" s="68" t="e">
        <f t="shared" si="92"/>
        <v>#DIV/0!</v>
      </c>
      <c r="BN185" s="67"/>
      <c r="BO185" s="67"/>
      <c r="BP185" s="67" t="s">
        <v>116</v>
      </c>
      <c r="BQ185" s="67"/>
      <c r="BR185" s="68" t="e">
        <f t="shared" si="93"/>
        <v>#DIV/0!</v>
      </c>
      <c r="BS185" s="68" t="e">
        <f t="shared" si="94"/>
        <v>#DIV/0!</v>
      </c>
      <c r="BT185" s="67"/>
      <c r="BU185" s="67"/>
      <c r="BV185" s="67" t="s">
        <v>117</v>
      </c>
      <c r="BW185" s="67"/>
      <c r="BX185" s="68" t="e">
        <f t="shared" si="95"/>
        <v>#DIV/0!</v>
      </c>
      <c r="BY185" s="68" t="e">
        <f t="shared" si="96"/>
        <v>#DIV/0!</v>
      </c>
      <c r="BZ185" s="67"/>
      <c r="CA185" s="67"/>
      <c r="CB185" s="67" t="s">
        <v>118</v>
      </c>
      <c r="CC185" s="67"/>
      <c r="CD185" s="68" t="e">
        <f t="shared" si="97"/>
        <v>#DIV/0!</v>
      </c>
      <c r="CE185" s="68" t="e">
        <f t="shared" si="98"/>
        <v>#DIV/0!</v>
      </c>
      <c r="CF185" s="67"/>
      <c r="CG185" s="67"/>
      <c r="CH185" s="67" t="s">
        <v>119</v>
      </c>
      <c r="CI185" s="67"/>
      <c r="CJ185" s="68" t="e">
        <f t="shared" si="99"/>
        <v>#DIV/0!</v>
      </c>
      <c r="CK185" s="68" t="e">
        <f t="shared" si="100"/>
        <v>#DIV/0!</v>
      </c>
      <c r="CL185" s="67"/>
      <c r="CM185" s="67"/>
      <c r="CN185" s="58">
        <f t="shared" si="101"/>
        <v>0</v>
      </c>
      <c r="CO185" s="58">
        <f t="shared" si="102"/>
        <v>0</v>
      </c>
      <c r="CP185" s="58">
        <f t="shared" si="103"/>
        <v>0</v>
      </c>
      <c r="CQ185" s="58">
        <f t="shared" si="104"/>
        <v>0</v>
      </c>
      <c r="CR185" s="58">
        <f t="shared" si="105"/>
        <v>0</v>
      </c>
      <c r="CS185" s="58">
        <f t="shared" si="106"/>
        <v>0</v>
      </c>
      <c r="CT185" s="58">
        <f t="shared" si="107"/>
        <v>0</v>
      </c>
      <c r="CU185" s="58">
        <f t="shared" si="108"/>
        <v>0</v>
      </c>
      <c r="CV185" s="58">
        <f t="shared" si="109"/>
        <v>0</v>
      </c>
      <c r="CW185" s="58">
        <f t="shared" si="110"/>
        <v>0</v>
      </c>
      <c r="CX185" s="58">
        <f t="shared" si="111"/>
        <v>0</v>
      </c>
      <c r="CY185" s="58">
        <f t="shared" si="112"/>
        <v>0</v>
      </c>
      <c r="CZ185" s="58">
        <f t="shared" si="113"/>
        <v>0</v>
      </c>
    </row>
    <row r="186" spans="1:104" ht="26" x14ac:dyDescent="0.35">
      <c r="A186" s="141" t="s">
        <v>489</v>
      </c>
      <c r="B186" s="275"/>
      <c r="C186" s="20" t="s">
        <v>843</v>
      </c>
      <c r="D186" s="22"/>
      <c r="E186" s="22"/>
      <c r="F186" s="22"/>
      <c r="G186" s="20">
        <f t="shared" si="76"/>
        <v>0</v>
      </c>
      <c r="H186" s="20"/>
      <c r="I186" s="20"/>
      <c r="J186" s="20"/>
      <c r="K186" s="20"/>
      <c r="L186" s="20"/>
      <c r="M186" s="20"/>
      <c r="N186" s="20"/>
      <c r="O186" s="20"/>
      <c r="P186" s="20"/>
      <c r="Q186" s="20"/>
      <c r="R186" s="20"/>
      <c r="S186" s="20"/>
      <c r="T186" s="67" t="s">
        <v>108</v>
      </c>
      <c r="U186" s="67"/>
      <c r="V186" s="68" t="e">
        <f t="shared" si="77"/>
        <v>#DIV/0!</v>
      </c>
      <c r="W186" s="68" t="e">
        <f t="shared" si="78"/>
        <v>#DIV/0!</v>
      </c>
      <c r="X186" s="67"/>
      <c r="Y186" s="67"/>
      <c r="Z186" s="67" t="s">
        <v>109</v>
      </c>
      <c r="AA186" s="67"/>
      <c r="AB186" s="68" t="e">
        <f t="shared" si="79"/>
        <v>#DIV/0!</v>
      </c>
      <c r="AC186" s="68" t="e">
        <f t="shared" si="80"/>
        <v>#DIV/0!</v>
      </c>
      <c r="AD186" s="67"/>
      <c r="AE186" s="67"/>
      <c r="AF186" s="67" t="s">
        <v>110</v>
      </c>
      <c r="AG186" s="67"/>
      <c r="AH186" s="68" t="e">
        <f t="shared" si="81"/>
        <v>#DIV/0!</v>
      </c>
      <c r="AI186" s="68" t="e">
        <f t="shared" si="82"/>
        <v>#DIV/0!</v>
      </c>
      <c r="AJ186" s="67"/>
      <c r="AK186" s="67"/>
      <c r="AL186" s="67" t="s">
        <v>111</v>
      </c>
      <c r="AM186" s="67"/>
      <c r="AN186" s="68" t="e">
        <f t="shared" si="83"/>
        <v>#DIV/0!</v>
      </c>
      <c r="AO186" s="68" t="e">
        <f t="shared" si="84"/>
        <v>#DIV/0!</v>
      </c>
      <c r="AP186" s="67"/>
      <c r="AQ186" s="67"/>
      <c r="AR186" s="67" t="s">
        <v>112</v>
      </c>
      <c r="AS186" s="67"/>
      <c r="AT186" s="68" t="e">
        <f t="shared" si="85"/>
        <v>#DIV/0!</v>
      </c>
      <c r="AU186" s="68" t="e">
        <f t="shared" si="86"/>
        <v>#DIV/0!</v>
      </c>
      <c r="AV186" s="67"/>
      <c r="AW186" s="67"/>
      <c r="AX186" s="67" t="s">
        <v>113</v>
      </c>
      <c r="AY186" s="67"/>
      <c r="AZ186" s="68" t="e">
        <f t="shared" si="87"/>
        <v>#DIV/0!</v>
      </c>
      <c r="BA186" s="68" t="e">
        <f t="shared" si="88"/>
        <v>#DIV/0!</v>
      </c>
      <c r="BB186" s="67"/>
      <c r="BC186" s="67"/>
      <c r="BD186" s="67" t="s">
        <v>114</v>
      </c>
      <c r="BE186" s="67"/>
      <c r="BF186" s="68" t="e">
        <f t="shared" si="89"/>
        <v>#DIV/0!</v>
      </c>
      <c r="BG186" s="68" t="e">
        <f t="shared" si="90"/>
        <v>#DIV/0!</v>
      </c>
      <c r="BH186" s="67"/>
      <c r="BI186" s="67"/>
      <c r="BJ186" s="67" t="s">
        <v>115</v>
      </c>
      <c r="BK186" s="67"/>
      <c r="BL186" s="68" t="e">
        <f t="shared" si="91"/>
        <v>#DIV/0!</v>
      </c>
      <c r="BM186" s="68" t="e">
        <f t="shared" si="92"/>
        <v>#DIV/0!</v>
      </c>
      <c r="BN186" s="67"/>
      <c r="BO186" s="67"/>
      <c r="BP186" s="67" t="s">
        <v>116</v>
      </c>
      <c r="BQ186" s="67"/>
      <c r="BR186" s="68" t="e">
        <f t="shared" si="93"/>
        <v>#DIV/0!</v>
      </c>
      <c r="BS186" s="68" t="e">
        <f t="shared" si="94"/>
        <v>#DIV/0!</v>
      </c>
      <c r="BT186" s="67"/>
      <c r="BU186" s="67"/>
      <c r="BV186" s="67" t="s">
        <v>117</v>
      </c>
      <c r="BW186" s="67"/>
      <c r="BX186" s="68" t="e">
        <f t="shared" si="95"/>
        <v>#DIV/0!</v>
      </c>
      <c r="BY186" s="68" t="e">
        <f t="shared" si="96"/>
        <v>#DIV/0!</v>
      </c>
      <c r="BZ186" s="67"/>
      <c r="CA186" s="67"/>
      <c r="CB186" s="67" t="s">
        <v>118</v>
      </c>
      <c r="CC186" s="67"/>
      <c r="CD186" s="68" t="e">
        <f t="shared" si="97"/>
        <v>#DIV/0!</v>
      </c>
      <c r="CE186" s="68" t="e">
        <f t="shared" si="98"/>
        <v>#DIV/0!</v>
      </c>
      <c r="CF186" s="67"/>
      <c r="CG186" s="67"/>
      <c r="CH186" s="67" t="s">
        <v>119</v>
      </c>
      <c r="CI186" s="67"/>
      <c r="CJ186" s="68" t="e">
        <f t="shared" si="99"/>
        <v>#DIV/0!</v>
      </c>
      <c r="CK186" s="68" t="e">
        <f t="shared" si="100"/>
        <v>#DIV/0!</v>
      </c>
      <c r="CL186" s="67"/>
      <c r="CM186" s="67"/>
      <c r="CN186" s="58">
        <f t="shared" si="101"/>
        <v>0</v>
      </c>
      <c r="CO186" s="58">
        <f t="shared" si="102"/>
        <v>0</v>
      </c>
      <c r="CP186" s="58">
        <f t="shared" si="103"/>
        <v>0</v>
      </c>
      <c r="CQ186" s="58">
        <f t="shared" si="104"/>
        <v>0</v>
      </c>
      <c r="CR186" s="58">
        <f t="shared" si="105"/>
        <v>0</v>
      </c>
      <c r="CS186" s="58">
        <f t="shared" si="106"/>
        <v>0</v>
      </c>
      <c r="CT186" s="58">
        <f t="shared" si="107"/>
        <v>0</v>
      </c>
      <c r="CU186" s="58">
        <f t="shared" si="108"/>
        <v>0</v>
      </c>
      <c r="CV186" s="58">
        <f t="shared" si="109"/>
        <v>0</v>
      </c>
      <c r="CW186" s="58">
        <f t="shared" si="110"/>
        <v>0</v>
      </c>
      <c r="CX186" s="58">
        <f t="shared" si="111"/>
        <v>0</v>
      </c>
      <c r="CY186" s="58">
        <f t="shared" si="112"/>
        <v>0</v>
      </c>
      <c r="CZ186" s="58">
        <f t="shared" si="113"/>
        <v>0</v>
      </c>
    </row>
    <row r="187" spans="1:104" ht="26" x14ac:dyDescent="0.35">
      <c r="A187" s="141" t="s">
        <v>489</v>
      </c>
      <c r="B187" s="276"/>
      <c r="C187" s="20" t="s">
        <v>844</v>
      </c>
      <c r="D187" s="22"/>
      <c r="E187" s="22"/>
      <c r="F187" s="22"/>
      <c r="G187" s="20">
        <f t="shared" si="76"/>
        <v>0</v>
      </c>
      <c r="H187" s="20"/>
      <c r="I187" s="20"/>
      <c r="J187" s="20"/>
      <c r="K187" s="20"/>
      <c r="L187" s="20"/>
      <c r="M187" s="20"/>
      <c r="N187" s="20"/>
      <c r="O187" s="20"/>
      <c r="P187" s="20"/>
      <c r="Q187" s="20"/>
      <c r="R187" s="20"/>
      <c r="S187" s="20"/>
      <c r="T187" s="67" t="s">
        <v>108</v>
      </c>
      <c r="U187" s="67"/>
      <c r="V187" s="68" t="e">
        <f t="shared" si="77"/>
        <v>#DIV/0!</v>
      </c>
      <c r="W187" s="68" t="e">
        <f t="shared" si="78"/>
        <v>#DIV/0!</v>
      </c>
      <c r="X187" s="67"/>
      <c r="Y187" s="67"/>
      <c r="Z187" s="67" t="s">
        <v>109</v>
      </c>
      <c r="AA187" s="67"/>
      <c r="AB187" s="68" t="e">
        <f t="shared" si="79"/>
        <v>#DIV/0!</v>
      </c>
      <c r="AC187" s="68" t="e">
        <f t="shared" si="80"/>
        <v>#DIV/0!</v>
      </c>
      <c r="AD187" s="67"/>
      <c r="AE187" s="67"/>
      <c r="AF187" s="67" t="s">
        <v>110</v>
      </c>
      <c r="AG187" s="67"/>
      <c r="AH187" s="68" t="e">
        <f t="shared" si="81"/>
        <v>#DIV/0!</v>
      </c>
      <c r="AI187" s="68" t="e">
        <f t="shared" si="82"/>
        <v>#DIV/0!</v>
      </c>
      <c r="AJ187" s="67"/>
      <c r="AK187" s="67"/>
      <c r="AL187" s="67" t="s">
        <v>111</v>
      </c>
      <c r="AM187" s="67"/>
      <c r="AN187" s="68" t="e">
        <f t="shared" si="83"/>
        <v>#DIV/0!</v>
      </c>
      <c r="AO187" s="68" t="e">
        <f t="shared" si="84"/>
        <v>#DIV/0!</v>
      </c>
      <c r="AP187" s="67"/>
      <c r="AQ187" s="67"/>
      <c r="AR187" s="67" t="s">
        <v>112</v>
      </c>
      <c r="AS187" s="67"/>
      <c r="AT187" s="68" t="e">
        <f t="shared" si="85"/>
        <v>#DIV/0!</v>
      </c>
      <c r="AU187" s="68" t="e">
        <f t="shared" si="86"/>
        <v>#DIV/0!</v>
      </c>
      <c r="AV187" s="67"/>
      <c r="AW187" s="67"/>
      <c r="AX187" s="67" t="s">
        <v>113</v>
      </c>
      <c r="AY187" s="67"/>
      <c r="AZ187" s="68" t="e">
        <f t="shared" si="87"/>
        <v>#DIV/0!</v>
      </c>
      <c r="BA187" s="68" t="e">
        <f t="shared" si="88"/>
        <v>#DIV/0!</v>
      </c>
      <c r="BB187" s="67"/>
      <c r="BC187" s="67"/>
      <c r="BD187" s="67" t="s">
        <v>114</v>
      </c>
      <c r="BE187" s="67"/>
      <c r="BF187" s="68" t="e">
        <f t="shared" si="89"/>
        <v>#DIV/0!</v>
      </c>
      <c r="BG187" s="68" t="e">
        <f t="shared" si="90"/>
        <v>#DIV/0!</v>
      </c>
      <c r="BH187" s="67"/>
      <c r="BI187" s="67"/>
      <c r="BJ187" s="67" t="s">
        <v>115</v>
      </c>
      <c r="BK187" s="67"/>
      <c r="BL187" s="68" t="e">
        <f t="shared" si="91"/>
        <v>#DIV/0!</v>
      </c>
      <c r="BM187" s="68" t="e">
        <f t="shared" si="92"/>
        <v>#DIV/0!</v>
      </c>
      <c r="BN187" s="67"/>
      <c r="BO187" s="67"/>
      <c r="BP187" s="67" t="s">
        <v>116</v>
      </c>
      <c r="BQ187" s="67"/>
      <c r="BR187" s="68" t="e">
        <f t="shared" si="93"/>
        <v>#DIV/0!</v>
      </c>
      <c r="BS187" s="68" t="e">
        <f t="shared" si="94"/>
        <v>#DIV/0!</v>
      </c>
      <c r="BT187" s="67"/>
      <c r="BU187" s="67"/>
      <c r="BV187" s="67" t="s">
        <v>117</v>
      </c>
      <c r="BW187" s="67"/>
      <c r="BX187" s="68" t="e">
        <f t="shared" si="95"/>
        <v>#DIV/0!</v>
      </c>
      <c r="BY187" s="68" t="e">
        <f t="shared" si="96"/>
        <v>#DIV/0!</v>
      </c>
      <c r="BZ187" s="67"/>
      <c r="CA187" s="67"/>
      <c r="CB187" s="67" t="s">
        <v>118</v>
      </c>
      <c r="CC187" s="67"/>
      <c r="CD187" s="68" t="e">
        <f t="shared" si="97"/>
        <v>#DIV/0!</v>
      </c>
      <c r="CE187" s="68" t="e">
        <f t="shared" si="98"/>
        <v>#DIV/0!</v>
      </c>
      <c r="CF187" s="67"/>
      <c r="CG187" s="67"/>
      <c r="CH187" s="67" t="s">
        <v>119</v>
      </c>
      <c r="CI187" s="67"/>
      <c r="CJ187" s="68" t="e">
        <f t="shared" si="99"/>
        <v>#DIV/0!</v>
      </c>
      <c r="CK187" s="68" t="e">
        <f t="shared" si="100"/>
        <v>#DIV/0!</v>
      </c>
      <c r="CL187" s="67"/>
      <c r="CM187" s="67"/>
      <c r="CN187" s="58">
        <f t="shared" si="101"/>
        <v>0</v>
      </c>
      <c r="CO187" s="58">
        <f t="shared" si="102"/>
        <v>0</v>
      </c>
      <c r="CP187" s="58">
        <f t="shared" si="103"/>
        <v>0</v>
      </c>
      <c r="CQ187" s="58">
        <f t="shared" si="104"/>
        <v>0</v>
      </c>
      <c r="CR187" s="58">
        <f t="shared" si="105"/>
        <v>0</v>
      </c>
      <c r="CS187" s="58">
        <f t="shared" si="106"/>
        <v>0</v>
      </c>
      <c r="CT187" s="58">
        <f t="shared" si="107"/>
        <v>0</v>
      </c>
      <c r="CU187" s="58">
        <f t="shared" si="108"/>
        <v>0</v>
      </c>
      <c r="CV187" s="58">
        <f t="shared" si="109"/>
        <v>0</v>
      </c>
      <c r="CW187" s="58">
        <f t="shared" si="110"/>
        <v>0</v>
      </c>
      <c r="CX187" s="58">
        <f t="shared" si="111"/>
        <v>0</v>
      </c>
      <c r="CY187" s="58">
        <f t="shared" si="112"/>
        <v>0</v>
      </c>
      <c r="CZ187" s="58">
        <f t="shared" si="113"/>
        <v>0</v>
      </c>
    </row>
    <row r="188" spans="1:104" ht="65" x14ac:dyDescent="0.35">
      <c r="A188" s="141" t="s">
        <v>489</v>
      </c>
      <c r="B188" s="274" t="s">
        <v>145</v>
      </c>
      <c r="C188" s="20" t="s">
        <v>845</v>
      </c>
      <c r="D188" s="22" t="s">
        <v>490</v>
      </c>
      <c r="E188" s="22" t="s">
        <v>525</v>
      </c>
      <c r="F188" s="22" t="s">
        <v>526</v>
      </c>
      <c r="G188" s="20">
        <f t="shared" si="76"/>
        <v>1</v>
      </c>
      <c r="H188" s="20"/>
      <c r="I188" s="20"/>
      <c r="J188" s="20"/>
      <c r="K188" s="20"/>
      <c r="L188" s="20"/>
      <c r="M188" s="20"/>
      <c r="N188" s="20"/>
      <c r="O188" s="20"/>
      <c r="P188" s="20"/>
      <c r="Q188" s="20"/>
      <c r="R188" s="20">
        <v>1</v>
      </c>
      <c r="S188" s="20"/>
      <c r="T188" s="67" t="s">
        <v>108</v>
      </c>
      <c r="U188" s="67"/>
      <c r="V188" s="68" t="e">
        <f t="shared" si="77"/>
        <v>#DIV/0!</v>
      </c>
      <c r="W188" s="68">
        <f t="shared" si="78"/>
        <v>0</v>
      </c>
      <c r="X188" s="67"/>
      <c r="Y188" s="67"/>
      <c r="Z188" s="67" t="s">
        <v>109</v>
      </c>
      <c r="AA188" s="67"/>
      <c r="AB188" s="68" t="e">
        <f t="shared" si="79"/>
        <v>#DIV/0!</v>
      </c>
      <c r="AC188" s="68">
        <f t="shared" si="80"/>
        <v>0</v>
      </c>
      <c r="AD188" s="67"/>
      <c r="AE188" s="67"/>
      <c r="AF188" s="67" t="s">
        <v>110</v>
      </c>
      <c r="AG188" s="67"/>
      <c r="AH188" s="68" t="e">
        <f t="shared" si="81"/>
        <v>#DIV/0!</v>
      </c>
      <c r="AI188" s="68">
        <f t="shared" si="82"/>
        <v>0</v>
      </c>
      <c r="AJ188" s="67"/>
      <c r="AK188" s="67"/>
      <c r="AL188" s="67" t="s">
        <v>111</v>
      </c>
      <c r="AM188" s="67"/>
      <c r="AN188" s="68" t="e">
        <f t="shared" si="83"/>
        <v>#DIV/0!</v>
      </c>
      <c r="AO188" s="68">
        <f t="shared" si="84"/>
        <v>0</v>
      </c>
      <c r="AP188" s="67"/>
      <c r="AQ188" s="67"/>
      <c r="AR188" s="67" t="s">
        <v>112</v>
      </c>
      <c r="AS188" s="67"/>
      <c r="AT188" s="68" t="e">
        <f t="shared" si="85"/>
        <v>#DIV/0!</v>
      </c>
      <c r="AU188" s="68">
        <f t="shared" si="86"/>
        <v>0</v>
      </c>
      <c r="AV188" s="67"/>
      <c r="AW188" s="67"/>
      <c r="AX188" s="67" t="s">
        <v>113</v>
      </c>
      <c r="AY188" s="67"/>
      <c r="AZ188" s="68" t="e">
        <f t="shared" si="87"/>
        <v>#DIV/0!</v>
      </c>
      <c r="BA188" s="68">
        <f t="shared" si="88"/>
        <v>0</v>
      </c>
      <c r="BB188" s="67"/>
      <c r="BC188" s="67"/>
      <c r="BD188" s="67" t="s">
        <v>114</v>
      </c>
      <c r="BE188" s="67"/>
      <c r="BF188" s="68" t="e">
        <f t="shared" si="89"/>
        <v>#DIV/0!</v>
      </c>
      <c r="BG188" s="68">
        <f t="shared" si="90"/>
        <v>0</v>
      </c>
      <c r="BH188" s="67"/>
      <c r="BI188" s="67"/>
      <c r="BJ188" s="67" t="s">
        <v>115</v>
      </c>
      <c r="BK188" s="67"/>
      <c r="BL188" s="68" t="e">
        <f t="shared" si="91"/>
        <v>#DIV/0!</v>
      </c>
      <c r="BM188" s="68">
        <f t="shared" si="92"/>
        <v>0</v>
      </c>
      <c r="BN188" s="67"/>
      <c r="BO188" s="67"/>
      <c r="BP188" s="67" t="s">
        <v>116</v>
      </c>
      <c r="BQ188" s="67"/>
      <c r="BR188" s="68" t="e">
        <f t="shared" si="93"/>
        <v>#DIV/0!</v>
      </c>
      <c r="BS188" s="68">
        <f t="shared" si="94"/>
        <v>0</v>
      </c>
      <c r="BT188" s="67"/>
      <c r="BU188" s="67"/>
      <c r="BV188" s="67" t="s">
        <v>117</v>
      </c>
      <c r="BW188" s="67"/>
      <c r="BX188" s="68" t="e">
        <f t="shared" si="95"/>
        <v>#DIV/0!</v>
      </c>
      <c r="BY188" s="68">
        <f t="shared" si="96"/>
        <v>0</v>
      </c>
      <c r="BZ188" s="67"/>
      <c r="CA188" s="67"/>
      <c r="CB188" s="67" t="s">
        <v>118</v>
      </c>
      <c r="CC188" s="67"/>
      <c r="CD188" s="68">
        <f t="shared" si="97"/>
        <v>0</v>
      </c>
      <c r="CE188" s="68">
        <f t="shared" si="98"/>
        <v>0</v>
      </c>
      <c r="CF188" s="67"/>
      <c r="CG188" s="67"/>
      <c r="CH188" s="67" t="s">
        <v>119</v>
      </c>
      <c r="CI188" s="67"/>
      <c r="CJ188" s="68" t="e">
        <f t="shared" si="99"/>
        <v>#DIV/0!</v>
      </c>
      <c r="CK188" s="68">
        <f t="shared" si="100"/>
        <v>0</v>
      </c>
      <c r="CL188" s="67"/>
      <c r="CM188" s="67"/>
      <c r="CN188" s="58">
        <f t="shared" si="101"/>
        <v>0</v>
      </c>
      <c r="CO188" s="58">
        <f t="shared" si="102"/>
        <v>0</v>
      </c>
      <c r="CP188" s="58">
        <f t="shared" si="103"/>
        <v>0</v>
      </c>
      <c r="CQ188" s="58">
        <f t="shared" si="104"/>
        <v>0</v>
      </c>
      <c r="CR188" s="58">
        <f t="shared" si="105"/>
        <v>0</v>
      </c>
      <c r="CS188" s="58">
        <f t="shared" si="106"/>
        <v>0</v>
      </c>
      <c r="CT188" s="58">
        <f t="shared" si="107"/>
        <v>0</v>
      </c>
      <c r="CU188" s="58">
        <f t="shared" si="108"/>
        <v>0</v>
      </c>
      <c r="CV188" s="58">
        <f t="shared" si="109"/>
        <v>0</v>
      </c>
      <c r="CW188" s="58">
        <f t="shared" si="110"/>
        <v>0</v>
      </c>
      <c r="CX188" s="58">
        <f t="shared" si="111"/>
        <v>0</v>
      </c>
      <c r="CY188" s="58">
        <f t="shared" si="112"/>
        <v>0</v>
      </c>
      <c r="CZ188" s="58">
        <f t="shared" si="113"/>
        <v>0</v>
      </c>
    </row>
    <row r="189" spans="1:104" ht="65" x14ac:dyDescent="0.35">
      <c r="A189" s="141" t="s">
        <v>489</v>
      </c>
      <c r="B189" s="275"/>
      <c r="C189" s="20" t="s">
        <v>846</v>
      </c>
      <c r="D189" s="22" t="s">
        <v>490</v>
      </c>
      <c r="E189" s="22" t="s">
        <v>527</v>
      </c>
      <c r="F189" s="22" t="s">
        <v>528</v>
      </c>
      <c r="G189" s="20">
        <f t="shared" si="76"/>
        <v>2</v>
      </c>
      <c r="H189" s="20"/>
      <c r="I189" s="20"/>
      <c r="J189" s="20"/>
      <c r="K189" s="20"/>
      <c r="L189" s="20"/>
      <c r="M189" s="20"/>
      <c r="N189" s="20"/>
      <c r="O189" s="20">
        <v>1</v>
      </c>
      <c r="P189" s="20"/>
      <c r="Q189" s="20"/>
      <c r="R189" s="20">
        <v>1</v>
      </c>
      <c r="S189" s="20"/>
      <c r="T189" s="67" t="s">
        <v>108</v>
      </c>
      <c r="U189" s="67"/>
      <c r="V189" s="68" t="e">
        <f t="shared" si="77"/>
        <v>#DIV/0!</v>
      </c>
      <c r="W189" s="68">
        <f t="shared" si="78"/>
        <v>0</v>
      </c>
      <c r="X189" s="67"/>
      <c r="Y189" s="67"/>
      <c r="Z189" s="67" t="s">
        <v>109</v>
      </c>
      <c r="AA189" s="67"/>
      <c r="AB189" s="68" t="e">
        <f t="shared" si="79"/>
        <v>#DIV/0!</v>
      </c>
      <c r="AC189" s="68">
        <f t="shared" si="80"/>
        <v>0</v>
      </c>
      <c r="AD189" s="67"/>
      <c r="AE189" s="67"/>
      <c r="AF189" s="67" t="s">
        <v>110</v>
      </c>
      <c r="AG189" s="67"/>
      <c r="AH189" s="68" t="e">
        <f t="shared" si="81"/>
        <v>#DIV/0!</v>
      </c>
      <c r="AI189" s="68">
        <f t="shared" si="82"/>
        <v>0</v>
      </c>
      <c r="AJ189" s="67"/>
      <c r="AK189" s="67"/>
      <c r="AL189" s="67" t="s">
        <v>111</v>
      </c>
      <c r="AM189" s="67"/>
      <c r="AN189" s="68" t="e">
        <f t="shared" si="83"/>
        <v>#DIV/0!</v>
      </c>
      <c r="AO189" s="68">
        <f t="shared" si="84"/>
        <v>0</v>
      </c>
      <c r="AP189" s="67"/>
      <c r="AQ189" s="67"/>
      <c r="AR189" s="67" t="s">
        <v>112</v>
      </c>
      <c r="AS189" s="67"/>
      <c r="AT189" s="68" t="e">
        <f t="shared" si="85"/>
        <v>#DIV/0!</v>
      </c>
      <c r="AU189" s="68">
        <f t="shared" si="86"/>
        <v>0</v>
      </c>
      <c r="AV189" s="67"/>
      <c r="AW189" s="67"/>
      <c r="AX189" s="67" t="s">
        <v>113</v>
      </c>
      <c r="AY189" s="67"/>
      <c r="AZ189" s="68" t="e">
        <f t="shared" si="87"/>
        <v>#DIV/0!</v>
      </c>
      <c r="BA189" s="68">
        <f t="shared" si="88"/>
        <v>0</v>
      </c>
      <c r="BB189" s="67"/>
      <c r="BC189" s="67"/>
      <c r="BD189" s="67" t="s">
        <v>114</v>
      </c>
      <c r="BE189" s="67"/>
      <c r="BF189" s="68" t="e">
        <f t="shared" si="89"/>
        <v>#DIV/0!</v>
      </c>
      <c r="BG189" s="68">
        <f t="shared" si="90"/>
        <v>0</v>
      </c>
      <c r="BH189" s="67"/>
      <c r="BI189" s="67"/>
      <c r="BJ189" s="67" t="s">
        <v>115</v>
      </c>
      <c r="BK189" s="67"/>
      <c r="BL189" s="68">
        <f t="shared" si="91"/>
        <v>0</v>
      </c>
      <c r="BM189" s="68">
        <f t="shared" si="92"/>
        <v>0</v>
      </c>
      <c r="BN189" s="67"/>
      <c r="BO189" s="67"/>
      <c r="BP189" s="67" t="s">
        <v>116</v>
      </c>
      <c r="BQ189" s="67"/>
      <c r="BR189" s="68" t="e">
        <f t="shared" si="93"/>
        <v>#DIV/0!</v>
      </c>
      <c r="BS189" s="68">
        <f t="shared" si="94"/>
        <v>0</v>
      </c>
      <c r="BT189" s="67"/>
      <c r="BU189" s="67"/>
      <c r="BV189" s="67" t="s">
        <v>117</v>
      </c>
      <c r="BW189" s="67"/>
      <c r="BX189" s="68" t="e">
        <f t="shared" si="95"/>
        <v>#DIV/0!</v>
      </c>
      <c r="BY189" s="68">
        <f t="shared" si="96"/>
        <v>0</v>
      </c>
      <c r="BZ189" s="67"/>
      <c r="CA189" s="67"/>
      <c r="CB189" s="67" t="s">
        <v>118</v>
      </c>
      <c r="CC189" s="67"/>
      <c r="CD189" s="68">
        <f t="shared" si="97"/>
        <v>0</v>
      </c>
      <c r="CE189" s="68">
        <f t="shared" si="98"/>
        <v>0</v>
      </c>
      <c r="CF189" s="67"/>
      <c r="CG189" s="67"/>
      <c r="CH189" s="67" t="s">
        <v>119</v>
      </c>
      <c r="CI189" s="67"/>
      <c r="CJ189" s="68" t="e">
        <f t="shared" si="99"/>
        <v>#DIV/0!</v>
      </c>
      <c r="CK189" s="68">
        <f t="shared" si="100"/>
        <v>0</v>
      </c>
      <c r="CL189" s="67"/>
      <c r="CM189" s="67"/>
      <c r="CN189" s="58">
        <f t="shared" si="101"/>
        <v>0</v>
      </c>
      <c r="CO189" s="58">
        <f t="shared" si="102"/>
        <v>0</v>
      </c>
      <c r="CP189" s="58">
        <f t="shared" si="103"/>
        <v>0</v>
      </c>
      <c r="CQ189" s="58">
        <f t="shared" si="104"/>
        <v>0</v>
      </c>
      <c r="CR189" s="58">
        <f t="shared" si="105"/>
        <v>0</v>
      </c>
      <c r="CS189" s="58">
        <f t="shared" si="106"/>
        <v>0</v>
      </c>
      <c r="CT189" s="58">
        <f t="shared" si="107"/>
        <v>0</v>
      </c>
      <c r="CU189" s="58">
        <f t="shared" si="108"/>
        <v>0</v>
      </c>
      <c r="CV189" s="58">
        <f t="shared" si="109"/>
        <v>0</v>
      </c>
      <c r="CW189" s="58">
        <f t="shared" si="110"/>
        <v>0</v>
      </c>
      <c r="CX189" s="58">
        <f t="shared" si="111"/>
        <v>0</v>
      </c>
      <c r="CY189" s="58">
        <f t="shared" si="112"/>
        <v>0</v>
      </c>
      <c r="CZ189" s="58">
        <f t="shared" si="113"/>
        <v>0</v>
      </c>
    </row>
    <row r="190" spans="1:104" ht="26" x14ac:dyDescent="0.35">
      <c r="A190" s="141" t="s">
        <v>489</v>
      </c>
      <c r="B190" s="275"/>
      <c r="C190" s="20" t="s">
        <v>847</v>
      </c>
      <c r="D190" s="22"/>
      <c r="E190" s="22"/>
      <c r="F190" s="22"/>
      <c r="G190" s="20">
        <f t="shared" si="76"/>
        <v>0</v>
      </c>
      <c r="H190" s="20"/>
      <c r="I190" s="20"/>
      <c r="J190" s="20"/>
      <c r="K190" s="20"/>
      <c r="L190" s="20"/>
      <c r="M190" s="20"/>
      <c r="N190" s="20"/>
      <c r="O190" s="20"/>
      <c r="P190" s="20"/>
      <c r="Q190" s="20"/>
      <c r="R190" s="20"/>
      <c r="S190" s="20"/>
      <c r="T190" s="67" t="s">
        <v>108</v>
      </c>
      <c r="U190" s="67"/>
      <c r="V190" s="68" t="e">
        <f t="shared" si="77"/>
        <v>#DIV/0!</v>
      </c>
      <c r="W190" s="68" t="e">
        <f t="shared" si="78"/>
        <v>#DIV/0!</v>
      </c>
      <c r="X190" s="67"/>
      <c r="Y190" s="67"/>
      <c r="Z190" s="67" t="s">
        <v>109</v>
      </c>
      <c r="AA190" s="67"/>
      <c r="AB190" s="68" t="e">
        <f t="shared" si="79"/>
        <v>#DIV/0!</v>
      </c>
      <c r="AC190" s="68" t="e">
        <f t="shared" si="80"/>
        <v>#DIV/0!</v>
      </c>
      <c r="AD190" s="67"/>
      <c r="AE190" s="67"/>
      <c r="AF190" s="67" t="s">
        <v>110</v>
      </c>
      <c r="AG190" s="67"/>
      <c r="AH190" s="68" t="e">
        <f t="shared" si="81"/>
        <v>#DIV/0!</v>
      </c>
      <c r="AI190" s="68" t="e">
        <f t="shared" si="82"/>
        <v>#DIV/0!</v>
      </c>
      <c r="AJ190" s="67"/>
      <c r="AK190" s="67"/>
      <c r="AL190" s="67" t="s">
        <v>111</v>
      </c>
      <c r="AM190" s="67"/>
      <c r="AN190" s="68" t="e">
        <f t="shared" si="83"/>
        <v>#DIV/0!</v>
      </c>
      <c r="AO190" s="68" t="e">
        <f t="shared" si="84"/>
        <v>#DIV/0!</v>
      </c>
      <c r="AP190" s="67"/>
      <c r="AQ190" s="67"/>
      <c r="AR190" s="67" t="s">
        <v>112</v>
      </c>
      <c r="AS190" s="67"/>
      <c r="AT190" s="68" t="e">
        <f t="shared" si="85"/>
        <v>#DIV/0!</v>
      </c>
      <c r="AU190" s="68" t="e">
        <f t="shared" si="86"/>
        <v>#DIV/0!</v>
      </c>
      <c r="AV190" s="67"/>
      <c r="AW190" s="67"/>
      <c r="AX190" s="67" t="s">
        <v>113</v>
      </c>
      <c r="AY190" s="67"/>
      <c r="AZ190" s="68" t="e">
        <f t="shared" si="87"/>
        <v>#DIV/0!</v>
      </c>
      <c r="BA190" s="68" t="e">
        <f t="shared" si="88"/>
        <v>#DIV/0!</v>
      </c>
      <c r="BB190" s="67"/>
      <c r="BC190" s="67"/>
      <c r="BD190" s="67" t="s">
        <v>114</v>
      </c>
      <c r="BE190" s="67"/>
      <c r="BF190" s="68" t="e">
        <f t="shared" si="89"/>
        <v>#DIV/0!</v>
      </c>
      <c r="BG190" s="68" t="e">
        <f t="shared" si="90"/>
        <v>#DIV/0!</v>
      </c>
      <c r="BH190" s="67"/>
      <c r="BI190" s="67"/>
      <c r="BJ190" s="67" t="s">
        <v>115</v>
      </c>
      <c r="BK190" s="67"/>
      <c r="BL190" s="68" t="e">
        <f t="shared" si="91"/>
        <v>#DIV/0!</v>
      </c>
      <c r="BM190" s="68" t="e">
        <f t="shared" si="92"/>
        <v>#DIV/0!</v>
      </c>
      <c r="BN190" s="67"/>
      <c r="BO190" s="67"/>
      <c r="BP190" s="67" t="s">
        <v>116</v>
      </c>
      <c r="BQ190" s="67"/>
      <c r="BR190" s="68" t="e">
        <f t="shared" si="93"/>
        <v>#DIV/0!</v>
      </c>
      <c r="BS190" s="68" t="e">
        <f t="shared" si="94"/>
        <v>#DIV/0!</v>
      </c>
      <c r="BT190" s="67"/>
      <c r="BU190" s="67"/>
      <c r="BV190" s="67" t="s">
        <v>117</v>
      </c>
      <c r="BW190" s="67"/>
      <c r="BX190" s="68" t="e">
        <f t="shared" si="95"/>
        <v>#DIV/0!</v>
      </c>
      <c r="BY190" s="68" t="e">
        <f t="shared" si="96"/>
        <v>#DIV/0!</v>
      </c>
      <c r="BZ190" s="67"/>
      <c r="CA190" s="67"/>
      <c r="CB190" s="67" t="s">
        <v>118</v>
      </c>
      <c r="CC190" s="67"/>
      <c r="CD190" s="68" t="e">
        <f t="shared" si="97"/>
        <v>#DIV/0!</v>
      </c>
      <c r="CE190" s="68" t="e">
        <f t="shared" si="98"/>
        <v>#DIV/0!</v>
      </c>
      <c r="CF190" s="67"/>
      <c r="CG190" s="67"/>
      <c r="CH190" s="67" t="s">
        <v>119</v>
      </c>
      <c r="CI190" s="67"/>
      <c r="CJ190" s="68" t="e">
        <f t="shared" si="99"/>
        <v>#DIV/0!</v>
      </c>
      <c r="CK190" s="68" t="e">
        <f t="shared" si="100"/>
        <v>#DIV/0!</v>
      </c>
      <c r="CL190" s="67"/>
      <c r="CM190" s="67"/>
      <c r="CN190" s="58">
        <f t="shared" si="101"/>
        <v>0</v>
      </c>
      <c r="CO190" s="58">
        <f t="shared" si="102"/>
        <v>0</v>
      </c>
      <c r="CP190" s="58">
        <f t="shared" si="103"/>
        <v>0</v>
      </c>
      <c r="CQ190" s="58">
        <f t="shared" si="104"/>
        <v>0</v>
      </c>
      <c r="CR190" s="58">
        <f t="shared" si="105"/>
        <v>0</v>
      </c>
      <c r="CS190" s="58">
        <f t="shared" si="106"/>
        <v>0</v>
      </c>
      <c r="CT190" s="58">
        <f t="shared" si="107"/>
        <v>0</v>
      </c>
      <c r="CU190" s="58">
        <f t="shared" si="108"/>
        <v>0</v>
      </c>
      <c r="CV190" s="58">
        <f t="shared" si="109"/>
        <v>0</v>
      </c>
      <c r="CW190" s="58">
        <f t="shared" si="110"/>
        <v>0</v>
      </c>
      <c r="CX190" s="58">
        <f t="shared" si="111"/>
        <v>0</v>
      </c>
      <c r="CY190" s="58">
        <f t="shared" si="112"/>
        <v>0</v>
      </c>
      <c r="CZ190" s="58">
        <f t="shared" si="113"/>
        <v>0</v>
      </c>
    </row>
    <row r="191" spans="1:104" ht="26" x14ac:dyDescent="0.35">
      <c r="A191" s="141" t="s">
        <v>489</v>
      </c>
      <c r="B191" s="276"/>
      <c r="C191" s="20" t="s">
        <v>848</v>
      </c>
      <c r="D191" s="22"/>
      <c r="E191" s="22"/>
      <c r="F191" s="22"/>
      <c r="G191" s="20">
        <f t="shared" si="76"/>
        <v>0</v>
      </c>
      <c r="H191" s="20"/>
      <c r="I191" s="20"/>
      <c r="J191" s="20"/>
      <c r="K191" s="20"/>
      <c r="L191" s="20"/>
      <c r="M191" s="20"/>
      <c r="N191" s="20"/>
      <c r="O191" s="20"/>
      <c r="P191" s="20"/>
      <c r="Q191" s="20"/>
      <c r="R191" s="20"/>
      <c r="S191" s="20"/>
      <c r="T191" s="67" t="s">
        <v>108</v>
      </c>
      <c r="U191" s="67"/>
      <c r="V191" s="68" t="e">
        <f t="shared" si="77"/>
        <v>#DIV/0!</v>
      </c>
      <c r="W191" s="68" t="e">
        <f t="shared" si="78"/>
        <v>#DIV/0!</v>
      </c>
      <c r="X191" s="67"/>
      <c r="Y191" s="67"/>
      <c r="Z191" s="67" t="s">
        <v>109</v>
      </c>
      <c r="AA191" s="67"/>
      <c r="AB191" s="68" t="e">
        <f t="shared" si="79"/>
        <v>#DIV/0!</v>
      </c>
      <c r="AC191" s="68" t="e">
        <f t="shared" si="80"/>
        <v>#DIV/0!</v>
      </c>
      <c r="AD191" s="67"/>
      <c r="AE191" s="67"/>
      <c r="AF191" s="67" t="s">
        <v>110</v>
      </c>
      <c r="AG191" s="67"/>
      <c r="AH191" s="68" t="e">
        <f t="shared" si="81"/>
        <v>#DIV/0!</v>
      </c>
      <c r="AI191" s="68" t="e">
        <f t="shared" si="82"/>
        <v>#DIV/0!</v>
      </c>
      <c r="AJ191" s="67"/>
      <c r="AK191" s="67"/>
      <c r="AL191" s="67" t="s">
        <v>111</v>
      </c>
      <c r="AM191" s="67"/>
      <c r="AN191" s="68" t="e">
        <f t="shared" si="83"/>
        <v>#DIV/0!</v>
      </c>
      <c r="AO191" s="68" t="e">
        <f t="shared" si="84"/>
        <v>#DIV/0!</v>
      </c>
      <c r="AP191" s="67"/>
      <c r="AQ191" s="67"/>
      <c r="AR191" s="67" t="s">
        <v>112</v>
      </c>
      <c r="AS191" s="67"/>
      <c r="AT191" s="68" t="e">
        <f t="shared" si="85"/>
        <v>#DIV/0!</v>
      </c>
      <c r="AU191" s="68" t="e">
        <f t="shared" si="86"/>
        <v>#DIV/0!</v>
      </c>
      <c r="AV191" s="67"/>
      <c r="AW191" s="67"/>
      <c r="AX191" s="67" t="s">
        <v>113</v>
      </c>
      <c r="AY191" s="67"/>
      <c r="AZ191" s="68" t="e">
        <f t="shared" si="87"/>
        <v>#DIV/0!</v>
      </c>
      <c r="BA191" s="68" t="e">
        <f t="shared" si="88"/>
        <v>#DIV/0!</v>
      </c>
      <c r="BB191" s="67"/>
      <c r="BC191" s="67"/>
      <c r="BD191" s="67" t="s">
        <v>114</v>
      </c>
      <c r="BE191" s="67"/>
      <c r="BF191" s="68" t="e">
        <f t="shared" si="89"/>
        <v>#DIV/0!</v>
      </c>
      <c r="BG191" s="68" t="e">
        <f t="shared" si="90"/>
        <v>#DIV/0!</v>
      </c>
      <c r="BH191" s="67"/>
      <c r="BI191" s="67"/>
      <c r="BJ191" s="67" t="s">
        <v>115</v>
      </c>
      <c r="BK191" s="67"/>
      <c r="BL191" s="68" t="e">
        <f t="shared" si="91"/>
        <v>#DIV/0!</v>
      </c>
      <c r="BM191" s="68" t="e">
        <f t="shared" si="92"/>
        <v>#DIV/0!</v>
      </c>
      <c r="BN191" s="67"/>
      <c r="BO191" s="67"/>
      <c r="BP191" s="67" t="s">
        <v>116</v>
      </c>
      <c r="BQ191" s="67"/>
      <c r="BR191" s="68" t="e">
        <f t="shared" si="93"/>
        <v>#DIV/0!</v>
      </c>
      <c r="BS191" s="68" t="e">
        <f t="shared" si="94"/>
        <v>#DIV/0!</v>
      </c>
      <c r="BT191" s="67"/>
      <c r="BU191" s="67"/>
      <c r="BV191" s="67" t="s">
        <v>117</v>
      </c>
      <c r="BW191" s="67"/>
      <c r="BX191" s="68" t="e">
        <f t="shared" si="95"/>
        <v>#DIV/0!</v>
      </c>
      <c r="BY191" s="68" t="e">
        <f t="shared" si="96"/>
        <v>#DIV/0!</v>
      </c>
      <c r="BZ191" s="67"/>
      <c r="CA191" s="67"/>
      <c r="CB191" s="67" t="s">
        <v>118</v>
      </c>
      <c r="CC191" s="67"/>
      <c r="CD191" s="68" t="e">
        <f t="shared" si="97"/>
        <v>#DIV/0!</v>
      </c>
      <c r="CE191" s="68" t="e">
        <f t="shared" si="98"/>
        <v>#DIV/0!</v>
      </c>
      <c r="CF191" s="67"/>
      <c r="CG191" s="67"/>
      <c r="CH191" s="67" t="s">
        <v>119</v>
      </c>
      <c r="CI191" s="67"/>
      <c r="CJ191" s="68" t="e">
        <f t="shared" si="99"/>
        <v>#DIV/0!</v>
      </c>
      <c r="CK191" s="68" t="e">
        <f t="shared" si="100"/>
        <v>#DIV/0!</v>
      </c>
      <c r="CL191" s="67"/>
      <c r="CM191" s="67"/>
      <c r="CN191" s="58">
        <f t="shared" si="101"/>
        <v>0</v>
      </c>
      <c r="CO191" s="58">
        <f t="shared" si="102"/>
        <v>0</v>
      </c>
      <c r="CP191" s="58">
        <f t="shared" si="103"/>
        <v>0</v>
      </c>
      <c r="CQ191" s="58">
        <f t="shared" si="104"/>
        <v>0</v>
      </c>
      <c r="CR191" s="58">
        <f t="shared" si="105"/>
        <v>0</v>
      </c>
      <c r="CS191" s="58">
        <f t="shared" si="106"/>
        <v>0</v>
      </c>
      <c r="CT191" s="58">
        <f t="shared" si="107"/>
        <v>0</v>
      </c>
      <c r="CU191" s="58">
        <f t="shared" si="108"/>
        <v>0</v>
      </c>
      <c r="CV191" s="58">
        <f t="shared" si="109"/>
        <v>0</v>
      </c>
      <c r="CW191" s="58">
        <f t="shared" si="110"/>
        <v>0</v>
      </c>
      <c r="CX191" s="58">
        <f t="shared" si="111"/>
        <v>0</v>
      </c>
      <c r="CY191" s="58">
        <f t="shared" si="112"/>
        <v>0</v>
      </c>
      <c r="CZ191" s="58">
        <f t="shared" si="113"/>
        <v>0</v>
      </c>
    </row>
    <row r="192" spans="1:104" ht="52" x14ac:dyDescent="0.35">
      <c r="A192" s="141" t="s">
        <v>489</v>
      </c>
      <c r="B192" s="274" t="s">
        <v>145</v>
      </c>
      <c r="C192" s="20" t="s">
        <v>849</v>
      </c>
      <c r="D192" s="22" t="s">
        <v>529</v>
      </c>
      <c r="E192" s="22" t="s">
        <v>530</v>
      </c>
      <c r="F192" s="22" t="s">
        <v>531</v>
      </c>
      <c r="G192" s="20">
        <f t="shared" si="76"/>
        <v>1</v>
      </c>
      <c r="H192" s="20"/>
      <c r="I192" s="20"/>
      <c r="J192" s="20"/>
      <c r="K192" s="20"/>
      <c r="L192" s="20"/>
      <c r="M192" s="20"/>
      <c r="N192" s="20"/>
      <c r="O192" s="20"/>
      <c r="P192" s="20">
        <v>1</v>
      </c>
      <c r="Q192" s="20"/>
      <c r="R192" s="20"/>
      <c r="S192" s="20"/>
      <c r="T192" s="67" t="s">
        <v>108</v>
      </c>
      <c r="U192" s="67"/>
      <c r="V192" s="68" t="e">
        <f t="shared" si="77"/>
        <v>#DIV/0!</v>
      </c>
      <c r="W192" s="68">
        <f t="shared" si="78"/>
        <v>0</v>
      </c>
      <c r="X192" s="67"/>
      <c r="Y192" s="67"/>
      <c r="Z192" s="67" t="s">
        <v>109</v>
      </c>
      <c r="AA192" s="67"/>
      <c r="AB192" s="68" t="e">
        <f t="shared" si="79"/>
        <v>#DIV/0!</v>
      </c>
      <c r="AC192" s="68">
        <f t="shared" si="80"/>
        <v>0</v>
      </c>
      <c r="AD192" s="67"/>
      <c r="AE192" s="67"/>
      <c r="AF192" s="67" t="s">
        <v>110</v>
      </c>
      <c r="AG192" s="67"/>
      <c r="AH192" s="68" t="e">
        <f t="shared" si="81"/>
        <v>#DIV/0!</v>
      </c>
      <c r="AI192" s="68">
        <f t="shared" si="82"/>
        <v>0</v>
      </c>
      <c r="AJ192" s="67"/>
      <c r="AK192" s="67"/>
      <c r="AL192" s="67" t="s">
        <v>111</v>
      </c>
      <c r="AM192" s="67"/>
      <c r="AN192" s="68" t="e">
        <f t="shared" si="83"/>
        <v>#DIV/0!</v>
      </c>
      <c r="AO192" s="68">
        <f t="shared" si="84"/>
        <v>0</v>
      </c>
      <c r="AP192" s="67"/>
      <c r="AQ192" s="67"/>
      <c r="AR192" s="67" t="s">
        <v>112</v>
      </c>
      <c r="AS192" s="67"/>
      <c r="AT192" s="68" t="e">
        <f t="shared" si="85"/>
        <v>#DIV/0!</v>
      </c>
      <c r="AU192" s="68">
        <f t="shared" si="86"/>
        <v>0</v>
      </c>
      <c r="AV192" s="67"/>
      <c r="AW192" s="67"/>
      <c r="AX192" s="67" t="s">
        <v>113</v>
      </c>
      <c r="AY192" s="67"/>
      <c r="AZ192" s="68" t="e">
        <f t="shared" si="87"/>
        <v>#DIV/0!</v>
      </c>
      <c r="BA192" s="68">
        <f t="shared" si="88"/>
        <v>0</v>
      </c>
      <c r="BB192" s="67"/>
      <c r="BC192" s="67"/>
      <c r="BD192" s="67" t="s">
        <v>114</v>
      </c>
      <c r="BE192" s="67"/>
      <c r="BF192" s="68" t="e">
        <f t="shared" si="89"/>
        <v>#DIV/0!</v>
      </c>
      <c r="BG192" s="68">
        <f t="shared" si="90"/>
        <v>0</v>
      </c>
      <c r="BH192" s="67"/>
      <c r="BI192" s="67"/>
      <c r="BJ192" s="67" t="s">
        <v>115</v>
      </c>
      <c r="BK192" s="67"/>
      <c r="BL192" s="68" t="e">
        <f t="shared" si="91"/>
        <v>#DIV/0!</v>
      </c>
      <c r="BM192" s="68">
        <f t="shared" si="92"/>
        <v>0</v>
      </c>
      <c r="BN192" s="67"/>
      <c r="BO192" s="67"/>
      <c r="BP192" s="67" t="s">
        <v>116</v>
      </c>
      <c r="BQ192" s="67"/>
      <c r="BR192" s="68">
        <f t="shared" si="93"/>
        <v>0</v>
      </c>
      <c r="BS192" s="68">
        <f t="shared" si="94"/>
        <v>0</v>
      </c>
      <c r="BT192" s="67"/>
      <c r="BU192" s="67"/>
      <c r="BV192" s="67" t="s">
        <v>117</v>
      </c>
      <c r="BW192" s="67"/>
      <c r="BX192" s="68" t="e">
        <f t="shared" si="95"/>
        <v>#DIV/0!</v>
      </c>
      <c r="BY192" s="68">
        <f t="shared" si="96"/>
        <v>0</v>
      </c>
      <c r="BZ192" s="67"/>
      <c r="CA192" s="67"/>
      <c r="CB192" s="67" t="s">
        <v>118</v>
      </c>
      <c r="CC192" s="67"/>
      <c r="CD192" s="68" t="e">
        <f t="shared" si="97"/>
        <v>#DIV/0!</v>
      </c>
      <c r="CE192" s="68">
        <f t="shared" si="98"/>
        <v>0</v>
      </c>
      <c r="CF192" s="67"/>
      <c r="CG192" s="67"/>
      <c r="CH192" s="67" t="s">
        <v>119</v>
      </c>
      <c r="CI192" s="67"/>
      <c r="CJ192" s="68" t="e">
        <f t="shared" si="99"/>
        <v>#DIV/0!</v>
      </c>
      <c r="CK192" s="68">
        <f t="shared" si="100"/>
        <v>0</v>
      </c>
      <c r="CL192" s="67"/>
      <c r="CM192" s="67"/>
      <c r="CN192" s="58">
        <f t="shared" si="101"/>
        <v>0</v>
      </c>
      <c r="CO192" s="58">
        <f t="shared" si="102"/>
        <v>0</v>
      </c>
      <c r="CP192" s="58">
        <f t="shared" si="103"/>
        <v>0</v>
      </c>
      <c r="CQ192" s="58">
        <f t="shared" si="104"/>
        <v>0</v>
      </c>
      <c r="CR192" s="58">
        <f t="shared" si="105"/>
        <v>0</v>
      </c>
      <c r="CS192" s="58">
        <f t="shared" si="106"/>
        <v>0</v>
      </c>
      <c r="CT192" s="58">
        <f t="shared" si="107"/>
        <v>0</v>
      </c>
      <c r="CU192" s="58">
        <f t="shared" si="108"/>
        <v>0</v>
      </c>
      <c r="CV192" s="58">
        <f t="shared" si="109"/>
        <v>0</v>
      </c>
      <c r="CW192" s="58">
        <f t="shared" si="110"/>
        <v>0</v>
      </c>
      <c r="CX192" s="58">
        <f t="shared" si="111"/>
        <v>0</v>
      </c>
      <c r="CY192" s="58">
        <f t="shared" si="112"/>
        <v>0</v>
      </c>
      <c r="CZ192" s="58">
        <f t="shared" si="113"/>
        <v>0</v>
      </c>
    </row>
    <row r="193" spans="1:104" ht="104" x14ac:dyDescent="0.35">
      <c r="A193" s="141" t="s">
        <v>489</v>
      </c>
      <c r="B193" s="275"/>
      <c r="C193" s="20" t="s">
        <v>850</v>
      </c>
      <c r="D193" s="22" t="s">
        <v>529</v>
      </c>
      <c r="E193" s="22" t="s">
        <v>532</v>
      </c>
      <c r="F193" s="22" t="s">
        <v>533</v>
      </c>
      <c r="G193" s="20">
        <f t="shared" si="76"/>
        <v>1</v>
      </c>
      <c r="H193" s="20"/>
      <c r="I193" s="20"/>
      <c r="J193" s="20"/>
      <c r="K193" s="20"/>
      <c r="L193" s="20"/>
      <c r="M193" s="20"/>
      <c r="N193" s="20"/>
      <c r="O193" s="20"/>
      <c r="P193" s="20"/>
      <c r="Q193" s="20"/>
      <c r="R193" s="20">
        <v>1</v>
      </c>
      <c r="S193" s="20"/>
      <c r="T193" s="67" t="s">
        <v>108</v>
      </c>
      <c r="U193" s="67"/>
      <c r="V193" s="68" t="e">
        <f t="shared" si="77"/>
        <v>#DIV/0!</v>
      </c>
      <c r="W193" s="68">
        <f t="shared" si="78"/>
        <v>0</v>
      </c>
      <c r="X193" s="67"/>
      <c r="Y193" s="67"/>
      <c r="Z193" s="67" t="s">
        <v>109</v>
      </c>
      <c r="AA193" s="67"/>
      <c r="AB193" s="68" t="e">
        <f t="shared" si="79"/>
        <v>#DIV/0!</v>
      </c>
      <c r="AC193" s="68">
        <f t="shared" si="80"/>
        <v>0</v>
      </c>
      <c r="AD193" s="67"/>
      <c r="AE193" s="67"/>
      <c r="AF193" s="67" t="s">
        <v>110</v>
      </c>
      <c r="AG193" s="67"/>
      <c r="AH193" s="68" t="e">
        <f t="shared" si="81"/>
        <v>#DIV/0!</v>
      </c>
      <c r="AI193" s="68">
        <f t="shared" si="82"/>
        <v>0</v>
      </c>
      <c r="AJ193" s="67"/>
      <c r="AK193" s="67"/>
      <c r="AL193" s="67" t="s">
        <v>111</v>
      </c>
      <c r="AM193" s="67"/>
      <c r="AN193" s="68" t="e">
        <f t="shared" si="83"/>
        <v>#DIV/0!</v>
      </c>
      <c r="AO193" s="68">
        <f t="shared" si="84"/>
        <v>0</v>
      </c>
      <c r="AP193" s="67"/>
      <c r="AQ193" s="67"/>
      <c r="AR193" s="67" t="s">
        <v>112</v>
      </c>
      <c r="AS193" s="67"/>
      <c r="AT193" s="68" t="e">
        <f t="shared" si="85"/>
        <v>#DIV/0!</v>
      </c>
      <c r="AU193" s="68">
        <f t="shared" si="86"/>
        <v>0</v>
      </c>
      <c r="AV193" s="67"/>
      <c r="AW193" s="67"/>
      <c r="AX193" s="67" t="s">
        <v>113</v>
      </c>
      <c r="AY193" s="67"/>
      <c r="AZ193" s="68" t="e">
        <f t="shared" si="87"/>
        <v>#DIV/0!</v>
      </c>
      <c r="BA193" s="68">
        <f t="shared" si="88"/>
        <v>0</v>
      </c>
      <c r="BB193" s="67"/>
      <c r="BC193" s="67"/>
      <c r="BD193" s="67" t="s">
        <v>114</v>
      </c>
      <c r="BE193" s="67"/>
      <c r="BF193" s="68" t="e">
        <f t="shared" si="89"/>
        <v>#DIV/0!</v>
      </c>
      <c r="BG193" s="68">
        <f t="shared" si="90"/>
        <v>0</v>
      </c>
      <c r="BH193" s="67"/>
      <c r="BI193" s="67"/>
      <c r="BJ193" s="67" t="s">
        <v>115</v>
      </c>
      <c r="BK193" s="67"/>
      <c r="BL193" s="68" t="e">
        <f t="shared" si="91"/>
        <v>#DIV/0!</v>
      </c>
      <c r="BM193" s="68">
        <f t="shared" si="92"/>
        <v>0</v>
      </c>
      <c r="BN193" s="67"/>
      <c r="BO193" s="67"/>
      <c r="BP193" s="67" t="s">
        <v>116</v>
      </c>
      <c r="BQ193" s="67"/>
      <c r="BR193" s="68" t="e">
        <f t="shared" si="93"/>
        <v>#DIV/0!</v>
      </c>
      <c r="BS193" s="68">
        <f t="shared" si="94"/>
        <v>0</v>
      </c>
      <c r="BT193" s="67"/>
      <c r="BU193" s="67"/>
      <c r="BV193" s="67" t="s">
        <v>117</v>
      </c>
      <c r="BW193" s="67"/>
      <c r="BX193" s="68" t="e">
        <f t="shared" si="95"/>
        <v>#DIV/0!</v>
      </c>
      <c r="BY193" s="68">
        <f t="shared" si="96"/>
        <v>0</v>
      </c>
      <c r="BZ193" s="67"/>
      <c r="CA193" s="67"/>
      <c r="CB193" s="67" t="s">
        <v>118</v>
      </c>
      <c r="CC193" s="67"/>
      <c r="CD193" s="68">
        <f t="shared" si="97"/>
        <v>0</v>
      </c>
      <c r="CE193" s="68">
        <f t="shared" si="98"/>
        <v>0</v>
      </c>
      <c r="CF193" s="67"/>
      <c r="CG193" s="67"/>
      <c r="CH193" s="67" t="s">
        <v>119</v>
      </c>
      <c r="CI193" s="67"/>
      <c r="CJ193" s="68" t="e">
        <f t="shared" si="99"/>
        <v>#DIV/0!</v>
      </c>
      <c r="CK193" s="68">
        <f t="shared" si="100"/>
        <v>0</v>
      </c>
      <c r="CL193" s="67"/>
      <c r="CM193" s="67"/>
      <c r="CN193" s="58">
        <f t="shared" si="101"/>
        <v>0</v>
      </c>
      <c r="CO193" s="58">
        <f t="shared" si="102"/>
        <v>0</v>
      </c>
      <c r="CP193" s="58">
        <f t="shared" si="103"/>
        <v>0</v>
      </c>
      <c r="CQ193" s="58">
        <f t="shared" si="104"/>
        <v>0</v>
      </c>
      <c r="CR193" s="58">
        <f t="shared" si="105"/>
        <v>0</v>
      </c>
      <c r="CS193" s="58">
        <f t="shared" si="106"/>
        <v>0</v>
      </c>
      <c r="CT193" s="58">
        <f t="shared" si="107"/>
        <v>0</v>
      </c>
      <c r="CU193" s="58">
        <f t="shared" si="108"/>
        <v>0</v>
      </c>
      <c r="CV193" s="58">
        <f t="shared" si="109"/>
        <v>0</v>
      </c>
      <c r="CW193" s="58">
        <f t="shared" si="110"/>
        <v>0</v>
      </c>
      <c r="CX193" s="58">
        <f t="shared" si="111"/>
        <v>0</v>
      </c>
      <c r="CY193" s="58">
        <f t="shared" si="112"/>
        <v>0</v>
      </c>
      <c r="CZ193" s="58">
        <f t="shared" si="113"/>
        <v>0</v>
      </c>
    </row>
    <row r="194" spans="1:104" ht="91" x14ac:dyDescent="0.35">
      <c r="A194" s="141" t="s">
        <v>489</v>
      </c>
      <c r="B194" s="275"/>
      <c r="C194" s="20" t="s">
        <v>851</v>
      </c>
      <c r="D194" s="22" t="s">
        <v>529</v>
      </c>
      <c r="E194" s="22" t="s">
        <v>534</v>
      </c>
      <c r="F194" s="22" t="s">
        <v>535</v>
      </c>
      <c r="G194" s="20">
        <f t="shared" si="76"/>
        <v>1</v>
      </c>
      <c r="H194" s="20"/>
      <c r="I194" s="20"/>
      <c r="J194" s="20"/>
      <c r="K194" s="20"/>
      <c r="L194" s="20"/>
      <c r="M194" s="20"/>
      <c r="N194" s="20"/>
      <c r="O194" s="20"/>
      <c r="P194" s="20"/>
      <c r="Q194" s="20"/>
      <c r="R194" s="20">
        <v>1</v>
      </c>
      <c r="S194" s="20"/>
      <c r="T194" s="67" t="s">
        <v>108</v>
      </c>
      <c r="U194" s="67"/>
      <c r="V194" s="68" t="e">
        <f t="shared" si="77"/>
        <v>#DIV/0!</v>
      </c>
      <c r="W194" s="68">
        <f t="shared" si="78"/>
        <v>0</v>
      </c>
      <c r="X194" s="67"/>
      <c r="Y194" s="67"/>
      <c r="Z194" s="67" t="s">
        <v>109</v>
      </c>
      <c r="AA194" s="67"/>
      <c r="AB194" s="68" t="e">
        <f t="shared" si="79"/>
        <v>#DIV/0!</v>
      </c>
      <c r="AC194" s="68">
        <f t="shared" si="80"/>
        <v>0</v>
      </c>
      <c r="AD194" s="67"/>
      <c r="AE194" s="67"/>
      <c r="AF194" s="67" t="s">
        <v>110</v>
      </c>
      <c r="AG194" s="67"/>
      <c r="AH194" s="68" t="e">
        <f t="shared" si="81"/>
        <v>#DIV/0!</v>
      </c>
      <c r="AI194" s="68">
        <f t="shared" si="82"/>
        <v>0</v>
      </c>
      <c r="AJ194" s="67"/>
      <c r="AK194" s="67"/>
      <c r="AL194" s="67" t="s">
        <v>111</v>
      </c>
      <c r="AM194" s="67"/>
      <c r="AN194" s="68" t="e">
        <f t="shared" si="83"/>
        <v>#DIV/0!</v>
      </c>
      <c r="AO194" s="68">
        <f t="shared" si="84"/>
        <v>0</v>
      </c>
      <c r="AP194" s="67"/>
      <c r="AQ194" s="67"/>
      <c r="AR194" s="67" t="s">
        <v>112</v>
      </c>
      <c r="AS194" s="67"/>
      <c r="AT194" s="68" t="e">
        <f t="shared" si="85"/>
        <v>#DIV/0!</v>
      </c>
      <c r="AU194" s="68">
        <f t="shared" si="86"/>
        <v>0</v>
      </c>
      <c r="AV194" s="67"/>
      <c r="AW194" s="67"/>
      <c r="AX194" s="67" t="s">
        <v>113</v>
      </c>
      <c r="AY194" s="67"/>
      <c r="AZ194" s="68" t="e">
        <f t="shared" si="87"/>
        <v>#DIV/0!</v>
      </c>
      <c r="BA194" s="68">
        <f t="shared" si="88"/>
        <v>0</v>
      </c>
      <c r="BB194" s="67"/>
      <c r="BC194" s="67"/>
      <c r="BD194" s="67" t="s">
        <v>114</v>
      </c>
      <c r="BE194" s="67"/>
      <c r="BF194" s="68" t="e">
        <f t="shared" si="89"/>
        <v>#DIV/0!</v>
      </c>
      <c r="BG194" s="68">
        <f t="shared" si="90"/>
        <v>0</v>
      </c>
      <c r="BH194" s="67"/>
      <c r="BI194" s="67"/>
      <c r="BJ194" s="67" t="s">
        <v>115</v>
      </c>
      <c r="BK194" s="67"/>
      <c r="BL194" s="68" t="e">
        <f t="shared" si="91"/>
        <v>#DIV/0!</v>
      </c>
      <c r="BM194" s="68">
        <f t="shared" si="92"/>
        <v>0</v>
      </c>
      <c r="BN194" s="67"/>
      <c r="BO194" s="67"/>
      <c r="BP194" s="67" t="s">
        <v>116</v>
      </c>
      <c r="BQ194" s="67"/>
      <c r="BR194" s="68" t="e">
        <f t="shared" si="93"/>
        <v>#DIV/0!</v>
      </c>
      <c r="BS194" s="68">
        <f t="shared" si="94"/>
        <v>0</v>
      </c>
      <c r="BT194" s="67"/>
      <c r="BU194" s="67"/>
      <c r="BV194" s="67" t="s">
        <v>117</v>
      </c>
      <c r="BW194" s="67"/>
      <c r="BX194" s="68" t="e">
        <f t="shared" si="95"/>
        <v>#DIV/0!</v>
      </c>
      <c r="BY194" s="68">
        <f t="shared" si="96"/>
        <v>0</v>
      </c>
      <c r="BZ194" s="67"/>
      <c r="CA194" s="67"/>
      <c r="CB194" s="67" t="s">
        <v>118</v>
      </c>
      <c r="CC194" s="67"/>
      <c r="CD194" s="68">
        <f t="shared" si="97"/>
        <v>0</v>
      </c>
      <c r="CE194" s="68">
        <f t="shared" si="98"/>
        <v>0</v>
      </c>
      <c r="CF194" s="67"/>
      <c r="CG194" s="67"/>
      <c r="CH194" s="67" t="s">
        <v>119</v>
      </c>
      <c r="CI194" s="67"/>
      <c r="CJ194" s="68" t="e">
        <f t="shared" si="99"/>
        <v>#DIV/0!</v>
      </c>
      <c r="CK194" s="68">
        <f t="shared" si="100"/>
        <v>0</v>
      </c>
      <c r="CL194" s="67"/>
      <c r="CM194" s="67"/>
      <c r="CN194" s="58">
        <f t="shared" si="101"/>
        <v>0</v>
      </c>
      <c r="CO194" s="58">
        <f t="shared" si="102"/>
        <v>0</v>
      </c>
      <c r="CP194" s="58">
        <f t="shared" si="103"/>
        <v>0</v>
      </c>
      <c r="CQ194" s="58">
        <f t="shared" si="104"/>
        <v>0</v>
      </c>
      <c r="CR194" s="58">
        <f t="shared" si="105"/>
        <v>0</v>
      </c>
      <c r="CS194" s="58">
        <f t="shared" si="106"/>
        <v>0</v>
      </c>
      <c r="CT194" s="58">
        <f t="shared" si="107"/>
        <v>0</v>
      </c>
      <c r="CU194" s="58">
        <f t="shared" si="108"/>
        <v>0</v>
      </c>
      <c r="CV194" s="58">
        <f t="shared" si="109"/>
        <v>0</v>
      </c>
      <c r="CW194" s="58">
        <f t="shared" si="110"/>
        <v>0</v>
      </c>
      <c r="CX194" s="58">
        <f t="shared" si="111"/>
        <v>0</v>
      </c>
      <c r="CY194" s="58">
        <f t="shared" si="112"/>
        <v>0</v>
      </c>
      <c r="CZ194" s="58">
        <f t="shared" si="113"/>
        <v>0</v>
      </c>
    </row>
    <row r="195" spans="1:104" ht="26" x14ac:dyDescent="0.35">
      <c r="A195" s="141" t="s">
        <v>489</v>
      </c>
      <c r="B195" s="276"/>
      <c r="C195" s="20" t="s">
        <v>852</v>
      </c>
      <c r="D195" s="22"/>
      <c r="E195" s="22"/>
      <c r="F195" s="22"/>
      <c r="G195" s="20">
        <f t="shared" si="76"/>
        <v>0</v>
      </c>
      <c r="H195" s="20"/>
      <c r="I195" s="20"/>
      <c r="J195" s="20"/>
      <c r="K195" s="20"/>
      <c r="L195" s="20"/>
      <c r="M195" s="20"/>
      <c r="N195" s="20"/>
      <c r="O195" s="20"/>
      <c r="P195" s="20"/>
      <c r="Q195" s="20"/>
      <c r="R195" s="20"/>
      <c r="S195" s="20"/>
      <c r="T195" s="67" t="s">
        <v>108</v>
      </c>
      <c r="U195" s="67"/>
      <c r="V195" s="68" t="e">
        <f t="shared" si="77"/>
        <v>#DIV/0!</v>
      </c>
      <c r="W195" s="68" t="e">
        <f t="shared" si="78"/>
        <v>#DIV/0!</v>
      </c>
      <c r="X195" s="67"/>
      <c r="Y195" s="67"/>
      <c r="Z195" s="67" t="s">
        <v>109</v>
      </c>
      <c r="AA195" s="67"/>
      <c r="AB195" s="68" t="e">
        <f t="shared" si="79"/>
        <v>#DIV/0!</v>
      </c>
      <c r="AC195" s="68" t="e">
        <f t="shared" si="80"/>
        <v>#DIV/0!</v>
      </c>
      <c r="AD195" s="67"/>
      <c r="AE195" s="67"/>
      <c r="AF195" s="67" t="s">
        <v>110</v>
      </c>
      <c r="AG195" s="67"/>
      <c r="AH195" s="68" t="e">
        <f t="shared" si="81"/>
        <v>#DIV/0!</v>
      </c>
      <c r="AI195" s="68" t="e">
        <f t="shared" si="82"/>
        <v>#DIV/0!</v>
      </c>
      <c r="AJ195" s="67"/>
      <c r="AK195" s="67"/>
      <c r="AL195" s="67" t="s">
        <v>111</v>
      </c>
      <c r="AM195" s="67"/>
      <c r="AN195" s="68" t="e">
        <f t="shared" si="83"/>
        <v>#DIV/0!</v>
      </c>
      <c r="AO195" s="68" t="e">
        <f t="shared" si="84"/>
        <v>#DIV/0!</v>
      </c>
      <c r="AP195" s="67"/>
      <c r="AQ195" s="67"/>
      <c r="AR195" s="67" t="s">
        <v>112</v>
      </c>
      <c r="AS195" s="67"/>
      <c r="AT195" s="68" t="e">
        <f t="shared" si="85"/>
        <v>#DIV/0!</v>
      </c>
      <c r="AU195" s="68" t="e">
        <f t="shared" si="86"/>
        <v>#DIV/0!</v>
      </c>
      <c r="AV195" s="67"/>
      <c r="AW195" s="67"/>
      <c r="AX195" s="67" t="s">
        <v>113</v>
      </c>
      <c r="AY195" s="67"/>
      <c r="AZ195" s="68" t="e">
        <f t="shared" si="87"/>
        <v>#DIV/0!</v>
      </c>
      <c r="BA195" s="68" t="e">
        <f t="shared" si="88"/>
        <v>#DIV/0!</v>
      </c>
      <c r="BB195" s="67"/>
      <c r="BC195" s="67"/>
      <c r="BD195" s="67" t="s">
        <v>114</v>
      </c>
      <c r="BE195" s="67"/>
      <c r="BF195" s="68" t="e">
        <f t="shared" si="89"/>
        <v>#DIV/0!</v>
      </c>
      <c r="BG195" s="68" t="e">
        <f t="shared" si="90"/>
        <v>#DIV/0!</v>
      </c>
      <c r="BH195" s="67"/>
      <c r="BI195" s="67"/>
      <c r="BJ195" s="67" t="s">
        <v>115</v>
      </c>
      <c r="BK195" s="67"/>
      <c r="BL195" s="68" t="e">
        <f t="shared" si="91"/>
        <v>#DIV/0!</v>
      </c>
      <c r="BM195" s="68" t="e">
        <f t="shared" si="92"/>
        <v>#DIV/0!</v>
      </c>
      <c r="BN195" s="67"/>
      <c r="BO195" s="67"/>
      <c r="BP195" s="67" t="s">
        <v>116</v>
      </c>
      <c r="BQ195" s="67"/>
      <c r="BR195" s="68" t="e">
        <f t="shared" si="93"/>
        <v>#DIV/0!</v>
      </c>
      <c r="BS195" s="68" t="e">
        <f t="shared" si="94"/>
        <v>#DIV/0!</v>
      </c>
      <c r="BT195" s="67"/>
      <c r="BU195" s="67"/>
      <c r="BV195" s="67" t="s">
        <v>117</v>
      </c>
      <c r="BW195" s="67"/>
      <c r="BX195" s="68" t="e">
        <f t="shared" si="95"/>
        <v>#DIV/0!</v>
      </c>
      <c r="BY195" s="68" t="e">
        <f t="shared" si="96"/>
        <v>#DIV/0!</v>
      </c>
      <c r="BZ195" s="67"/>
      <c r="CA195" s="67"/>
      <c r="CB195" s="67" t="s">
        <v>118</v>
      </c>
      <c r="CC195" s="67"/>
      <c r="CD195" s="68" t="e">
        <f t="shared" si="97"/>
        <v>#DIV/0!</v>
      </c>
      <c r="CE195" s="68" t="e">
        <f t="shared" si="98"/>
        <v>#DIV/0!</v>
      </c>
      <c r="CF195" s="67"/>
      <c r="CG195" s="67"/>
      <c r="CH195" s="67" t="s">
        <v>119</v>
      </c>
      <c r="CI195" s="67"/>
      <c r="CJ195" s="68" t="e">
        <f t="shared" si="99"/>
        <v>#DIV/0!</v>
      </c>
      <c r="CK195" s="68" t="e">
        <f t="shared" si="100"/>
        <v>#DIV/0!</v>
      </c>
      <c r="CL195" s="67"/>
      <c r="CM195" s="67"/>
      <c r="CN195" s="58">
        <f t="shared" si="101"/>
        <v>0</v>
      </c>
      <c r="CO195" s="58">
        <f t="shared" si="102"/>
        <v>0</v>
      </c>
      <c r="CP195" s="58">
        <f t="shared" si="103"/>
        <v>0</v>
      </c>
      <c r="CQ195" s="58">
        <f t="shared" si="104"/>
        <v>0</v>
      </c>
      <c r="CR195" s="58">
        <f t="shared" si="105"/>
        <v>0</v>
      </c>
      <c r="CS195" s="58">
        <f t="shared" si="106"/>
        <v>0</v>
      </c>
      <c r="CT195" s="58">
        <f t="shared" si="107"/>
        <v>0</v>
      </c>
      <c r="CU195" s="58">
        <f t="shared" si="108"/>
        <v>0</v>
      </c>
      <c r="CV195" s="58">
        <f t="shared" si="109"/>
        <v>0</v>
      </c>
      <c r="CW195" s="58">
        <f t="shared" si="110"/>
        <v>0</v>
      </c>
      <c r="CX195" s="58">
        <f t="shared" si="111"/>
        <v>0</v>
      </c>
      <c r="CY195" s="58">
        <f t="shared" si="112"/>
        <v>0</v>
      </c>
      <c r="CZ195" s="58">
        <f t="shared" si="113"/>
        <v>0</v>
      </c>
    </row>
    <row r="196" spans="1:104" ht="78" x14ac:dyDescent="0.35">
      <c r="A196" s="141" t="s">
        <v>489</v>
      </c>
      <c r="B196" s="274" t="s">
        <v>145</v>
      </c>
      <c r="C196" s="20" t="s">
        <v>853</v>
      </c>
      <c r="D196" s="22" t="s">
        <v>490</v>
      </c>
      <c r="E196" s="22" t="s">
        <v>536</v>
      </c>
      <c r="F196" s="22" t="s">
        <v>524</v>
      </c>
      <c r="G196" s="20">
        <f t="shared" si="76"/>
        <v>1</v>
      </c>
      <c r="H196" s="20"/>
      <c r="I196" s="20"/>
      <c r="J196" s="20"/>
      <c r="K196" s="20"/>
      <c r="L196" s="20"/>
      <c r="M196" s="20"/>
      <c r="N196" s="20"/>
      <c r="O196" s="20"/>
      <c r="P196" s="20"/>
      <c r="Q196" s="20">
        <v>1</v>
      </c>
      <c r="R196" s="20"/>
      <c r="S196" s="20"/>
      <c r="T196" s="67" t="s">
        <v>108</v>
      </c>
      <c r="U196" s="67"/>
      <c r="V196" s="68" t="e">
        <f t="shared" si="77"/>
        <v>#DIV/0!</v>
      </c>
      <c r="W196" s="68">
        <f t="shared" si="78"/>
        <v>0</v>
      </c>
      <c r="X196" s="67"/>
      <c r="Y196" s="67"/>
      <c r="Z196" s="67" t="s">
        <v>109</v>
      </c>
      <c r="AA196" s="67"/>
      <c r="AB196" s="68" t="e">
        <f t="shared" si="79"/>
        <v>#DIV/0!</v>
      </c>
      <c r="AC196" s="68">
        <f t="shared" si="80"/>
        <v>0</v>
      </c>
      <c r="AD196" s="67"/>
      <c r="AE196" s="67"/>
      <c r="AF196" s="67" t="s">
        <v>110</v>
      </c>
      <c r="AG196" s="67"/>
      <c r="AH196" s="68" t="e">
        <f t="shared" si="81"/>
        <v>#DIV/0!</v>
      </c>
      <c r="AI196" s="68">
        <f t="shared" si="82"/>
        <v>0</v>
      </c>
      <c r="AJ196" s="67"/>
      <c r="AK196" s="67"/>
      <c r="AL196" s="67" t="s">
        <v>111</v>
      </c>
      <c r="AM196" s="67"/>
      <c r="AN196" s="68" t="e">
        <f t="shared" si="83"/>
        <v>#DIV/0!</v>
      </c>
      <c r="AO196" s="68">
        <f t="shared" si="84"/>
        <v>0</v>
      </c>
      <c r="AP196" s="67"/>
      <c r="AQ196" s="67"/>
      <c r="AR196" s="67" t="s">
        <v>112</v>
      </c>
      <c r="AS196" s="67"/>
      <c r="AT196" s="68" t="e">
        <f t="shared" si="85"/>
        <v>#DIV/0!</v>
      </c>
      <c r="AU196" s="68">
        <f t="shared" si="86"/>
        <v>0</v>
      </c>
      <c r="AV196" s="67"/>
      <c r="AW196" s="67"/>
      <c r="AX196" s="67" t="s">
        <v>113</v>
      </c>
      <c r="AY196" s="67"/>
      <c r="AZ196" s="68" t="e">
        <f t="shared" si="87"/>
        <v>#DIV/0!</v>
      </c>
      <c r="BA196" s="68">
        <f t="shared" si="88"/>
        <v>0</v>
      </c>
      <c r="BB196" s="67"/>
      <c r="BC196" s="67"/>
      <c r="BD196" s="67" t="s">
        <v>114</v>
      </c>
      <c r="BE196" s="67"/>
      <c r="BF196" s="68" t="e">
        <f t="shared" si="89"/>
        <v>#DIV/0!</v>
      </c>
      <c r="BG196" s="68">
        <f t="shared" si="90"/>
        <v>0</v>
      </c>
      <c r="BH196" s="67"/>
      <c r="BI196" s="67"/>
      <c r="BJ196" s="67" t="s">
        <v>115</v>
      </c>
      <c r="BK196" s="67"/>
      <c r="BL196" s="68" t="e">
        <f t="shared" si="91"/>
        <v>#DIV/0!</v>
      </c>
      <c r="BM196" s="68">
        <f t="shared" si="92"/>
        <v>0</v>
      </c>
      <c r="BN196" s="67"/>
      <c r="BO196" s="67"/>
      <c r="BP196" s="67" t="s">
        <v>116</v>
      </c>
      <c r="BQ196" s="67"/>
      <c r="BR196" s="68" t="e">
        <f t="shared" si="93"/>
        <v>#DIV/0!</v>
      </c>
      <c r="BS196" s="68">
        <f t="shared" si="94"/>
        <v>0</v>
      </c>
      <c r="BT196" s="67"/>
      <c r="BU196" s="67"/>
      <c r="BV196" s="67" t="s">
        <v>117</v>
      </c>
      <c r="BW196" s="67"/>
      <c r="BX196" s="68">
        <f t="shared" si="95"/>
        <v>0</v>
      </c>
      <c r="BY196" s="68">
        <f t="shared" si="96"/>
        <v>0</v>
      </c>
      <c r="BZ196" s="67"/>
      <c r="CA196" s="67"/>
      <c r="CB196" s="67" t="s">
        <v>118</v>
      </c>
      <c r="CC196" s="67"/>
      <c r="CD196" s="68" t="e">
        <f t="shared" si="97"/>
        <v>#DIV/0!</v>
      </c>
      <c r="CE196" s="68">
        <f t="shared" si="98"/>
        <v>0</v>
      </c>
      <c r="CF196" s="67"/>
      <c r="CG196" s="67"/>
      <c r="CH196" s="67" t="s">
        <v>119</v>
      </c>
      <c r="CI196" s="67"/>
      <c r="CJ196" s="68" t="e">
        <f t="shared" si="99"/>
        <v>#DIV/0!</v>
      </c>
      <c r="CK196" s="68">
        <f t="shared" si="100"/>
        <v>0</v>
      </c>
      <c r="CL196" s="67"/>
      <c r="CM196" s="67"/>
      <c r="CN196" s="58">
        <f t="shared" si="101"/>
        <v>0</v>
      </c>
      <c r="CO196" s="58">
        <f t="shared" si="102"/>
        <v>0</v>
      </c>
      <c r="CP196" s="58">
        <f t="shared" si="103"/>
        <v>0</v>
      </c>
      <c r="CQ196" s="58">
        <f t="shared" si="104"/>
        <v>0</v>
      </c>
      <c r="CR196" s="58">
        <f t="shared" si="105"/>
        <v>0</v>
      </c>
      <c r="CS196" s="58">
        <f t="shared" si="106"/>
        <v>0</v>
      </c>
      <c r="CT196" s="58">
        <f t="shared" si="107"/>
        <v>0</v>
      </c>
      <c r="CU196" s="58">
        <f t="shared" si="108"/>
        <v>0</v>
      </c>
      <c r="CV196" s="58">
        <f t="shared" si="109"/>
        <v>0</v>
      </c>
      <c r="CW196" s="58">
        <f t="shared" si="110"/>
        <v>0</v>
      </c>
      <c r="CX196" s="58">
        <f t="shared" si="111"/>
        <v>0</v>
      </c>
      <c r="CY196" s="58">
        <f t="shared" si="112"/>
        <v>0</v>
      </c>
      <c r="CZ196" s="58">
        <f t="shared" si="113"/>
        <v>0</v>
      </c>
    </row>
    <row r="197" spans="1:104" ht="52" x14ac:dyDescent="0.35">
      <c r="A197" s="141" t="s">
        <v>489</v>
      </c>
      <c r="B197" s="275"/>
      <c r="C197" s="20" t="s">
        <v>854</v>
      </c>
      <c r="D197" s="22" t="s">
        <v>490</v>
      </c>
      <c r="E197" s="22" t="s">
        <v>537</v>
      </c>
      <c r="F197" s="22" t="s">
        <v>538</v>
      </c>
      <c r="G197" s="20">
        <f t="shared" si="76"/>
        <v>1</v>
      </c>
      <c r="H197" s="20"/>
      <c r="I197" s="20"/>
      <c r="J197" s="20"/>
      <c r="K197" s="20"/>
      <c r="L197" s="20"/>
      <c r="M197" s="20"/>
      <c r="N197" s="20"/>
      <c r="O197" s="20"/>
      <c r="P197" s="20"/>
      <c r="Q197" s="20"/>
      <c r="R197" s="20">
        <v>1</v>
      </c>
      <c r="S197" s="20"/>
      <c r="T197" s="67" t="s">
        <v>108</v>
      </c>
      <c r="U197" s="67"/>
      <c r="V197" s="68" t="e">
        <f t="shared" si="77"/>
        <v>#DIV/0!</v>
      </c>
      <c r="W197" s="68">
        <f t="shared" si="78"/>
        <v>0</v>
      </c>
      <c r="X197" s="67"/>
      <c r="Y197" s="67"/>
      <c r="Z197" s="67" t="s">
        <v>109</v>
      </c>
      <c r="AA197" s="67"/>
      <c r="AB197" s="68" t="e">
        <f t="shared" si="79"/>
        <v>#DIV/0!</v>
      </c>
      <c r="AC197" s="68">
        <f t="shared" si="80"/>
        <v>0</v>
      </c>
      <c r="AD197" s="67"/>
      <c r="AE197" s="67"/>
      <c r="AF197" s="67" t="s">
        <v>110</v>
      </c>
      <c r="AG197" s="67"/>
      <c r="AH197" s="68" t="e">
        <f t="shared" si="81"/>
        <v>#DIV/0!</v>
      </c>
      <c r="AI197" s="68">
        <f t="shared" si="82"/>
        <v>0</v>
      </c>
      <c r="AJ197" s="67"/>
      <c r="AK197" s="67"/>
      <c r="AL197" s="67" t="s">
        <v>111</v>
      </c>
      <c r="AM197" s="67"/>
      <c r="AN197" s="68" t="e">
        <f t="shared" si="83"/>
        <v>#DIV/0!</v>
      </c>
      <c r="AO197" s="68">
        <f t="shared" si="84"/>
        <v>0</v>
      </c>
      <c r="AP197" s="67"/>
      <c r="AQ197" s="67"/>
      <c r="AR197" s="67" t="s">
        <v>112</v>
      </c>
      <c r="AS197" s="67"/>
      <c r="AT197" s="68" t="e">
        <f t="shared" si="85"/>
        <v>#DIV/0!</v>
      </c>
      <c r="AU197" s="68">
        <f t="shared" si="86"/>
        <v>0</v>
      </c>
      <c r="AV197" s="67"/>
      <c r="AW197" s="67"/>
      <c r="AX197" s="67" t="s">
        <v>113</v>
      </c>
      <c r="AY197" s="67"/>
      <c r="AZ197" s="68" t="e">
        <f t="shared" si="87"/>
        <v>#DIV/0!</v>
      </c>
      <c r="BA197" s="68">
        <f t="shared" si="88"/>
        <v>0</v>
      </c>
      <c r="BB197" s="67"/>
      <c r="BC197" s="67"/>
      <c r="BD197" s="67" t="s">
        <v>114</v>
      </c>
      <c r="BE197" s="67"/>
      <c r="BF197" s="68" t="e">
        <f t="shared" si="89"/>
        <v>#DIV/0!</v>
      </c>
      <c r="BG197" s="68">
        <f t="shared" si="90"/>
        <v>0</v>
      </c>
      <c r="BH197" s="67"/>
      <c r="BI197" s="67"/>
      <c r="BJ197" s="67" t="s">
        <v>115</v>
      </c>
      <c r="BK197" s="67"/>
      <c r="BL197" s="68" t="e">
        <f t="shared" si="91"/>
        <v>#DIV/0!</v>
      </c>
      <c r="BM197" s="68">
        <f t="shared" si="92"/>
        <v>0</v>
      </c>
      <c r="BN197" s="67"/>
      <c r="BO197" s="67"/>
      <c r="BP197" s="67" t="s">
        <v>116</v>
      </c>
      <c r="BQ197" s="67"/>
      <c r="BR197" s="68" t="e">
        <f t="shared" si="93"/>
        <v>#DIV/0!</v>
      </c>
      <c r="BS197" s="68">
        <f t="shared" si="94"/>
        <v>0</v>
      </c>
      <c r="BT197" s="67"/>
      <c r="BU197" s="67"/>
      <c r="BV197" s="67" t="s">
        <v>117</v>
      </c>
      <c r="BW197" s="67"/>
      <c r="BX197" s="68" t="e">
        <f t="shared" si="95"/>
        <v>#DIV/0!</v>
      </c>
      <c r="BY197" s="68">
        <f t="shared" si="96"/>
        <v>0</v>
      </c>
      <c r="BZ197" s="67"/>
      <c r="CA197" s="67"/>
      <c r="CB197" s="67" t="s">
        <v>118</v>
      </c>
      <c r="CC197" s="67"/>
      <c r="CD197" s="68">
        <f t="shared" si="97"/>
        <v>0</v>
      </c>
      <c r="CE197" s="68">
        <f t="shared" si="98"/>
        <v>0</v>
      </c>
      <c r="CF197" s="67"/>
      <c r="CG197" s="67"/>
      <c r="CH197" s="67" t="s">
        <v>119</v>
      </c>
      <c r="CI197" s="67"/>
      <c r="CJ197" s="68" t="e">
        <f t="shared" si="99"/>
        <v>#DIV/0!</v>
      </c>
      <c r="CK197" s="68">
        <f t="shared" si="100"/>
        <v>0</v>
      </c>
      <c r="CL197" s="67"/>
      <c r="CM197" s="67"/>
      <c r="CN197" s="58">
        <f t="shared" si="101"/>
        <v>0</v>
      </c>
      <c r="CO197" s="58">
        <f t="shared" si="102"/>
        <v>0</v>
      </c>
      <c r="CP197" s="58">
        <f t="shared" si="103"/>
        <v>0</v>
      </c>
      <c r="CQ197" s="58">
        <f t="shared" si="104"/>
        <v>0</v>
      </c>
      <c r="CR197" s="58">
        <f t="shared" si="105"/>
        <v>0</v>
      </c>
      <c r="CS197" s="58">
        <f t="shared" si="106"/>
        <v>0</v>
      </c>
      <c r="CT197" s="58">
        <f t="shared" si="107"/>
        <v>0</v>
      </c>
      <c r="CU197" s="58">
        <f t="shared" si="108"/>
        <v>0</v>
      </c>
      <c r="CV197" s="58">
        <f t="shared" si="109"/>
        <v>0</v>
      </c>
      <c r="CW197" s="58">
        <f t="shared" si="110"/>
        <v>0</v>
      </c>
      <c r="CX197" s="58">
        <f t="shared" si="111"/>
        <v>0</v>
      </c>
      <c r="CY197" s="58">
        <f t="shared" si="112"/>
        <v>0</v>
      </c>
      <c r="CZ197" s="58">
        <f t="shared" si="113"/>
        <v>0</v>
      </c>
    </row>
    <row r="198" spans="1:104" ht="26" x14ac:dyDescent="0.35">
      <c r="A198" s="141" t="s">
        <v>489</v>
      </c>
      <c r="B198" s="275"/>
      <c r="C198" s="20" t="s">
        <v>855</v>
      </c>
      <c r="D198" s="22"/>
      <c r="E198" s="22"/>
      <c r="F198" s="22"/>
      <c r="G198" s="20">
        <f t="shared" si="76"/>
        <v>0</v>
      </c>
      <c r="H198" s="20"/>
      <c r="I198" s="20"/>
      <c r="J198" s="20"/>
      <c r="K198" s="20"/>
      <c r="L198" s="20"/>
      <c r="M198" s="20"/>
      <c r="N198" s="20"/>
      <c r="O198" s="20"/>
      <c r="P198" s="20"/>
      <c r="Q198" s="20"/>
      <c r="R198" s="20"/>
      <c r="S198" s="20"/>
      <c r="T198" s="67" t="s">
        <v>108</v>
      </c>
      <c r="U198" s="67"/>
      <c r="V198" s="68" t="e">
        <f t="shared" si="77"/>
        <v>#DIV/0!</v>
      </c>
      <c r="W198" s="68" t="e">
        <f t="shared" si="78"/>
        <v>#DIV/0!</v>
      </c>
      <c r="X198" s="67"/>
      <c r="Y198" s="67"/>
      <c r="Z198" s="67" t="s">
        <v>109</v>
      </c>
      <c r="AA198" s="67"/>
      <c r="AB198" s="68" t="e">
        <f t="shared" si="79"/>
        <v>#DIV/0!</v>
      </c>
      <c r="AC198" s="68" t="e">
        <f t="shared" si="80"/>
        <v>#DIV/0!</v>
      </c>
      <c r="AD198" s="67"/>
      <c r="AE198" s="67"/>
      <c r="AF198" s="67" t="s">
        <v>110</v>
      </c>
      <c r="AG198" s="67"/>
      <c r="AH198" s="68" t="e">
        <f t="shared" si="81"/>
        <v>#DIV/0!</v>
      </c>
      <c r="AI198" s="68" t="e">
        <f t="shared" si="82"/>
        <v>#DIV/0!</v>
      </c>
      <c r="AJ198" s="67"/>
      <c r="AK198" s="67"/>
      <c r="AL198" s="67" t="s">
        <v>111</v>
      </c>
      <c r="AM198" s="67"/>
      <c r="AN198" s="68" t="e">
        <f t="shared" si="83"/>
        <v>#DIV/0!</v>
      </c>
      <c r="AO198" s="68" t="e">
        <f t="shared" si="84"/>
        <v>#DIV/0!</v>
      </c>
      <c r="AP198" s="67"/>
      <c r="AQ198" s="67"/>
      <c r="AR198" s="67" t="s">
        <v>112</v>
      </c>
      <c r="AS198" s="67"/>
      <c r="AT198" s="68" t="e">
        <f t="shared" si="85"/>
        <v>#DIV/0!</v>
      </c>
      <c r="AU198" s="68" t="e">
        <f t="shared" si="86"/>
        <v>#DIV/0!</v>
      </c>
      <c r="AV198" s="67"/>
      <c r="AW198" s="67"/>
      <c r="AX198" s="67" t="s">
        <v>113</v>
      </c>
      <c r="AY198" s="67"/>
      <c r="AZ198" s="68" t="e">
        <f t="shared" si="87"/>
        <v>#DIV/0!</v>
      </c>
      <c r="BA198" s="68" t="e">
        <f t="shared" si="88"/>
        <v>#DIV/0!</v>
      </c>
      <c r="BB198" s="67"/>
      <c r="BC198" s="67"/>
      <c r="BD198" s="67" t="s">
        <v>114</v>
      </c>
      <c r="BE198" s="67"/>
      <c r="BF198" s="68" t="e">
        <f t="shared" si="89"/>
        <v>#DIV/0!</v>
      </c>
      <c r="BG198" s="68" t="e">
        <f t="shared" si="90"/>
        <v>#DIV/0!</v>
      </c>
      <c r="BH198" s="67"/>
      <c r="BI198" s="67"/>
      <c r="BJ198" s="67" t="s">
        <v>115</v>
      </c>
      <c r="BK198" s="67"/>
      <c r="BL198" s="68" t="e">
        <f t="shared" si="91"/>
        <v>#DIV/0!</v>
      </c>
      <c r="BM198" s="68" t="e">
        <f t="shared" si="92"/>
        <v>#DIV/0!</v>
      </c>
      <c r="BN198" s="67"/>
      <c r="BO198" s="67"/>
      <c r="BP198" s="67" t="s">
        <v>116</v>
      </c>
      <c r="BQ198" s="67"/>
      <c r="BR198" s="68" t="e">
        <f t="shared" si="93"/>
        <v>#DIV/0!</v>
      </c>
      <c r="BS198" s="68" t="e">
        <f t="shared" si="94"/>
        <v>#DIV/0!</v>
      </c>
      <c r="BT198" s="67"/>
      <c r="BU198" s="67"/>
      <c r="BV198" s="67" t="s">
        <v>117</v>
      </c>
      <c r="BW198" s="67"/>
      <c r="BX198" s="68" t="e">
        <f t="shared" si="95"/>
        <v>#DIV/0!</v>
      </c>
      <c r="BY198" s="68" t="e">
        <f t="shared" si="96"/>
        <v>#DIV/0!</v>
      </c>
      <c r="BZ198" s="67"/>
      <c r="CA198" s="67"/>
      <c r="CB198" s="67" t="s">
        <v>118</v>
      </c>
      <c r="CC198" s="67"/>
      <c r="CD198" s="68" t="e">
        <f t="shared" si="97"/>
        <v>#DIV/0!</v>
      </c>
      <c r="CE198" s="68" t="e">
        <f t="shared" si="98"/>
        <v>#DIV/0!</v>
      </c>
      <c r="CF198" s="67"/>
      <c r="CG198" s="67"/>
      <c r="CH198" s="67" t="s">
        <v>119</v>
      </c>
      <c r="CI198" s="67"/>
      <c r="CJ198" s="68" t="e">
        <f t="shared" si="99"/>
        <v>#DIV/0!</v>
      </c>
      <c r="CK198" s="68" t="e">
        <f t="shared" si="100"/>
        <v>#DIV/0!</v>
      </c>
      <c r="CL198" s="67"/>
      <c r="CM198" s="67"/>
      <c r="CN198" s="58">
        <f t="shared" si="101"/>
        <v>0</v>
      </c>
      <c r="CO198" s="58">
        <f t="shared" si="102"/>
        <v>0</v>
      </c>
      <c r="CP198" s="58">
        <f t="shared" si="103"/>
        <v>0</v>
      </c>
      <c r="CQ198" s="58">
        <f t="shared" si="104"/>
        <v>0</v>
      </c>
      <c r="CR198" s="58">
        <f t="shared" si="105"/>
        <v>0</v>
      </c>
      <c r="CS198" s="58">
        <f t="shared" si="106"/>
        <v>0</v>
      </c>
      <c r="CT198" s="58">
        <f t="shared" si="107"/>
        <v>0</v>
      </c>
      <c r="CU198" s="58">
        <f t="shared" si="108"/>
        <v>0</v>
      </c>
      <c r="CV198" s="58">
        <f t="shared" si="109"/>
        <v>0</v>
      </c>
      <c r="CW198" s="58">
        <f t="shared" si="110"/>
        <v>0</v>
      </c>
      <c r="CX198" s="58">
        <f t="shared" si="111"/>
        <v>0</v>
      </c>
      <c r="CY198" s="58">
        <f t="shared" si="112"/>
        <v>0</v>
      </c>
      <c r="CZ198" s="58">
        <f t="shared" si="113"/>
        <v>0</v>
      </c>
    </row>
    <row r="199" spans="1:104" ht="26" x14ac:dyDescent="0.35">
      <c r="A199" s="141" t="s">
        <v>489</v>
      </c>
      <c r="B199" s="276"/>
      <c r="C199" s="20" t="s">
        <v>856</v>
      </c>
      <c r="D199" s="22"/>
      <c r="E199" s="22"/>
      <c r="F199" s="22"/>
      <c r="G199" s="20">
        <f t="shared" si="76"/>
        <v>0</v>
      </c>
      <c r="H199" s="20"/>
      <c r="I199" s="20"/>
      <c r="J199" s="20"/>
      <c r="K199" s="20"/>
      <c r="L199" s="20"/>
      <c r="M199" s="20"/>
      <c r="N199" s="20"/>
      <c r="O199" s="20"/>
      <c r="P199" s="20"/>
      <c r="Q199" s="20"/>
      <c r="R199" s="20"/>
      <c r="S199" s="20"/>
      <c r="T199" s="67" t="s">
        <v>108</v>
      </c>
      <c r="U199" s="67"/>
      <c r="V199" s="68" t="e">
        <f t="shared" si="77"/>
        <v>#DIV/0!</v>
      </c>
      <c r="W199" s="68" t="e">
        <f t="shared" si="78"/>
        <v>#DIV/0!</v>
      </c>
      <c r="X199" s="67"/>
      <c r="Y199" s="67"/>
      <c r="Z199" s="67" t="s">
        <v>109</v>
      </c>
      <c r="AA199" s="67"/>
      <c r="AB199" s="68" t="e">
        <f t="shared" si="79"/>
        <v>#DIV/0!</v>
      </c>
      <c r="AC199" s="68" t="e">
        <f t="shared" si="80"/>
        <v>#DIV/0!</v>
      </c>
      <c r="AD199" s="67"/>
      <c r="AE199" s="67"/>
      <c r="AF199" s="67" t="s">
        <v>110</v>
      </c>
      <c r="AG199" s="67"/>
      <c r="AH199" s="68" t="e">
        <f t="shared" si="81"/>
        <v>#DIV/0!</v>
      </c>
      <c r="AI199" s="68" t="e">
        <f t="shared" si="82"/>
        <v>#DIV/0!</v>
      </c>
      <c r="AJ199" s="67"/>
      <c r="AK199" s="67"/>
      <c r="AL199" s="67" t="s">
        <v>111</v>
      </c>
      <c r="AM199" s="67"/>
      <c r="AN199" s="68" t="e">
        <f t="shared" si="83"/>
        <v>#DIV/0!</v>
      </c>
      <c r="AO199" s="68" t="e">
        <f t="shared" si="84"/>
        <v>#DIV/0!</v>
      </c>
      <c r="AP199" s="67"/>
      <c r="AQ199" s="67"/>
      <c r="AR199" s="67" t="s">
        <v>112</v>
      </c>
      <c r="AS199" s="67"/>
      <c r="AT199" s="68" t="e">
        <f t="shared" si="85"/>
        <v>#DIV/0!</v>
      </c>
      <c r="AU199" s="68" t="e">
        <f t="shared" si="86"/>
        <v>#DIV/0!</v>
      </c>
      <c r="AV199" s="67"/>
      <c r="AW199" s="67"/>
      <c r="AX199" s="67" t="s">
        <v>113</v>
      </c>
      <c r="AY199" s="67"/>
      <c r="AZ199" s="68" t="e">
        <f t="shared" si="87"/>
        <v>#DIV/0!</v>
      </c>
      <c r="BA199" s="68" t="e">
        <f t="shared" si="88"/>
        <v>#DIV/0!</v>
      </c>
      <c r="BB199" s="67"/>
      <c r="BC199" s="67"/>
      <c r="BD199" s="67" t="s">
        <v>114</v>
      </c>
      <c r="BE199" s="67"/>
      <c r="BF199" s="68" t="e">
        <f t="shared" si="89"/>
        <v>#DIV/0!</v>
      </c>
      <c r="BG199" s="68" t="e">
        <f t="shared" si="90"/>
        <v>#DIV/0!</v>
      </c>
      <c r="BH199" s="67"/>
      <c r="BI199" s="67"/>
      <c r="BJ199" s="67" t="s">
        <v>115</v>
      </c>
      <c r="BK199" s="67"/>
      <c r="BL199" s="68" t="e">
        <f t="shared" si="91"/>
        <v>#DIV/0!</v>
      </c>
      <c r="BM199" s="68" t="e">
        <f t="shared" si="92"/>
        <v>#DIV/0!</v>
      </c>
      <c r="BN199" s="67"/>
      <c r="BO199" s="67"/>
      <c r="BP199" s="67" t="s">
        <v>116</v>
      </c>
      <c r="BQ199" s="67"/>
      <c r="BR199" s="68" t="e">
        <f t="shared" si="93"/>
        <v>#DIV/0!</v>
      </c>
      <c r="BS199" s="68" t="e">
        <f t="shared" si="94"/>
        <v>#DIV/0!</v>
      </c>
      <c r="BT199" s="67"/>
      <c r="BU199" s="67"/>
      <c r="BV199" s="67" t="s">
        <v>117</v>
      </c>
      <c r="BW199" s="67"/>
      <c r="BX199" s="68" t="e">
        <f t="shared" si="95"/>
        <v>#DIV/0!</v>
      </c>
      <c r="BY199" s="68" t="e">
        <f t="shared" si="96"/>
        <v>#DIV/0!</v>
      </c>
      <c r="BZ199" s="67"/>
      <c r="CA199" s="67"/>
      <c r="CB199" s="67" t="s">
        <v>118</v>
      </c>
      <c r="CC199" s="67"/>
      <c r="CD199" s="68" t="e">
        <f t="shared" si="97"/>
        <v>#DIV/0!</v>
      </c>
      <c r="CE199" s="68" t="e">
        <f t="shared" si="98"/>
        <v>#DIV/0!</v>
      </c>
      <c r="CF199" s="67"/>
      <c r="CG199" s="67"/>
      <c r="CH199" s="67" t="s">
        <v>119</v>
      </c>
      <c r="CI199" s="67"/>
      <c r="CJ199" s="68" t="e">
        <f t="shared" si="99"/>
        <v>#DIV/0!</v>
      </c>
      <c r="CK199" s="68" t="e">
        <f t="shared" si="100"/>
        <v>#DIV/0!</v>
      </c>
      <c r="CL199" s="67"/>
      <c r="CM199" s="67"/>
      <c r="CN199" s="58">
        <f t="shared" si="101"/>
        <v>0</v>
      </c>
      <c r="CO199" s="58">
        <f t="shared" si="102"/>
        <v>0</v>
      </c>
      <c r="CP199" s="58">
        <f t="shared" si="103"/>
        <v>0</v>
      </c>
      <c r="CQ199" s="58">
        <f t="shared" si="104"/>
        <v>0</v>
      </c>
      <c r="CR199" s="58">
        <f t="shared" si="105"/>
        <v>0</v>
      </c>
      <c r="CS199" s="58">
        <f t="shared" si="106"/>
        <v>0</v>
      </c>
      <c r="CT199" s="58">
        <f t="shared" si="107"/>
        <v>0</v>
      </c>
      <c r="CU199" s="58">
        <f t="shared" si="108"/>
        <v>0</v>
      </c>
      <c r="CV199" s="58">
        <f t="shared" si="109"/>
        <v>0</v>
      </c>
      <c r="CW199" s="58">
        <f t="shared" si="110"/>
        <v>0</v>
      </c>
      <c r="CX199" s="58">
        <f t="shared" si="111"/>
        <v>0</v>
      </c>
      <c r="CY199" s="58">
        <f t="shared" si="112"/>
        <v>0</v>
      </c>
      <c r="CZ199" s="58">
        <f t="shared" si="113"/>
        <v>0</v>
      </c>
    </row>
    <row r="200" spans="1:104" ht="39" x14ac:dyDescent="0.35">
      <c r="A200" s="141" t="s">
        <v>539</v>
      </c>
      <c r="B200" s="274" t="s">
        <v>145</v>
      </c>
      <c r="C200" s="20" t="s">
        <v>857</v>
      </c>
      <c r="D200" s="22" t="s">
        <v>576</v>
      </c>
      <c r="E200" s="22" t="s">
        <v>577</v>
      </c>
      <c r="F200" s="22" t="s">
        <v>578</v>
      </c>
      <c r="G200" s="20">
        <f t="shared" ref="G200:G263" si="114">+SUM(H200:S200)</f>
        <v>1</v>
      </c>
      <c r="H200" s="20"/>
      <c r="I200" s="20"/>
      <c r="J200" s="20"/>
      <c r="K200" s="20">
        <v>1</v>
      </c>
      <c r="L200" s="20"/>
      <c r="M200" s="20"/>
      <c r="N200" s="20"/>
      <c r="O200" s="20"/>
      <c r="P200" s="20"/>
      <c r="Q200" s="20"/>
      <c r="R200" s="20"/>
      <c r="S200" s="20"/>
      <c r="T200" s="67" t="s">
        <v>108</v>
      </c>
      <c r="U200" s="67"/>
      <c r="V200" s="68" t="e">
        <f t="shared" ref="V200:V263" si="115">+U200/$H200</f>
        <v>#DIV/0!</v>
      </c>
      <c r="W200" s="68">
        <f t="shared" ref="W200:W263" si="116">+U200/$G200</f>
        <v>0</v>
      </c>
      <c r="X200" s="67"/>
      <c r="Y200" s="67"/>
      <c r="Z200" s="67" t="s">
        <v>109</v>
      </c>
      <c r="AA200" s="67"/>
      <c r="AB200" s="68" t="e">
        <f t="shared" ref="AB200:AB263" si="117">+AA200/$I200</f>
        <v>#DIV/0!</v>
      </c>
      <c r="AC200" s="68">
        <f t="shared" ref="AC200:AC263" si="118">+(AA200/$G200)+W200</f>
        <v>0</v>
      </c>
      <c r="AD200" s="67"/>
      <c r="AE200" s="67"/>
      <c r="AF200" s="67" t="s">
        <v>110</v>
      </c>
      <c r="AG200" s="67"/>
      <c r="AH200" s="68" t="e">
        <f t="shared" ref="AH200:AH263" si="119">+AG200/$J200</f>
        <v>#DIV/0!</v>
      </c>
      <c r="AI200" s="68">
        <f t="shared" ref="AI200:AI263" si="120">+(AG200/$G200)+AC200</f>
        <v>0</v>
      </c>
      <c r="AJ200" s="67"/>
      <c r="AK200" s="67"/>
      <c r="AL200" s="67" t="s">
        <v>111</v>
      </c>
      <c r="AM200" s="67"/>
      <c r="AN200" s="68">
        <f t="shared" ref="AN200:AN263" si="121">+AM200/$K200</f>
        <v>0</v>
      </c>
      <c r="AO200" s="68">
        <f t="shared" ref="AO200:AO263" si="122">+(AM200/$G200)+AI200</f>
        <v>0</v>
      </c>
      <c r="AP200" s="67"/>
      <c r="AQ200" s="67"/>
      <c r="AR200" s="67" t="s">
        <v>112</v>
      </c>
      <c r="AS200" s="67"/>
      <c r="AT200" s="68" t="e">
        <f t="shared" ref="AT200:AT263" si="123">+AS200/$L200</f>
        <v>#DIV/0!</v>
      </c>
      <c r="AU200" s="68">
        <f t="shared" ref="AU200:AU263" si="124">+(AS200/$G200)+AO200</f>
        <v>0</v>
      </c>
      <c r="AV200" s="67"/>
      <c r="AW200" s="67"/>
      <c r="AX200" s="67" t="s">
        <v>113</v>
      </c>
      <c r="AY200" s="67"/>
      <c r="AZ200" s="68" t="e">
        <f t="shared" ref="AZ200:AZ263" si="125">+AY200/$M200</f>
        <v>#DIV/0!</v>
      </c>
      <c r="BA200" s="68">
        <f t="shared" ref="BA200:BA263" si="126">+(AY200/$G200)+AU200</f>
        <v>0</v>
      </c>
      <c r="BB200" s="67"/>
      <c r="BC200" s="67"/>
      <c r="BD200" s="67" t="s">
        <v>114</v>
      </c>
      <c r="BE200" s="67"/>
      <c r="BF200" s="68" t="e">
        <f t="shared" ref="BF200:BF263" si="127">+BE200/$N200</f>
        <v>#DIV/0!</v>
      </c>
      <c r="BG200" s="68">
        <f t="shared" ref="BG200:BG263" si="128">+(BE200/$G200)+BA200</f>
        <v>0</v>
      </c>
      <c r="BH200" s="67"/>
      <c r="BI200" s="67"/>
      <c r="BJ200" s="67" t="s">
        <v>115</v>
      </c>
      <c r="BK200" s="67"/>
      <c r="BL200" s="68" t="e">
        <f t="shared" ref="BL200:BL263" si="129">+BK200/$O200</f>
        <v>#DIV/0!</v>
      </c>
      <c r="BM200" s="68">
        <f t="shared" ref="BM200:BM263" si="130">+(BK200/$G200)+BG200</f>
        <v>0</v>
      </c>
      <c r="BN200" s="67"/>
      <c r="BO200" s="67"/>
      <c r="BP200" s="67" t="s">
        <v>116</v>
      </c>
      <c r="BQ200" s="67"/>
      <c r="BR200" s="68" t="e">
        <f t="shared" ref="BR200:BR263" si="131">+BQ200/$P200</f>
        <v>#DIV/0!</v>
      </c>
      <c r="BS200" s="68">
        <f t="shared" ref="BS200:BS263" si="132">+(BQ200/$G200)+BM200</f>
        <v>0</v>
      </c>
      <c r="BT200" s="67"/>
      <c r="BU200" s="67"/>
      <c r="BV200" s="67" t="s">
        <v>117</v>
      </c>
      <c r="BW200" s="67"/>
      <c r="BX200" s="68" t="e">
        <f t="shared" ref="BX200:BX263" si="133">+BW200/$Q200</f>
        <v>#DIV/0!</v>
      </c>
      <c r="BY200" s="68">
        <f t="shared" ref="BY200:BY263" si="134">+(BW200/$G200)+BS200</f>
        <v>0</v>
      </c>
      <c r="BZ200" s="67"/>
      <c r="CA200" s="67"/>
      <c r="CB200" s="67" t="s">
        <v>118</v>
      </c>
      <c r="CC200" s="67"/>
      <c r="CD200" s="68" t="e">
        <f t="shared" ref="CD200:CD263" si="135">+CC200/$R200</f>
        <v>#DIV/0!</v>
      </c>
      <c r="CE200" s="68">
        <f t="shared" ref="CE200:CE263" si="136">+(CC200/$G200)+BY200</f>
        <v>0</v>
      </c>
      <c r="CF200" s="67"/>
      <c r="CG200" s="67"/>
      <c r="CH200" s="67" t="s">
        <v>119</v>
      </c>
      <c r="CI200" s="67"/>
      <c r="CJ200" s="68" t="e">
        <f t="shared" ref="CJ200:CJ263" si="137">+CI200/$S200</f>
        <v>#DIV/0!</v>
      </c>
      <c r="CK200" s="68">
        <f t="shared" ref="CK200:CK263" si="138">+(CI200/$G200)+CE200</f>
        <v>0</v>
      </c>
      <c r="CL200" s="67"/>
      <c r="CM200" s="67"/>
      <c r="CN200" s="58">
        <f t="shared" ref="CN200:CN263" si="139">+U200</f>
        <v>0</v>
      </c>
      <c r="CO200" s="58">
        <f t="shared" ref="CO200:CO263" si="140">+AA200</f>
        <v>0</v>
      </c>
      <c r="CP200" s="58">
        <f t="shared" ref="CP200:CP263" si="141">+AG200</f>
        <v>0</v>
      </c>
      <c r="CQ200" s="58">
        <f t="shared" ref="CQ200:CQ263" si="142">+AM200</f>
        <v>0</v>
      </c>
      <c r="CR200" s="58">
        <f t="shared" ref="CR200:CR263" si="143">+AS200</f>
        <v>0</v>
      </c>
      <c r="CS200" s="58">
        <f t="shared" ref="CS200:CS263" si="144">+AY200</f>
        <v>0</v>
      </c>
      <c r="CT200" s="58">
        <f t="shared" ref="CT200:CT263" si="145">+BE200</f>
        <v>0</v>
      </c>
      <c r="CU200" s="58">
        <f t="shared" ref="CU200:CU263" si="146">+BK200</f>
        <v>0</v>
      </c>
      <c r="CV200" s="58">
        <f t="shared" ref="CV200:CV263" si="147">+BQ200</f>
        <v>0</v>
      </c>
      <c r="CW200" s="58">
        <f t="shared" ref="CW200:CW263" si="148">+BW200</f>
        <v>0</v>
      </c>
      <c r="CX200" s="58">
        <f t="shared" ref="CX200:CX263" si="149">+CC200</f>
        <v>0</v>
      </c>
      <c r="CY200" s="58">
        <f t="shared" ref="CY200:CY263" si="150">+CI200</f>
        <v>0</v>
      </c>
      <c r="CZ200" s="58">
        <f t="shared" ref="CZ200:CZ263" si="151">+SUM(CN200:CY200)</f>
        <v>0</v>
      </c>
    </row>
    <row r="201" spans="1:104" ht="26" x14ac:dyDescent="0.35">
      <c r="A201" s="141" t="s">
        <v>539</v>
      </c>
      <c r="B201" s="275"/>
      <c r="C201" s="20" t="s">
        <v>858</v>
      </c>
      <c r="D201" s="22" t="s">
        <v>576</v>
      </c>
      <c r="E201" s="22" t="s">
        <v>579</v>
      </c>
      <c r="F201" s="22" t="s">
        <v>580</v>
      </c>
      <c r="G201" s="20">
        <f t="shared" si="114"/>
        <v>3</v>
      </c>
      <c r="H201" s="20"/>
      <c r="I201" s="20"/>
      <c r="J201" s="20"/>
      <c r="K201" s="20">
        <v>1</v>
      </c>
      <c r="L201" s="20"/>
      <c r="M201" s="20"/>
      <c r="N201" s="20">
        <v>1</v>
      </c>
      <c r="O201" s="20"/>
      <c r="P201" s="20"/>
      <c r="Q201" s="20">
        <v>1</v>
      </c>
      <c r="R201" s="20"/>
      <c r="S201" s="20"/>
      <c r="T201" s="67" t="s">
        <v>108</v>
      </c>
      <c r="U201" s="67"/>
      <c r="V201" s="68" t="e">
        <f t="shared" si="115"/>
        <v>#DIV/0!</v>
      </c>
      <c r="W201" s="68">
        <f t="shared" si="116"/>
        <v>0</v>
      </c>
      <c r="X201" s="67"/>
      <c r="Y201" s="67"/>
      <c r="Z201" s="67" t="s">
        <v>109</v>
      </c>
      <c r="AA201" s="67"/>
      <c r="AB201" s="68" t="e">
        <f t="shared" si="117"/>
        <v>#DIV/0!</v>
      </c>
      <c r="AC201" s="68">
        <f t="shared" si="118"/>
        <v>0</v>
      </c>
      <c r="AD201" s="67"/>
      <c r="AE201" s="67"/>
      <c r="AF201" s="67" t="s">
        <v>110</v>
      </c>
      <c r="AG201" s="67"/>
      <c r="AH201" s="68" t="e">
        <f t="shared" si="119"/>
        <v>#DIV/0!</v>
      </c>
      <c r="AI201" s="68">
        <f t="shared" si="120"/>
        <v>0</v>
      </c>
      <c r="AJ201" s="67"/>
      <c r="AK201" s="67"/>
      <c r="AL201" s="67" t="s">
        <v>111</v>
      </c>
      <c r="AM201" s="67"/>
      <c r="AN201" s="68">
        <f t="shared" si="121"/>
        <v>0</v>
      </c>
      <c r="AO201" s="68">
        <f t="shared" si="122"/>
        <v>0</v>
      </c>
      <c r="AP201" s="67"/>
      <c r="AQ201" s="67"/>
      <c r="AR201" s="67" t="s">
        <v>112</v>
      </c>
      <c r="AS201" s="67"/>
      <c r="AT201" s="68" t="e">
        <f t="shared" si="123"/>
        <v>#DIV/0!</v>
      </c>
      <c r="AU201" s="68">
        <f t="shared" si="124"/>
        <v>0</v>
      </c>
      <c r="AV201" s="67"/>
      <c r="AW201" s="67"/>
      <c r="AX201" s="67" t="s">
        <v>113</v>
      </c>
      <c r="AY201" s="67"/>
      <c r="AZ201" s="68" t="e">
        <f t="shared" si="125"/>
        <v>#DIV/0!</v>
      </c>
      <c r="BA201" s="68">
        <f t="shared" si="126"/>
        <v>0</v>
      </c>
      <c r="BB201" s="67"/>
      <c r="BC201" s="67"/>
      <c r="BD201" s="67" t="s">
        <v>114</v>
      </c>
      <c r="BE201" s="67"/>
      <c r="BF201" s="68">
        <f t="shared" si="127"/>
        <v>0</v>
      </c>
      <c r="BG201" s="68">
        <f t="shared" si="128"/>
        <v>0</v>
      </c>
      <c r="BH201" s="67"/>
      <c r="BI201" s="67"/>
      <c r="BJ201" s="67" t="s">
        <v>115</v>
      </c>
      <c r="BK201" s="67"/>
      <c r="BL201" s="68" t="e">
        <f t="shared" si="129"/>
        <v>#DIV/0!</v>
      </c>
      <c r="BM201" s="68">
        <f t="shared" si="130"/>
        <v>0</v>
      </c>
      <c r="BN201" s="67"/>
      <c r="BO201" s="67"/>
      <c r="BP201" s="67" t="s">
        <v>116</v>
      </c>
      <c r="BQ201" s="67"/>
      <c r="BR201" s="68" t="e">
        <f t="shared" si="131"/>
        <v>#DIV/0!</v>
      </c>
      <c r="BS201" s="68">
        <f t="shared" si="132"/>
        <v>0</v>
      </c>
      <c r="BT201" s="67"/>
      <c r="BU201" s="67"/>
      <c r="BV201" s="67" t="s">
        <v>117</v>
      </c>
      <c r="BW201" s="67"/>
      <c r="BX201" s="68">
        <f t="shared" si="133"/>
        <v>0</v>
      </c>
      <c r="BY201" s="68">
        <f t="shared" si="134"/>
        <v>0</v>
      </c>
      <c r="BZ201" s="67"/>
      <c r="CA201" s="67"/>
      <c r="CB201" s="67" t="s">
        <v>118</v>
      </c>
      <c r="CC201" s="67"/>
      <c r="CD201" s="68" t="e">
        <f t="shared" si="135"/>
        <v>#DIV/0!</v>
      </c>
      <c r="CE201" s="68">
        <f t="shared" si="136"/>
        <v>0</v>
      </c>
      <c r="CF201" s="67"/>
      <c r="CG201" s="67"/>
      <c r="CH201" s="67" t="s">
        <v>119</v>
      </c>
      <c r="CI201" s="67"/>
      <c r="CJ201" s="68" t="e">
        <f t="shared" si="137"/>
        <v>#DIV/0!</v>
      </c>
      <c r="CK201" s="68">
        <f t="shared" si="138"/>
        <v>0</v>
      </c>
      <c r="CL201" s="67"/>
      <c r="CM201" s="67"/>
      <c r="CN201" s="58">
        <f t="shared" si="139"/>
        <v>0</v>
      </c>
      <c r="CO201" s="58">
        <f t="shared" si="140"/>
        <v>0</v>
      </c>
      <c r="CP201" s="58">
        <f t="shared" si="141"/>
        <v>0</v>
      </c>
      <c r="CQ201" s="58">
        <f t="shared" si="142"/>
        <v>0</v>
      </c>
      <c r="CR201" s="58">
        <f t="shared" si="143"/>
        <v>0</v>
      </c>
      <c r="CS201" s="58">
        <f t="shared" si="144"/>
        <v>0</v>
      </c>
      <c r="CT201" s="58">
        <f t="shared" si="145"/>
        <v>0</v>
      </c>
      <c r="CU201" s="58">
        <f t="shared" si="146"/>
        <v>0</v>
      </c>
      <c r="CV201" s="58">
        <f t="shared" si="147"/>
        <v>0</v>
      </c>
      <c r="CW201" s="58">
        <f t="shared" si="148"/>
        <v>0</v>
      </c>
      <c r="CX201" s="58">
        <f t="shared" si="149"/>
        <v>0</v>
      </c>
      <c r="CY201" s="58">
        <f t="shared" si="150"/>
        <v>0</v>
      </c>
      <c r="CZ201" s="58">
        <f t="shared" si="151"/>
        <v>0</v>
      </c>
    </row>
    <row r="202" spans="1:104" ht="26" x14ac:dyDescent="0.35">
      <c r="A202" s="141" t="s">
        <v>539</v>
      </c>
      <c r="B202" s="275"/>
      <c r="C202" s="20" t="s">
        <v>859</v>
      </c>
      <c r="D202" s="22"/>
      <c r="E202" s="22"/>
      <c r="F202" s="22"/>
      <c r="G202" s="20">
        <f t="shared" si="114"/>
        <v>0</v>
      </c>
      <c r="H202" s="20"/>
      <c r="I202" s="20"/>
      <c r="J202" s="20"/>
      <c r="K202" s="20"/>
      <c r="L202" s="20"/>
      <c r="M202" s="20"/>
      <c r="N202" s="20"/>
      <c r="O202" s="20"/>
      <c r="P202" s="20"/>
      <c r="Q202" s="20"/>
      <c r="R202" s="20"/>
      <c r="S202" s="20"/>
      <c r="T202" s="67" t="s">
        <v>108</v>
      </c>
      <c r="U202" s="67"/>
      <c r="V202" s="68" t="e">
        <f t="shared" si="115"/>
        <v>#DIV/0!</v>
      </c>
      <c r="W202" s="68" t="e">
        <f t="shared" si="116"/>
        <v>#DIV/0!</v>
      </c>
      <c r="X202" s="67"/>
      <c r="Y202" s="67"/>
      <c r="Z202" s="67" t="s">
        <v>109</v>
      </c>
      <c r="AA202" s="67"/>
      <c r="AB202" s="68" t="e">
        <f t="shared" si="117"/>
        <v>#DIV/0!</v>
      </c>
      <c r="AC202" s="68" t="e">
        <f t="shared" si="118"/>
        <v>#DIV/0!</v>
      </c>
      <c r="AD202" s="67"/>
      <c r="AE202" s="67"/>
      <c r="AF202" s="67" t="s">
        <v>110</v>
      </c>
      <c r="AG202" s="67"/>
      <c r="AH202" s="68" t="e">
        <f t="shared" si="119"/>
        <v>#DIV/0!</v>
      </c>
      <c r="AI202" s="68" t="e">
        <f t="shared" si="120"/>
        <v>#DIV/0!</v>
      </c>
      <c r="AJ202" s="67"/>
      <c r="AK202" s="67"/>
      <c r="AL202" s="67" t="s">
        <v>111</v>
      </c>
      <c r="AM202" s="67"/>
      <c r="AN202" s="68" t="e">
        <f t="shared" si="121"/>
        <v>#DIV/0!</v>
      </c>
      <c r="AO202" s="68" t="e">
        <f t="shared" si="122"/>
        <v>#DIV/0!</v>
      </c>
      <c r="AP202" s="67"/>
      <c r="AQ202" s="67"/>
      <c r="AR202" s="67" t="s">
        <v>112</v>
      </c>
      <c r="AS202" s="67"/>
      <c r="AT202" s="68" t="e">
        <f t="shared" si="123"/>
        <v>#DIV/0!</v>
      </c>
      <c r="AU202" s="68" t="e">
        <f t="shared" si="124"/>
        <v>#DIV/0!</v>
      </c>
      <c r="AV202" s="67"/>
      <c r="AW202" s="67"/>
      <c r="AX202" s="67" t="s">
        <v>113</v>
      </c>
      <c r="AY202" s="67"/>
      <c r="AZ202" s="68" t="e">
        <f t="shared" si="125"/>
        <v>#DIV/0!</v>
      </c>
      <c r="BA202" s="68" t="e">
        <f t="shared" si="126"/>
        <v>#DIV/0!</v>
      </c>
      <c r="BB202" s="67"/>
      <c r="BC202" s="67"/>
      <c r="BD202" s="67" t="s">
        <v>114</v>
      </c>
      <c r="BE202" s="67"/>
      <c r="BF202" s="68" t="e">
        <f t="shared" si="127"/>
        <v>#DIV/0!</v>
      </c>
      <c r="BG202" s="68" t="e">
        <f t="shared" si="128"/>
        <v>#DIV/0!</v>
      </c>
      <c r="BH202" s="67"/>
      <c r="BI202" s="67"/>
      <c r="BJ202" s="67" t="s">
        <v>115</v>
      </c>
      <c r="BK202" s="67"/>
      <c r="BL202" s="68" t="e">
        <f t="shared" si="129"/>
        <v>#DIV/0!</v>
      </c>
      <c r="BM202" s="68" t="e">
        <f t="shared" si="130"/>
        <v>#DIV/0!</v>
      </c>
      <c r="BN202" s="67"/>
      <c r="BO202" s="67"/>
      <c r="BP202" s="67" t="s">
        <v>116</v>
      </c>
      <c r="BQ202" s="67"/>
      <c r="BR202" s="68" t="e">
        <f t="shared" si="131"/>
        <v>#DIV/0!</v>
      </c>
      <c r="BS202" s="68" t="e">
        <f t="shared" si="132"/>
        <v>#DIV/0!</v>
      </c>
      <c r="BT202" s="67"/>
      <c r="BU202" s="67"/>
      <c r="BV202" s="67" t="s">
        <v>117</v>
      </c>
      <c r="BW202" s="67"/>
      <c r="BX202" s="68" t="e">
        <f t="shared" si="133"/>
        <v>#DIV/0!</v>
      </c>
      <c r="BY202" s="68" t="e">
        <f t="shared" si="134"/>
        <v>#DIV/0!</v>
      </c>
      <c r="BZ202" s="67"/>
      <c r="CA202" s="67"/>
      <c r="CB202" s="67" t="s">
        <v>118</v>
      </c>
      <c r="CC202" s="67"/>
      <c r="CD202" s="68" t="e">
        <f t="shared" si="135"/>
        <v>#DIV/0!</v>
      </c>
      <c r="CE202" s="68" t="e">
        <f t="shared" si="136"/>
        <v>#DIV/0!</v>
      </c>
      <c r="CF202" s="67"/>
      <c r="CG202" s="67"/>
      <c r="CH202" s="67" t="s">
        <v>119</v>
      </c>
      <c r="CI202" s="67"/>
      <c r="CJ202" s="68" t="e">
        <f t="shared" si="137"/>
        <v>#DIV/0!</v>
      </c>
      <c r="CK202" s="68" t="e">
        <f t="shared" si="138"/>
        <v>#DIV/0!</v>
      </c>
      <c r="CL202" s="67"/>
      <c r="CM202" s="67"/>
      <c r="CN202" s="58">
        <f t="shared" si="139"/>
        <v>0</v>
      </c>
      <c r="CO202" s="58">
        <f t="shared" si="140"/>
        <v>0</v>
      </c>
      <c r="CP202" s="58">
        <f t="shared" si="141"/>
        <v>0</v>
      </c>
      <c r="CQ202" s="58">
        <f t="shared" si="142"/>
        <v>0</v>
      </c>
      <c r="CR202" s="58">
        <f t="shared" si="143"/>
        <v>0</v>
      </c>
      <c r="CS202" s="58">
        <f t="shared" si="144"/>
        <v>0</v>
      </c>
      <c r="CT202" s="58">
        <f t="shared" si="145"/>
        <v>0</v>
      </c>
      <c r="CU202" s="58">
        <f t="shared" si="146"/>
        <v>0</v>
      </c>
      <c r="CV202" s="58">
        <f t="shared" si="147"/>
        <v>0</v>
      </c>
      <c r="CW202" s="58">
        <f t="shared" si="148"/>
        <v>0</v>
      </c>
      <c r="CX202" s="58">
        <f t="shared" si="149"/>
        <v>0</v>
      </c>
      <c r="CY202" s="58">
        <f t="shared" si="150"/>
        <v>0</v>
      </c>
      <c r="CZ202" s="58">
        <f t="shared" si="151"/>
        <v>0</v>
      </c>
    </row>
    <row r="203" spans="1:104" ht="26" x14ac:dyDescent="0.35">
      <c r="A203" s="141" t="s">
        <v>539</v>
      </c>
      <c r="B203" s="276"/>
      <c r="C203" s="20" t="s">
        <v>860</v>
      </c>
      <c r="D203" s="22"/>
      <c r="E203" s="22"/>
      <c r="F203" s="22"/>
      <c r="G203" s="20">
        <f t="shared" si="114"/>
        <v>0</v>
      </c>
      <c r="H203" s="20"/>
      <c r="I203" s="20"/>
      <c r="J203" s="20"/>
      <c r="K203" s="20"/>
      <c r="L203" s="20"/>
      <c r="M203" s="20"/>
      <c r="N203" s="20"/>
      <c r="O203" s="20"/>
      <c r="P203" s="20"/>
      <c r="Q203" s="20"/>
      <c r="R203" s="20"/>
      <c r="S203" s="20"/>
      <c r="T203" s="67" t="s">
        <v>108</v>
      </c>
      <c r="U203" s="67"/>
      <c r="V203" s="68" t="e">
        <f t="shared" si="115"/>
        <v>#DIV/0!</v>
      </c>
      <c r="W203" s="68" t="e">
        <f t="shared" si="116"/>
        <v>#DIV/0!</v>
      </c>
      <c r="X203" s="67"/>
      <c r="Y203" s="67"/>
      <c r="Z203" s="67" t="s">
        <v>109</v>
      </c>
      <c r="AA203" s="67"/>
      <c r="AB203" s="68" t="e">
        <f t="shared" si="117"/>
        <v>#DIV/0!</v>
      </c>
      <c r="AC203" s="68" t="e">
        <f t="shared" si="118"/>
        <v>#DIV/0!</v>
      </c>
      <c r="AD203" s="67"/>
      <c r="AE203" s="67"/>
      <c r="AF203" s="67" t="s">
        <v>110</v>
      </c>
      <c r="AG203" s="67"/>
      <c r="AH203" s="68" t="e">
        <f t="shared" si="119"/>
        <v>#DIV/0!</v>
      </c>
      <c r="AI203" s="68" t="e">
        <f t="shared" si="120"/>
        <v>#DIV/0!</v>
      </c>
      <c r="AJ203" s="67"/>
      <c r="AK203" s="67"/>
      <c r="AL203" s="67" t="s">
        <v>111</v>
      </c>
      <c r="AM203" s="67"/>
      <c r="AN203" s="68" t="e">
        <f t="shared" si="121"/>
        <v>#DIV/0!</v>
      </c>
      <c r="AO203" s="68" t="e">
        <f t="shared" si="122"/>
        <v>#DIV/0!</v>
      </c>
      <c r="AP203" s="67"/>
      <c r="AQ203" s="67"/>
      <c r="AR203" s="67" t="s">
        <v>112</v>
      </c>
      <c r="AS203" s="67"/>
      <c r="AT203" s="68" t="e">
        <f t="shared" si="123"/>
        <v>#DIV/0!</v>
      </c>
      <c r="AU203" s="68" t="e">
        <f t="shared" si="124"/>
        <v>#DIV/0!</v>
      </c>
      <c r="AV203" s="67"/>
      <c r="AW203" s="67"/>
      <c r="AX203" s="67" t="s">
        <v>113</v>
      </c>
      <c r="AY203" s="67"/>
      <c r="AZ203" s="68" t="e">
        <f t="shared" si="125"/>
        <v>#DIV/0!</v>
      </c>
      <c r="BA203" s="68" t="e">
        <f t="shared" si="126"/>
        <v>#DIV/0!</v>
      </c>
      <c r="BB203" s="67"/>
      <c r="BC203" s="67"/>
      <c r="BD203" s="67" t="s">
        <v>114</v>
      </c>
      <c r="BE203" s="67"/>
      <c r="BF203" s="68" t="e">
        <f t="shared" si="127"/>
        <v>#DIV/0!</v>
      </c>
      <c r="BG203" s="68" t="e">
        <f t="shared" si="128"/>
        <v>#DIV/0!</v>
      </c>
      <c r="BH203" s="67"/>
      <c r="BI203" s="67"/>
      <c r="BJ203" s="67" t="s">
        <v>115</v>
      </c>
      <c r="BK203" s="67"/>
      <c r="BL203" s="68" t="e">
        <f t="shared" si="129"/>
        <v>#DIV/0!</v>
      </c>
      <c r="BM203" s="68" t="e">
        <f t="shared" si="130"/>
        <v>#DIV/0!</v>
      </c>
      <c r="BN203" s="67"/>
      <c r="BO203" s="67"/>
      <c r="BP203" s="67" t="s">
        <v>116</v>
      </c>
      <c r="BQ203" s="67"/>
      <c r="BR203" s="68" t="e">
        <f t="shared" si="131"/>
        <v>#DIV/0!</v>
      </c>
      <c r="BS203" s="68" t="e">
        <f t="shared" si="132"/>
        <v>#DIV/0!</v>
      </c>
      <c r="BT203" s="67"/>
      <c r="BU203" s="67"/>
      <c r="BV203" s="67" t="s">
        <v>117</v>
      </c>
      <c r="BW203" s="67"/>
      <c r="BX203" s="68" t="e">
        <f t="shared" si="133"/>
        <v>#DIV/0!</v>
      </c>
      <c r="BY203" s="68" t="e">
        <f t="shared" si="134"/>
        <v>#DIV/0!</v>
      </c>
      <c r="BZ203" s="67"/>
      <c r="CA203" s="67"/>
      <c r="CB203" s="67" t="s">
        <v>118</v>
      </c>
      <c r="CC203" s="67"/>
      <c r="CD203" s="68" t="e">
        <f t="shared" si="135"/>
        <v>#DIV/0!</v>
      </c>
      <c r="CE203" s="68" t="e">
        <f t="shared" si="136"/>
        <v>#DIV/0!</v>
      </c>
      <c r="CF203" s="67"/>
      <c r="CG203" s="67"/>
      <c r="CH203" s="67" t="s">
        <v>119</v>
      </c>
      <c r="CI203" s="67"/>
      <c r="CJ203" s="68" t="e">
        <f t="shared" si="137"/>
        <v>#DIV/0!</v>
      </c>
      <c r="CK203" s="68" t="e">
        <f t="shared" si="138"/>
        <v>#DIV/0!</v>
      </c>
      <c r="CL203" s="67"/>
      <c r="CM203" s="67"/>
      <c r="CN203" s="58">
        <f t="shared" si="139"/>
        <v>0</v>
      </c>
      <c r="CO203" s="58">
        <f t="shared" si="140"/>
        <v>0</v>
      </c>
      <c r="CP203" s="58">
        <f t="shared" si="141"/>
        <v>0</v>
      </c>
      <c r="CQ203" s="58">
        <f t="shared" si="142"/>
        <v>0</v>
      </c>
      <c r="CR203" s="58">
        <f t="shared" si="143"/>
        <v>0</v>
      </c>
      <c r="CS203" s="58">
        <f t="shared" si="144"/>
        <v>0</v>
      </c>
      <c r="CT203" s="58">
        <f t="shared" si="145"/>
        <v>0</v>
      </c>
      <c r="CU203" s="58">
        <f t="shared" si="146"/>
        <v>0</v>
      </c>
      <c r="CV203" s="58">
        <f t="shared" si="147"/>
        <v>0</v>
      </c>
      <c r="CW203" s="58">
        <f t="shared" si="148"/>
        <v>0</v>
      </c>
      <c r="CX203" s="58">
        <f t="shared" si="149"/>
        <v>0</v>
      </c>
      <c r="CY203" s="58">
        <f t="shared" si="150"/>
        <v>0</v>
      </c>
      <c r="CZ203" s="58">
        <f t="shared" si="151"/>
        <v>0</v>
      </c>
    </row>
    <row r="204" spans="1:104" ht="65" x14ac:dyDescent="0.35">
      <c r="A204" s="141" t="s">
        <v>320</v>
      </c>
      <c r="B204" s="277" t="s">
        <v>147</v>
      </c>
      <c r="C204" s="20" t="s">
        <v>861</v>
      </c>
      <c r="D204" s="22" t="s">
        <v>267</v>
      </c>
      <c r="E204" s="22" t="s">
        <v>317</v>
      </c>
      <c r="F204" s="22" t="s">
        <v>316</v>
      </c>
      <c r="G204" s="20">
        <f t="shared" si="114"/>
        <v>1</v>
      </c>
      <c r="H204" s="20">
        <v>1</v>
      </c>
      <c r="I204" s="20"/>
      <c r="J204" s="20"/>
      <c r="K204" s="20"/>
      <c r="L204" s="20"/>
      <c r="M204" s="20"/>
      <c r="N204" s="20"/>
      <c r="O204" s="20"/>
      <c r="P204" s="20"/>
      <c r="Q204" s="20"/>
      <c r="R204" s="20"/>
      <c r="S204" s="20"/>
      <c r="T204" s="67" t="s">
        <v>108</v>
      </c>
      <c r="U204" s="67"/>
      <c r="V204" s="68">
        <f t="shared" si="115"/>
        <v>0</v>
      </c>
      <c r="W204" s="68">
        <f t="shared" si="116"/>
        <v>0</v>
      </c>
      <c r="X204" s="67"/>
      <c r="Y204" s="67"/>
      <c r="Z204" s="67" t="s">
        <v>109</v>
      </c>
      <c r="AA204" s="67"/>
      <c r="AB204" s="68" t="e">
        <f t="shared" si="117"/>
        <v>#DIV/0!</v>
      </c>
      <c r="AC204" s="68">
        <f t="shared" si="118"/>
        <v>0</v>
      </c>
      <c r="AD204" s="67"/>
      <c r="AE204" s="67"/>
      <c r="AF204" s="67" t="s">
        <v>110</v>
      </c>
      <c r="AG204" s="67"/>
      <c r="AH204" s="68" t="e">
        <f t="shared" si="119"/>
        <v>#DIV/0!</v>
      </c>
      <c r="AI204" s="68">
        <f t="shared" si="120"/>
        <v>0</v>
      </c>
      <c r="AJ204" s="67"/>
      <c r="AK204" s="67"/>
      <c r="AL204" s="67" t="s">
        <v>111</v>
      </c>
      <c r="AM204" s="67"/>
      <c r="AN204" s="68" t="e">
        <f t="shared" si="121"/>
        <v>#DIV/0!</v>
      </c>
      <c r="AO204" s="68">
        <f t="shared" si="122"/>
        <v>0</v>
      </c>
      <c r="AP204" s="67"/>
      <c r="AQ204" s="67"/>
      <c r="AR204" s="67" t="s">
        <v>112</v>
      </c>
      <c r="AS204" s="67"/>
      <c r="AT204" s="68" t="e">
        <f t="shared" si="123"/>
        <v>#DIV/0!</v>
      </c>
      <c r="AU204" s="68">
        <f t="shared" si="124"/>
        <v>0</v>
      </c>
      <c r="AV204" s="67"/>
      <c r="AW204" s="67"/>
      <c r="AX204" s="67" t="s">
        <v>113</v>
      </c>
      <c r="AY204" s="67"/>
      <c r="AZ204" s="68" t="e">
        <f t="shared" si="125"/>
        <v>#DIV/0!</v>
      </c>
      <c r="BA204" s="68">
        <f t="shared" si="126"/>
        <v>0</v>
      </c>
      <c r="BB204" s="67"/>
      <c r="BC204" s="67"/>
      <c r="BD204" s="67" t="s">
        <v>114</v>
      </c>
      <c r="BE204" s="67"/>
      <c r="BF204" s="68" t="e">
        <f t="shared" si="127"/>
        <v>#DIV/0!</v>
      </c>
      <c r="BG204" s="68">
        <f t="shared" si="128"/>
        <v>0</v>
      </c>
      <c r="BH204" s="67"/>
      <c r="BI204" s="67"/>
      <c r="BJ204" s="67" t="s">
        <v>115</v>
      </c>
      <c r="BK204" s="67"/>
      <c r="BL204" s="68" t="e">
        <f t="shared" si="129"/>
        <v>#DIV/0!</v>
      </c>
      <c r="BM204" s="68">
        <f t="shared" si="130"/>
        <v>0</v>
      </c>
      <c r="BN204" s="67"/>
      <c r="BO204" s="67"/>
      <c r="BP204" s="67" t="s">
        <v>116</v>
      </c>
      <c r="BQ204" s="67"/>
      <c r="BR204" s="68" t="e">
        <f t="shared" si="131"/>
        <v>#DIV/0!</v>
      </c>
      <c r="BS204" s="68">
        <f t="shared" si="132"/>
        <v>0</v>
      </c>
      <c r="BT204" s="67"/>
      <c r="BU204" s="67"/>
      <c r="BV204" s="67" t="s">
        <v>117</v>
      </c>
      <c r="BW204" s="67"/>
      <c r="BX204" s="68" t="e">
        <f t="shared" si="133"/>
        <v>#DIV/0!</v>
      </c>
      <c r="BY204" s="68">
        <f t="shared" si="134"/>
        <v>0</v>
      </c>
      <c r="BZ204" s="67"/>
      <c r="CA204" s="67"/>
      <c r="CB204" s="67" t="s">
        <v>118</v>
      </c>
      <c r="CC204" s="67"/>
      <c r="CD204" s="68" t="e">
        <f t="shared" si="135"/>
        <v>#DIV/0!</v>
      </c>
      <c r="CE204" s="68">
        <f t="shared" si="136"/>
        <v>0</v>
      </c>
      <c r="CF204" s="67"/>
      <c r="CG204" s="67"/>
      <c r="CH204" s="67" t="s">
        <v>119</v>
      </c>
      <c r="CI204" s="67"/>
      <c r="CJ204" s="68" t="e">
        <f t="shared" si="137"/>
        <v>#DIV/0!</v>
      </c>
      <c r="CK204" s="68">
        <f t="shared" si="138"/>
        <v>0</v>
      </c>
      <c r="CL204" s="67"/>
      <c r="CM204" s="67"/>
      <c r="CN204" s="58">
        <f t="shared" si="139"/>
        <v>0</v>
      </c>
      <c r="CO204" s="58">
        <f t="shared" si="140"/>
        <v>0</v>
      </c>
      <c r="CP204" s="58">
        <f t="shared" si="141"/>
        <v>0</v>
      </c>
      <c r="CQ204" s="58">
        <f t="shared" si="142"/>
        <v>0</v>
      </c>
      <c r="CR204" s="58">
        <f t="shared" si="143"/>
        <v>0</v>
      </c>
      <c r="CS204" s="58">
        <f t="shared" si="144"/>
        <v>0</v>
      </c>
      <c r="CT204" s="58">
        <f t="shared" si="145"/>
        <v>0</v>
      </c>
      <c r="CU204" s="58">
        <f t="shared" si="146"/>
        <v>0</v>
      </c>
      <c r="CV204" s="58">
        <f t="shared" si="147"/>
        <v>0</v>
      </c>
      <c r="CW204" s="58">
        <f t="shared" si="148"/>
        <v>0</v>
      </c>
      <c r="CX204" s="58">
        <f t="shared" si="149"/>
        <v>0</v>
      </c>
      <c r="CY204" s="58">
        <f t="shared" si="150"/>
        <v>0</v>
      </c>
      <c r="CZ204" s="58">
        <f t="shared" si="151"/>
        <v>0</v>
      </c>
    </row>
    <row r="205" spans="1:104" ht="14" x14ac:dyDescent="0.35">
      <c r="A205" s="141" t="s">
        <v>320</v>
      </c>
      <c r="B205" s="278"/>
      <c r="C205" s="20" t="s">
        <v>862</v>
      </c>
      <c r="D205" s="22"/>
      <c r="E205" s="22"/>
      <c r="F205" s="22"/>
      <c r="G205" s="20">
        <f t="shared" si="114"/>
        <v>0</v>
      </c>
      <c r="H205" s="20"/>
      <c r="I205" s="20"/>
      <c r="J205" s="20"/>
      <c r="K205" s="20"/>
      <c r="L205" s="20"/>
      <c r="M205" s="20"/>
      <c r="N205" s="20"/>
      <c r="O205" s="20"/>
      <c r="P205" s="20"/>
      <c r="Q205" s="20"/>
      <c r="R205" s="20"/>
      <c r="S205" s="20"/>
      <c r="T205" s="67" t="s">
        <v>108</v>
      </c>
      <c r="U205" s="67"/>
      <c r="V205" s="68" t="e">
        <f t="shared" si="115"/>
        <v>#DIV/0!</v>
      </c>
      <c r="W205" s="68" t="e">
        <f t="shared" si="116"/>
        <v>#DIV/0!</v>
      </c>
      <c r="X205" s="67"/>
      <c r="Y205" s="67"/>
      <c r="Z205" s="67" t="s">
        <v>109</v>
      </c>
      <c r="AA205" s="67"/>
      <c r="AB205" s="68" t="e">
        <f t="shared" si="117"/>
        <v>#DIV/0!</v>
      </c>
      <c r="AC205" s="68" t="e">
        <f t="shared" si="118"/>
        <v>#DIV/0!</v>
      </c>
      <c r="AD205" s="67"/>
      <c r="AE205" s="67"/>
      <c r="AF205" s="67" t="s">
        <v>110</v>
      </c>
      <c r="AG205" s="67"/>
      <c r="AH205" s="68" t="e">
        <f t="shared" si="119"/>
        <v>#DIV/0!</v>
      </c>
      <c r="AI205" s="68" t="e">
        <f t="shared" si="120"/>
        <v>#DIV/0!</v>
      </c>
      <c r="AJ205" s="67"/>
      <c r="AK205" s="67"/>
      <c r="AL205" s="67" t="s">
        <v>111</v>
      </c>
      <c r="AM205" s="67"/>
      <c r="AN205" s="68" t="e">
        <f t="shared" si="121"/>
        <v>#DIV/0!</v>
      </c>
      <c r="AO205" s="68" t="e">
        <f t="shared" si="122"/>
        <v>#DIV/0!</v>
      </c>
      <c r="AP205" s="67"/>
      <c r="AQ205" s="67"/>
      <c r="AR205" s="67" t="s">
        <v>112</v>
      </c>
      <c r="AS205" s="67"/>
      <c r="AT205" s="68" t="e">
        <f t="shared" si="123"/>
        <v>#DIV/0!</v>
      </c>
      <c r="AU205" s="68" t="e">
        <f t="shared" si="124"/>
        <v>#DIV/0!</v>
      </c>
      <c r="AV205" s="67"/>
      <c r="AW205" s="67"/>
      <c r="AX205" s="67" t="s">
        <v>113</v>
      </c>
      <c r="AY205" s="67"/>
      <c r="AZ205" s="68" t="e">
        <f t="shared" si="125"/>
        <v>#DIV/0!</v>
      </c>
      <c r="BA205" s="68" t="e">
        <f t="shared" si="126"/>
        <v>#DIV/0!</v>
      </c>
      <c r="BB205" s="67"/>
      <c r="BC205" s="67"/>
      <c r="BD205" s="67" t="s">
        <v>114</v>
      </c>
      <c r="BE205" s="67"/>
      <c r="BF205" s="68" t="e">
        <f t="shared" si="127"/>
        <v>#DIV/0!</v>
      </c>
      <c r="BG205" s="68" t="e">
        <f t="shared" si="128"/>
        <v>#DIV/0!</v>
      </c>
      <c r="BH205" s="67"/>
      <c r="BI205" s="67"/>
      <c r="BJ205" s="67" t="s">
        <v>115</v>
      </c>
      <c r="BK205" s="67"/>
      <c r="BL205" s="68" t="e">
        <f t="shared" si="129"/>
        <v>#DIV/0!</v>
      </c>
      <c r="BM205" s="68" t="e">
        <f t="shared" si="130"/>
        <v>#DIV/0!</v>
      </c>
      <c r="BN205" s="67"/>
      <c r="BO205" s="67"/>
      <c r="BP205" s="67" t="s">
        <v>116</v>
      </c>
      <c r="BQ205" s="67"/>
      <c r="BR205" s="68" t="e">
        <f t="shared" si="131"/>
        <v>#DIV/0!</v>
      </c>
      <c r="BS205" s="68" t="e">
        <f t="shared" si="132"/>
        <v>#DIV/0!</v>
      </c>
      <c r="BT205" s="67"/>
      <c r="BU205" s="67"/>
      <c r="BV205" s="67" t="s">
        <v>117</v>
      </c>
      <c r="BW205" s="67"/>
      <c r="BX205" s="68" t="e">
        <f t="shared" si="133"/>
        <v>#DIV/0!</v>
      </c>
      <c r="BY205" s="68" t="e">
        <f t="shared" si="134"/>
        <v>#DIV/0!</v>
      </c>
      <c r="BZ205" s="67"/>
      <c r="CA205" s="67"/>
      <c r="CB205" s="67" t="s">
        <v>118</v>
      </c>
      <c r="CC205" s="67"/>
      <c r="CD205" s="68" t="e">
        <f t="shared" si="135"/>
        <v>#DIV/0!</v>
      </c>
      <c r="CE205" s="68" t="e">
        <f t="shared" si="136"/>
        <v>#DIV/0!</v>
      </c>
      <c r="CF205" s="67"/>
      <c r="CG205" s="67"/>
      <c r="CH205" s="67" t="s">
        <v>119</v>
      </c>
      <c r="CI205" s="67"/>
      <c r="CJ205" s="68" t="e">
        <f t="shared" si="137"/>
        <v>#DIV/0!</v>
      </c>
      <c r="CK205" s="68" t="e">
        <f t="shared" si="138"/>
        <v>#DIV/0!</v>
      </c>
      <c r="CL205" s="67"/>
      <c r="CM205" s="67"/>
      <c r="CN205" s="58">
        <f t="shared" si="139"/>
        <v>0</v>
      </c>
      <c r="CO205" s="58">
        <f t="shared" si="140"/>
        <v>0</v>
      </c>
      <c r="CP205" s="58">
        <f t="shared" si="141"/>
        <v>0</v>
      </c>
      <c r="CQ205" s="58">
        <f t="shared" si="142"/>
        <v>0</v>
      </c>
      <c r="CR205" s="58">
        <f t="shared" si="143"/>
        <v>0</v>
      </c>
      <c r="CS205" s="58">
        <f t="shared" si="144"/>
        <v>0</v>
      </c>
      <c r="CT205" s="58">
        <f t="shared" si="145"/>
        <v>0</v>
      </c>
      <c r="CU205" s="58">
        <f t="shared" si="146"/>
        <v>0</v>
      </c>
      <c r="CV205" s="58">
        <f t="shared" si="147"/>
        <v>0</v>
      </c>
      <c r="CW205" s="58">
        <f t="shared" si="148"/>
        <v>0</v>
      </c>
      <c r="CX205" s="58">
        <f t="shared" si="149"/>
        <v>0</v>
      </c>
      <c r="CY205" s="58">
        <f t="shared" si="150"/>
        <v>0</v>
      </c>
      <c r="CZ205" s="58">
        <f t="shared" si="151"/>
        <v>0</v>
      </c>
    </row>
    <row r="206" spans="1:104" ht="14" x14ac:dyDescent="0.35">
      <c r="A206" s="141" t="s">
        <v>320</v>
      </c>
      <c r="B206" s="278"/>
      <c r="C206" s="20" t="s">
        <v>863</v>
      </c>
      <c r="D206" s="22"/>
      <c r="E206" s="22"/>
      <c r="F206" s="22"/>
      <c r="G206" s="20">
        <f t="shared" si="114"/>
        <v>0</v>
      </c>
      <c r="H206" s="20"/>
      <c r="I206" s="20"/>
      <c r="J206" s="20"/>
      <c r="K206" s="20"/>
      <c r="L206" s="20"/>
      <c r="M206" s="20"/>
      <c r="N206" s="20"/>
      <c r="O206" s="20"/>
      <c r="P206" s="20"/>
      <c r="Q206" s="20"/>
      <c r="R206" s="20"/>
      <c r="S206" s="20"/>
      <c r="T206" s="67" t="s">
        <v>108</v>
      </c>
      <c r="U206" s="67"/>
      <c r="V206" s="68" t="e">
        <f t="shared" si="115"/>
        <v>#DIV/0!</v>
      </c>
      <c r="W206" s="68" t="e">
        <f t="shared" si="116"/>
        <v>#DIV/0!</v>
      </c>
      <c r="X206" s="67"/>
      <c r="Y206" s="67"/>
      <c r="Z206" s="67" t="s">
        <v>109</v>
      </c>
      <c r="AA206" s="67"/>
      <c r="AB206" s="68" t="e">
        <f t="shared" si="117"/>
        <v>#DIV/0!</v>
      </c>
      <c r="AC206" s="68" t="e">
        <f t="shared" si="118"/>
        <v>#DIV/0!</v>
      </c>
      <c r="AD206" s="67"/>
      <c r="AE206" s="67"/>
      <c r="AF206" s="67" t="s">
        <v>110</v>
      </c>
      <c r="AG206" s="67"/>
      <c r="AH206" s="68" t="e">
        <f t="shared" si="119"/>
        <v>#DIV/0!</v>
      </c>
      <c r="AI206" s="68" t="e">
        <f t="shared" si="120"/>
        <v>#DIV/0!</v>
      </c>
      <c r="AJ206" s="67"/>
      <c r="AK206" s="67"/>
      <c r="AL206" s="67" t="s">
        <v>111</v>
      </c>
      <c r="AM206" s="67"/>
      <c r="AN206" s="68" t="e">
        <f t="shared" si="121"/>
        <v>#DIV/0!</v>
      </c>
      <c r="AO206" s="68" t="e">
        <f t="shared" si="122"/>
        <v>#DIV/0!</v>
      </c>
      <c r="AP206" s="67"/>
      <c r="AQ206" s="67"/>
      <c r="AR206" s="67" t="s">
        <v>112</v>
      </c>
      <c r="AS206" s="67"/>
      <c r="AT206" s="68" t="e">
        <f t="shared" si="123"/>
        <v>#DIV/0!</v>
      </c>
      <c r="AU206" s="68" t="e">
        <f t="shared" si="124"/>
        <v>#DIV/0!</v>
      </c>
      <c r="AV206" s="67"/>
      <c r="AW206" s="67"/>
      <c r="AX206" s="67" t="s">
        <v>113</v>
      </c>
      <c r="AY206" s="67"/>
      <c r="AZ206" s="68" t="e">
        <f t="shared" si="125"/>
        <v>#DIV/0!</v>
      </c>
      <c r="BA206" s="68" t="e">
        <f t="shared" si="126"/>
        <v>#DIV/0!</v>
      </c>
      <c r="BB206" s="67"/>
      <c r="BC206" s="67"/>
      <c r="BD206" s="67" t="s">
        <v>114</v>
      </c>
      <c r="BE206" s="67"/>
      <c r="BF206" s="68" t="e">
        <f t="shared" si="127"/>
        <v>#DIV/0!</v>
      </c>
      <c r="BG206" s="68" t="e">
        <f t="shared" si="128"/>
        <v>#DIV/0!</v>
      </c>
      <c r="BH206" s="67"/>
      <c r="BI206" s="67"/>
      <c r="BJ206" s="67" t="s">
        <v>115</v>
      </c>
      <c r="BK206" s="67"/>
      <c r="BL206" s="68" t="e">
        <f t="shared" si="129"/>
        <v>#DIV/0!</v>
      </c>
      <c r="BM206" s="68" t="e">
        <f t="shared" si="130"/>
        <v>#DIV/0!</v>
      </c>
      <c r="BN206" s="67"/>
      <c r="BO206" s="67"/>
      <c r="BP206" s="67" t="s">
        <v>116</v>
      </c>
      <c r="BQ206" s="67"/>
      <c r="BR206" s="68" t="e">
        <f t="shared" si="131"/>
        <v>#DIV/0!</v>
      </c>
      <c r="BS206" s="68" t="e">
        <f t="shared" si="132"/>
        <v>#DIV/0!</v>
      </c>
      <c r="BT206" s="67"/>
      <c r="BU206" s="67"/>
      <c r="BV206" s="67" t="s">
        <v>117</v>
      </c>
      <c r="BW206" s="67"/>
      <c r="BX206" s="68" t="e">
        <f t="shared" si="133"/>
        <v>#DIV/0!</v>
      </c>
      <c r="BY206" s="68" t="e">
        <f t="shared" si="134"/>
        <v>#DIV/0!</v>
      </c>
      <c r="BZ206" s="67"/>
      <c r="CA206" s="67"/>
      <c r="CB206" s="67" t="s">
        <v>118</v>
      </c>
      <c r="CC206" s="67"/>
      <c r="CD206" s="68" t="e">
        <f t="shared" si="135"/>
        <v>#DIV/0!</v>
      </c>
      <c r="CE206" s="68" t="e">
        <f t="shared" si="136"/>
        <v>#DIV/0!</v>
      </c>
      <c r="CF206" s="67"/>
      <c r="CG206" s="67"/>
      <c r="CH206" s="67" t="s">
        <v>119</v>
      </c>
      <c r="CI206" s="67"/>
      <c r="CJ206" s="68" t="e">
        <f t="shared" si="137"/>
        <v>#DIV/0!</v>
      </c>
      <c r="CK206" s="68" t="e">
        <f t="shared" si="138"/>
        <v>#DIV/0!</v>
      </c>
      <c r="CL206" s="67"/>
      <c r="CM206" s="67"/>
      <c r="CN206" s="58">
        <f t="shared" si="139"/>
        <v>0</v>
      </c>
      <c r="CO206" s="58">
        <f t="shared" si="140"/>
        <v>0</v>
      </c>
      <c r="CP206" s="58">
        <f t="shared" si="141"/>
        <v>0</v>
      </c>
      <c r="CQ206" s="58">
        <f t="shared" si="142"/>
        <v>0</v>
      </c>
      <c r="CR206" s="58">
        <f t="shared" si="143"/>
        <v>0</v>
      </c>
      <c r="CS206" s="58">
        <f t="shared" si="144"/>
        <v>0</v>
      </c>
      <c r="CT206" s="58">
        <f t="shared" si="145"/>
        <v>0</v>
      </c>
      <c r="CU206" s="58">
        <f t="shared" si="146"/>
        <v>0</v>
      </c>
      <c r="CV206" s="58">
        <f t="shared" si="147"/>
        <v>0</v>
      </c>
      <c r="CW206" s="58">
        <f t="shared" si="148"/>
        <v>0</v>
      </c>
      <c r="CX206" s="58">
        <f t="shared" si="149"/>
        <v>0</v>
      </c>
      <c r="CY206" s="58">
        <f t="shared" si="150"/>
        <v>0</v>
      </c>
      <c r="CZ206" s="58">
        <f t="shared" si="151"/>
        <v>0</v>
      </c>
    </row>
    <row r="207" spans="1:104" ht="14" x14ac:dyDescent="0.35">
      <c r="A207" s="141" t="s">
        <v>320</v>
      </c>
      <c r="B207" s="279"/>
      <c r="C207" s="20" t="s">
        <v>864</v>
      </c>
      <c r="D207" s="22"/>
      <c r="E207" s="22"/>
      <c r="F207" s="22"/>
      <c r="G207" s="20">
        <f t="shared" si="114"/>
        <v>0</v>
      </c>
      <c r="H207" s="20"/>
      <c r="I207" s="20"/>
      <c r="J207" s="20"/>
      <c r="K207" s="20"/>
      <c r="L207" s="20"/>
      <c r="M207" s="20"/>
      <c r="N207" s="20"/>
      <c r="O207" s="20"/>
      <c r="P207" s="20"/>
      <c r="Q207" s="20"/>
      <c r="R207" s="20"/>
      <c r="S207" s="20"/>
      <c r="T207" s="67" t="s">
        <v>108</v>
      </c>
      <c r="U207" s="67"/>
      <c r="V207" s="68" t="e">
        <f t="shared" si="115"/>
        <v>#DIV/0!</v>
      </c>
      <c r="W207" s="68" t="e">
        <f t="shared" si="116"/>
        <v>#DIV/0!</v>
      </c>
      <c r="X207" s="67"/>
      <c r="Y207" s="67"/>
      <c r="Z207" s="67" t="s">
        <v>109</v>
      </c>
      <c r="AA207" s="67"/>
      <c r="AB207" s="68" t="e">
        <f t="shared" si="117"/>
        <v>#DIV/0!</v>
      </c>
      <c r="AC207" s="68" t="e">
        <f t="shared" si="118"/>
        <v>#DIV/0!</v>
      </c>
      <c r="AD207" s="67"/>
      <c r="AE207" s="67"/>
      <c r="AF207" s="67" t="s">
        <v>110</v>
      </c>
      <c r="AG207" s="67"/>
      <c r="AH207" s="68" t="e">
        <f t="shared" si="119"/>
        <v>#DIV/0!</v>
      </c>
      <c r="AI207" s="68" t="e">
        <f t="shared" si="120"/>
        <v>#DIV/0!</v>
      </c>
      <c r="AJ207" s="67"/>
      <c r="AK207" s="67"/>
      <c r="AL207" s="67" t="s">
        <v>111</v>
      </c>
      <c r="AM207" s="67"/>
      <c r="AN207" s="68" t="e">
        <f t="shared" si="121"/>
        <v>#DIV/0!</v>
      </c>
      <c r="AO207" s="68" t="e">
        <f t="shared" si="122"/>
        <v>#DIV/0!</v>
      </c>
      <c r="AP207" s="67"/>
      <c r="AQ207" s="67"/>
      <c r="AR207" s="67" t="s">
        <v>112</v>
      </c>
      <c r="AS207" s="67"/>
      <c r="AT207" s="68" t="e">
        <f t="shared" si="123"/>
        <v>#DIV/0!</v>
      </c>
      <c r="AU207" s="68" t="e">
        <f t="shared" si="124"/>
        <v>#DIV/0!</v>
      </c>
      <c r="AV207" s="67"/>
      <c r="AW207" s="67"/>
      <c r="AX207" s="67" t="s">
        <v>113</v>
      </c>
      <c r="AY207" s="67"/>
      <c r="AZ207" s="68" t="e">
        <f t="shared" si="125"/>
        <v>#DIV/0!</v>
      </c>
      <c r="BA207" s="68" t="e">
        <f t="shared" si="126"/>
        <v>#DIV/0!</v>
      </c>
      <c r="BB207" s="67"/>
      <c r="BC207" s="67"/>
      <c r="BD207" s="67" t="s">
        <v>114</v>
      </c>
      <c r="BE207" s="67"/>
      <c r="BF207" s="68" t="e">
        <f t="shared" si="127"/>
        <v>#DIV/0!</v>
      </c>
      <c r="BG207" s="68" t="e">
        <f t="shared" si="128"/>
        <v>#DIV/0!</v>
      </c>
      <c r="BH207" s="67"/>
      <c r="BI207" s="67"/>
      <c r="BJ207" s="67" t="s">
        <v>115</v>
      </c>
      <c r="BK207" s="67"/>
      <c r="BL207" s="68" t="e">
        <f t="shared" si="129"/>
        <v>#DIV/0!</v>
      </c>
      <c r="BM207" s="68" t="e">
        <f t="shared" si="130"/>
        <v>#DIV/0!</v>
      </c>
      <c r="BN207" s="67"/>
      <c r="BO207" s="67"/>
      <c r="BP207" s="67" t="s">
        <v>116</v>
      </c>
      <c r="BQ207" s="67"/>
      <c r="BR207" s="68" t="e">
        <f t="shared" si="131"/>
        <v>#DIV/0!</v>
      </c>
      <c r="BS207" s="68" t="e">
        <f t="shared" si="132"/>
        <v>#DIV/0!</v>
      </c>
      <c r="BT207" s="67"/>
      <c r="BU207" s="67"/>
      <c r="BV207" s="67" t="s">
        <v>117</v>
      </c>
      <c r="BW207" s="67"/>
      <c r="BX207" s="68" t="e">
        <f t="shared" si="133"/>
        <v>#DIV/0!</v>
      </c>
      <c r="BY207" s="68" t="e">
        <f t="shared" si="134"/>
        <v>#DIV/0!</v>
      </c>
      <c r="BZ207" s="67"/>
      <c r="CA207" s="67"/>
      <c r="CB207" s="67" t="s">
        <v>118</v>
      </c>
      <c r="CC207" s="67"/>
      <c r="CD207" s="68" t="e">
        <f t="shared" si="135"/>
        <v>#DIV/0!</v>
      </c>
      <c r="CE207" s="68" t="e">
        <f t="shared" si="136"/>
        <v>#DIV/0!</v>
      </c>
      <c r="CF207" s="67"/>
      <c r="CG207" s="67"/>
      <c r="CH207" s="67" t="s">
        <v>119</v>
      </c>
      <c r="CI207" s="67"/>
      <c r="CJ207" s="68" t="e">
        <f t="shared" si="137"/>
        <v>#DIV/0!</v>
      </c>
      <c r="CK207" s="68" t="e">
        <f t="shared" si="138"/>
        <v>#DIV/0!</v>
      </c>
      <c r="CL207" s="67"/>
      <c r="CM207" s="67"/>
      <c r="CN207" s="58">
        <f t="shared" si="139"/>
        <v>0</v>
      </c>
      <c r="CO207" s="58">
        <f t="shared" si="140"/>
        <v>0</v>
      </c>
      <c r="CP207" s="58">
        <f t="shared" si="141"/>
        <v>0</v>
      </c>
      <c r="CQ207" s="58">
        <f t="shared" si="142"/>
        <v>0</v>
      </c>
      <c r="CR207" s="58">
        <f t="shared" si="143"/>
        <v>0</v>
      </c>
      <c r="CS207" s="58">
        <f t="shared" si="144"/>
        <v>0</v>
      </c>
      <c r="CT207" s="58">
        <f t="shared" si="145"/>
        <v>0</v>
      </c>
      <c r="CU207" s="58">
        <f t="shared" si="146"/>
        <v>0</v>
      </c>
      <c r="CV207" s="58">
        <f t="shared" si="147"/>
        <v>0</v>
      </c>
      <c r="CW207" s="58">
        <f t="shared" si="148"/>
        <v>0</v>
      </c>
      <c r="CX207" s="58">
        <f t="shared" si="149"/>
        <v>0</v>
      </c>
      <c r="CY207" s="58">
        <f t="shared" si="150"/>
        <v>0</v>
      </c>
      <c r="CZ207" s="58">
        <f t="shared" si="151"/>
        <v>0</v>
      </c>
    </row>
    <row r="208" spans="1:104" ht="39" x14ac:dyDescent="0.35">
      <c r="A208" s="141" t="s">
        <v>320</v>
      </c>
      <c r="B208" s="277" t="s">
        <v>147</v>
      </c>
      <c r="C208" s="20" t="s">
        <v>865</v>
      </c>
      <c r="D208" s="22" t="s">
        <v>267</v>
      </c>
      <c r="E208" s="22" t="s">
        <v>315</v>
      </c>
      <c r="F208" s="22" t="s">
        <v>384</v>
      </c>
      <c r="G208" s="20">
        <f t="shared" si="114"/>
        <v>1</v>
      </c>
      <c r="H208" s="20"/>
      <c r="I208" s="20"/>
      <c r="J208" s="20"/>
      <c r="K208" s="20"/>
      <c r="L208" s="20"/>
      <c r="M208" s="20">
        <v>1</v>
      </c>
      <c r="N208" s="20"/>
      <c r="O208" s="20"/>
      <c r="P208" s="20"/>
      <c r="Q208" s="20"/>
      <c r="R208" s="20"/>
      <c r="S208" s="20"/>
      <c r="T208" s="67" t="s">
        <v>108</v>
      </c>
      <c r="U208" s="67"/>
      <c r="V208" s="68" t="e">
        <f t="shared" si="115"/>
        <v>#DIV/0!</v>
      </c>
      <c r="W208" s="68">
        <f t="shared" si="116"/>
        <v>0</v>
      </c>
      <c r="X208" s="67"/>
      <c r="Y208" s="67"/>
      <c r="Z208" s="67" t="s">
        <v>109</v>
      </c>
      <c r="AA208" s="67"/>
      <c r="AB208" s="68" t="e">
        <f t="shared" si="117"/>
        <v>#DIV/0!</v>
      </c>
      <c r="AC208" s="68">
        <f t="shared" si="118"/>
        <v>0</v>
      </c>
      <c r="AD208" s="67"/>
      <c r="AE208" s="67"/>
      <c r="AF208" s="67" t="s">
        <v>110</v>
      </c>
      <c r="AG208" s="67"/>
      <c r="AH208" s="68" t="e">
        <f t="shared" si="119"/>
        <v>#DIV/0!</v>
      </c>
      <c r="AI208" s="68">
        <f t="shared" si="120"/>
        <v>0</v>
      </c>
      <c r="AJ208" s="67"/>
      <c r="AK208" s="67"/>
      <c r="AL208" s="67" t="s">
        <v>111</v>
      </c>
      <c r="AM208" s="67"/>
      <c r="AN208" s="68" t="e">
        <f t="shared" si="121"/>
        <v>#DIV/0!</v>
      </c>
      <c r="AO208" s="68">
        <f t="shared" si="122"/>
        <v>0</v>
      </c>
      <c r="AP208" s="67"/>
      <c r="AQ208" s="67"/>
      <c r="AR208" s="67" t="s">
        <v>112</v>
      </c>
      <c r="AS208" s="67"/>
      <c r="AT208" s="68" t="e">
        <f t="shared" si="123"/>
        <v>#DIV/0!</v>
      </c>
      <c r="AU208" s="68">
        <f t="shared" si="124"/>
        <v>0</v>
      </c>
      <c r="AV208" s="67"/>
      <c r="AW208" s="67"/>
      <c r="AX208" s="67" t="s">
        <v>113</v>
      </c>
      <c r="AY208" s="67"/>
      <c r="AZ208" s="68">
        <f t="shared" si="125"/>
        <v>0</v>
      </c>
      <c r="BA208" s="68">
        <f t="shared" si="126"/>
        <v>0</v>
      </c>
      <c r="BB208" s="67"/>
      <c r="BC208" s="67"/>
      <c r="BD208" s="67" t="s">
        <v>114</v>
      </c>
      <c r="BE208" s="67"/>
      <c r="BF208" s="68" t="e">
        <f t="shared" si="127"/>
        <v>#DIV/0!</v>
      </c>
      <c r="BG208" s="68">
        <f t="shared" si="128"/>
        <v>0</v>
      </c>
      <c r="BH208" s="67"/>
      <c r="BI208" s="67"/>
      <c r="BJ208" s="67" t="s">
        <v>115</v>
      </c>
      <c r="BK208" s="67"/>
      <c r="BL208" s="68" t="e">
        <f t="shared" si="129"/>
        <v>#DIV/0!</v>
      </c>
      <c r="BM208" s="68">
        <f t="shared" si="130"/>
        <v>0</v>
      </c>
      <c r="BN208" s="67"/>
      <c r="BO208" s="67"/>
      <c r="BP208" s="67" t="s">
        <v>116</v>
      </c>
      <c r="BQ208" s="67"/>
      <c r="BR208" s="68" t="e">
        <f t="shared" si="131"/>
        <v>#DIV/0!</v>
      </c>
      <c r="BS208" s="68">
        <f t="shared" si="132"/>
        <v>0</v>
      </c>
      <c r="BT208" s="67"/>
      <c r="BU208" s="67"/>
      <c r="BV208" s="67" t="s">
        <v>117</v>
      </c>
      <c r="BW208" s="67"/>
      <c r="BX208" s="68" t="e">
        <f t="shared" si="133"/>
        <v>#DIV/0!</v>
      </c>
      <c r="BY208" s="68">
        <f t="shared" si="134"/>
        <v>0</v>
      </c>
      <c r="BZ208" s="67"/>
      <c r="CA208" s="67"/>
      <c r="CB208" s="67" t="s">
        <v>118</v>
      </c>
      <c r="CC208" s="67"/>
      <c r="CD208" s="68" t="e">
        <f t="shared" si="135"/>
        <v>#DIV/0!</v>
      </c>
      <c r="CE208" s="68">
        <f t="shared" si="136"/>
        <v>0</v>
      </c>
      <c r="CF208" s="67"/>
      <c r="CG208" s="67"/>
      <c r="CH208" s="67" t="s">
        <v>119</v>
      </c>
      <c r="CI208" s="67"/>
      <c r="CJ208" s="68" t="e">
        <f t="shared" si="137"/>
        <v>#DIV/0!</v>
      </c>
      <c r="CK208" s="68">
        <f t="shared" si="138"/>
        <v>0</v>
      </c>
      <c r="CL208" s="67"/>
      <c r="CM208" s="67"/>
      <c r="CN208" s="58">
        <f t="shared" si="139"/>
        <v>0</v>
      </c>
      <c r="CO208" s="58">
        <f t="shared" si="140"/>
        <v>0</v>
      </c>
      <c r="CP208" s="58">
        <f t="shared" si="141"/>
        <v>0</v>
      </c>
      <c r="CQ208" s="58">
        <f t="shared" si="142"/>
        <v>0</v>
      </c>
      <c r="CR208" s="58">
        <f t="shared" si="143"/>
        <v>0</v>
      </c>
      <c r="CS208" s="58">
        <f t="shared" si="144"/>
        <v>0</v>
      </c>
      <c r="CT208" s="58">
        <f t="shared" si="145"/>
        <v>0</v>
      </c>
      <c r="CU208" s="58">
        <f t="shared" si="146"/>
        <v>0</v>
      </c>
      <c r="CV208" s="58">
        <f t="shared" si="147"/>
        <v>0</v>
      </c>
      <c r="CW208" s="58">
        <f t="shared" si="148"/>
        <v>0</v>
      </c>
      <c r="CX208" s="58">
        <f t="shared" si="149"/>
        <v>0</v>
      </c>
      <c r="CY208" s="58">
        <f t="shared" si="150"/>
        <v>0</v>
      </c>
      <c r="CZ208" s="58">
        <f t="shared" si="151"/>
        <v>0</v>
      </c>
    </row>
    <row r="209" spans="1:104" ht="104" x14ac:dyDescent="0.35">
      <c r="A209" s="141" t="s">
        <v>320</v>
      </c>
      <c r="B209" s="278"/>
      <c r="C209" s="20" t="s">
        <v>866</v>
      </c>
      <c r="D209" s="22" t="s">
        <v>267</v>
      </c>
      <c r="E209" s="22" t="s">
        <v>273</v>
      </c>
      <c r="F209" s="22" t="s">
        <v>385</v>
      </c>
      <c r="G209" s="20">
        <f t="shared" si="114"/>
        <v>1</v>
      </c>
      <c r="H209" s="20"/>
      <c r="I209" s="20"/>
      <c r="J209" s="20"/>
      <c r="K209" s="20"/>
      <c r="L209" s="20"/>
      <c r="M209" s="20">
        <v>1</v>
      </c>
      <c r="N209" s="20"/>
      <c r="O209" s="20"/>
      <c r="P209" s="20"/>
      <c r="Q209" s="20"/>
      <c r="R209" s="20"/>
      <c r="S209" s="20"/>
      <c r="T209" s="67" t="s">
        <v>108</v>
      </c>
      <c r="U209" s="67"/>
      <c r="V209" s="68" t="e">
        <f t="shared" si="115"/>
        <v>#DIV/0!</v>
      </c>
      <c r="W209" s="68">
        <f t="shared" si="116"/>
        <v>0</v>
      </c>
      <c r="X209" s="67"/>
      <c r="Y209" s="67"/>
      <c r="Z209" s="67" t="s">
        <v>109</v>
      </c>
      <c r="AA209" s="67"/>
      <c r="AB209" s="68" t="e">
        <f t="shared" si="117"/>
        <v>#DIV/0!</v>
      </c>
      <c r="AC209" s="68">
        <f t="shared" si="118"/>
        <v>0</v>
      </c>
      <c r="AD209" s="67"/>
      <c r="AE209" s="67"/>
      <c r="AF209" s="67" t="s">
        <v>110</v>
      </c>
      <c r="AG209" s="67"/>
      <c r="AH209" s="68" t="e">
        <f t="shared" si="119"/>
        <v>#DIV/0!</v>
      </c>
      <c r="AI209" s="68">
        <f t="shared" si="120"/>
        <v>0</v>
      </c>
      <c r="AJ209" s="67"/>
      <c r="AK209" s="67"/>
      <c r="AL209" s="67" t="s">
        <v>111</v>
      </c>
      <c r="AM209" s="67"/>
      <c r="AN209" s="68" t="e">
        <f t="shared" si="121"/>
        <v>#DIV/0!</v>
      </c>
      <c r="AO209" s="68">
        <f t="shared" si="122"/>
        <v>0</v>
      </c>
      <c r="AP209" s="67"/>
      <c r="AQ209" s="67"/>
      <c r="AR209" s="67" t="s">
        <v>112</v>
      </c>
      <c r="AS209" s="67"/>
      <c r="AT209" s="68" t="e">
        <f t="shared" si="123"/>
        <v>#DIV/0!</v>
      </c>
      <c r="AU209" s="68">
        <f t="shared" si="124"/>
        <v>0</v>
      </c>
      <c r="AV209" s="67"/>
      <c r="AW209" s="67"/>
      <c r="AX209" s="67" t="s">
        <v>113</v>
      </c>
      <c r="AY209" s="67"/>
      <c r="AZ209" s="68">
        <f t="shared" si="125"/>
        <v>0</v>
      </c>
      <c r="BA209" s="68">
        <f t="shared" si="126"/>
        <v>0</v>
      </c>
      <c r="BB209" s="67"/>
      <c r="BC209" s="67"/>
      <c r="BD209" s="67" t="s">
        <v>114</v>
      </c>
      <c r="BE209" s="67"/>
      <c r="BF209" s="68" t="e">
        <f t="shared" si="127"/>
        <v>#DIV/0!</v>
      </c>
      <c r="BG209" s="68">
        <f t="shared" si="128"/>
        <v>0</v>
      </c>
      <c r="BH209" s="67"/>
      <c r="BI209" s="67"/>
      <c r="BJ209" s="67" t="s">
        <v>115</v>
      </c>
      <c r="BK209" s="67"/>
      <c r="BL209" s="68" t="e">
        <f t="shared" si="129"/>
        <v>#DIV/0!</v>
      </c>
      <c r="BM209" s="68">
        <f t="shared" si="130"/>
        <v>0</v>
      </c>
      <c r="BN209" s="67"/>
      <c r="BO209" s="67"/>
      <c r="BP209" s="67" t="s">
        <v>116</v>
      </c>
      <c r="BQ209" s="67"/>
      <c r="BR209" s="68" t="e">
        <f t="shared" si="131"/>
        <v>#DIV/0!</v>
      </c>
      <c r="BS209" s="68">
        <f t="shared" si="132"/>
        <v>0</v>
      </c>
      <c r="BT209" s="67"/>
      <c r="BU209" s="67"/>
      <c r="BV209" s="67" t="s">
        <v>117</v>
      </c>
      <c r="BW209" s="67"/>
      <c r="BX209" s="68" t="e">
        <f t="shared" si="133"/>
        <v>#DIV/0!</v>
      </c>
      <c r="BY209" s="68">
        <f t="shared" si="134"/>
        <v>0</v>
      </c>
      <c r="BZ209" s="67"/>
      <c r="CA209" s="67"/>
      <c r="CB209" s="67" t="s">
        <v>118</v>
      </c>
      <c r="CC209" s="67"/>
      <c r="CD209" s="68" t="e">
        <f t="shared" si="135"/>
        <v>#DIV/0!</v>
      </c>
      <c r="CE209" s="68">
        <f t="shared" si="136"/>
        <v>0</v>
      </c>
      <c r="CF209" s="67"/>
      <c r="CG209" s="67"/>
      <c r="CH209" s="67" t="s">
        <v>119</v>
      </c>
      <c r="CI209" s="67"/>
      <c r="CJ209" s="68" t="e">
        <f t="shared" si="137"/>
        <v>#DIV/0!</v>
      </c>
      <c r="CK209" s="68">
        <f t="shared" si="138"/>
        <v>0</v>
      </c>
      <c r="CL209" s="67"/>
      <c r="CM209" s="67"/>
      <c r="CN209" s="58">
        <f t="shared" si="139"/>
        <v>0</v>
      </c>
      <c r="CO209" s="58">
        <f t="shared" si="140"/>
        <v>0</v>
      </c>
      <c r="CP209" s="58">
        <f t="shared" si="141"/>
        <v>0</v>
      </c>
      <c r="CQ209" s="58">
        <f t="shared" si="142"/>
        <v>0</v>
      </c>
      <c r="CR209" s="58">
        <f t="shared" si="143"/>
        <v>0</v>
      </c>
      <c r="CS209" s="58">
        <f t="shared" si="144"/>
        <v>0</v>
      </c>
      <c r="CT209" s="58">
        <f t="shared" si="145"/>
        <v>0</v>
      </c>
      <c r="CU209" s="58">
        <f t="shared" si="146"/>
        <v>0</v>
      </c>
      <c r="CV209" s="58">
        <f t="shared" si="147"/>
        <v>0</v>
      </c>
      <c r="CW209" s="58">
        <f t="shared" si="148"/>
        <v>0</v>
      </c>
      <c r="CX209" s="58">
        <f t="shared" si="149"/>
        <v>0</v>
      </c>
      <c r="CY209" s="58">
        <f t="shared" si="150"/>
        <v>0</v>
      </c>
      <c r="CZ209" s="58">
        <f t="shared" si="151"/>
        <v>0</v>
      </c>
    </row>
    <row r="210" spans="1:104" ht="14" x14ac:dyDescent="0.35">
      <c r="A210" s="141" t="s">
        <v>320</v>
      </c>
      <c r="B210" s="278"/>
      <c r="C210" s="20" t="s">
        <v>867</v>
      </c>
      <c r="D210" s="22"/>
      <c r="E210" s="3"/>
      <c r="F210" s="22"/>
      <c r="G210" s="20">
        <f t="shared" si="114"/>
        <v>0</v>
      </c>
      <c r="H210" s="20"/>
      <c r="I210" s="20"/>
      <c r="J210" s="20"/>
      <c r="K210" s="20"/>
      <c r="L210" s="20"/>
      <c r="M210" s="20"/>
      <c r="N210" s="20"/>
      <c r="O210" s="20"/>
      <c r="P210" s="20"/>
      <c r="Q210" s="20"/>
      <c r="R210" s="20"/>
      <c r="S210" s="20"/>
      <c r="T210" s="67" t="s">
        <v>108</v>
      </c>
      <c r="U210" s="67"/>
      <c r="V210" s="68" t="e">
        <f t="shared" si="115"/>
        <v>#DIV/0!</v>
      </c>
      <c r="W210" s="68" t="e">
        <f t="shared" si="116"/>
        <v>#DIV/0!</v>
      </c>
      <c r="X210" s="67"/>
      <c r="Y210" s="67"/>
      <c r="Z210" s="67" t="s">
        <v>109</v>
      </c>
      <c r="AA210" s="67"/>
      <c r="AB210" s="68" t="e">
        <f t="shared" si="117"/>
        <v>#DIV/0!</v>
      </c>
      <c r="AC210" s="68" t="e">
        <f t="shared" si="118"/>
        <v>#DIV/0!</v>
      </c>
      <c r="AD210" s="67"/>
      <c r="AE210" s="67"/>
      <c r="AF210" s="67" t="s">
        <v>110</v>
      </c>
      <c r="AG210" s="67"/>
      <c r="AH210" s="68" t="e">
        <f t="shared" si="119"/>
        <v>#DIV/0!</v>
      </c>
      <c r="AI210" s="68" t="e">
        <f t="shared" si="120"/>
        <v>#DIV/0!</v>
      </c>
      <c r="AJ210" s="67"/>
      <c r="AK210" s="67"/>
      <c r="AL210" s="67" t="s">
        <v>111</v>
      </c>
      <c r="AM210" s="67"/>
      <c r="AN210" s="68" t="e">
        <f t="shared" si="121"/>
        <v>#DIV/0!</v>
      </c>
      <c r="AO210" s="68" t="e">
        <f t="shared" si="122"/>
        <v>#DIV/0!</v>
      </c>
      <c r="AP210" s="67"/>
      <c r="AQ210" s="67"/>
      <c r="AR210" s="67" t="s">
        <v>112</v>
      </c>
      <c r="AS210" s="67"/>
      <c r="AT210" s="68" t="e">
        <f t="shared" si="123"/>
        <v>#DIV/0!</v>
      </c>
      <c r="AU210" s="68" t="e">
        <f t="shared" si="124"/>
        <v>#DIV/0!</v>
      </c>
      <c r="AV210" s="67"/>
      <c r="AW210" s="67"/>
      <c r="AX210" s="67" t="s">
        <v>113</v>
      </c>
      <c r="AY210" s="67"/>
      <c r="AZ210" s="68" t="e">
        <f t="shared" si="125"/>
        <v>#DIV/0!</v>
      </c>
      <c r="BA210" s="68" t="e">
        <f t="shared" si="126"/>
        <v>#DIV/0!</v>
      </c>
      <c r="BB210" s="67"/>
      <c r="BC210" s="67"/>
      <c r="BD210" s="67" t="s">
        <v>114</v>
      </c>
      <c r="BE210" s="67"/>
      <c r="BF210" s="68" t="e">
        <f t="shared" si="127"/>
        <v>#DIV/0!</v>
      </c>
      <c r="BG210" s="68" t="e">
        <f t="shared" si="128"/>
        <v>#DIV/0!</v>
      </c>
      <c r="BH210" s="67"/>
      <c r="BI210" s="67"/>
      <c r="BJ210" s="67" t="s">
        <v>115</v>
      </c>
      <c r="BK210" s="67"/>
      <c r="BL210" s="68" t="e">
        <f t="shared" si="129"/>
        <v>#DIV/0!</v>
      </c>
      <c r="BM210" s="68" t="e">
        <f t="shared" si="130"/>
        <v>#DIV/0!</v>
      </c>
      <c r="BN210" s="67"/>
      <c r="BO210" s="67"/>
      <c r="BP210" s="67" t="s">
        <v>116</v>
      </c>
      <c r="BQ210" s="67"/>
      <c r="BR210" s="68" t="e">
        <f t="shared" si="131"/>
        <v>#DIV/0!</v>
      </c>
      <c r="BS210" s="68" t="e">
        <f t="shared" si="132"/>
        <v>#DIV/0!</v>
      </c>
      <c r="BT210" s="67"/>
      <c r="BU210" s="67"/>
      <c r="BV210" s="67" t="s">
        <v>117</v>
      </c>
      <c r="BW210" s="67"/>
      <c r="BX210" s="68" t="e">
        <f t="shared" si="133"/>
        <v>#DIV/0!</v>
      </c>
      <c r="BY210" s="68" t="e">
        <f t="shared" si="134"/>
        <v>#DIV/0!</v>
      </c>
      <c r="BZ210" s="67"/>
      <c r="CA210" s="67"/>
      <c r="CB210" s="67" t="s">
        <v>118</v>
      </c>
      <c r="CC210" s="67"/>
      <c r="CD210" s="68" t="e">
        <f t="shared" si="135"/>
        <v>#DIV/0!</v>
      </c>
      <c r="CE210" s="68" t="e">
        <f t="shared" si="136"/>
        <v>#DIV/0!</v>
      </c>
      <c r="CF210" s="67"/>
      <c r="CG210" s="67"/>
      <c r="CH210" s="67" t="s">
        <v>119</v>
      </c>
      <c r="CI210" s="67"/>
      <c r="CJ210" s="68" t="e">
        <f t="shared" si="137"/>
        <v>#DIV/0!</v>
      </c>
      <c r="CK210" s="68" t="e">
        <f t="shared" si="138"/>
        <v>#DIV/0!</v>
      </c>
      <c r="CL210" s="67"/>
      <c r="CM210" s="67"/>
      <c r="CN210" s="58">
        <f t="shared" si="139"/>
        <v>0</v>
      </c>
      <c r="CO210" s="58">
        <f t="shared" si="140"/>
        <v>0</v>
      </c>
      <c r="CP210" s="58">
        <f t="shared" si="141"/>
        <v>0</v>
      </c>
      <c r="CQ210" s="58">
        <f t="shared" si="142"/>
        <v>0</v>
      </c>
      <c r="CR210" s="58">
        <f t="shared" si="143"/>
        <v>0</v>
      </c>
      <c r="CS210" s="58">
        <f t="shared" si="144"/>
        <v>0</v>
      </c>
      <c r="CT210" s="58">
        <f t="shared" si="145"/>
        <v>0</v>
      </c>
      <c r="CU210" s="58">
        <f t="shared" si="146"/>
        <v>0</v>
      </c>
      <c r="CV210" s="58">
        <f t="shared" si="147"/>
        <v>0</v>
      </c>
      <c r="CW210" s="58">
        <f t="shared" si="148"/>
        <v>0</v>
      </c>
      <c r="CX210" s="58">
        <f t="shared" si="149"/>
        <v>0</v>
      </c>
      <c r="CY210" s="58">
        <f t="shared" si="150"/>
        <v>0</v>
      </c>
      <c r="CZ210" s="58">
        <f t="shared" si="151"/>
        <v>0</v>
      </c>
    </row>
    <row r="211" spans="1:104" ht="14" x14ac:dyDescent="0.35">
      <c r="A211" s="141" t="s">
        <v>320</v>
      </c>
      <c r="B211" s="279"/>
      <c r="C211" s="20" t="s">
        <v>868</v>
      </c>
      <c r="D211" s="22"/>
      <c r="E211" s="22"/>
      <c r="F211" s="22"/>
      <c r="G211" s="20">
        <f t="shared" si="114"/>
        <v>0</v>
      </c>
      <c r="H211" s="20"/>
      <c r="I211" s="20"/>
      <c r="J211" s="20"/>
      <c r="K211" s="20"/>
      <c r="L211" s="20"/>
      <c r="M211" s="20"/>
      <c r="N211" s="20"/>
      <c r="O211" s="20"/>
      <c r="P211" s="20"/>
      <c r="Q211" s="20"/>
      <c r="R211" s="20"/>
      <c r="S211" s="20"/>
      <c r="T211" s="67" t="s">
        <v>108</v>
      </c>
      <c r="U211" s="67"/>
      <c r="V211" s="68" t="e">
        <f t="shared" si="115"/>
        <v>#DIV/0!</v>
      </c>
      <c r="W211" s="68" t="e">
        <f t="shared" si="116"/>
        <v>#DIV/0!</v>
      </c>
      <c r="X211" s="67"/>
      <c r="Y211" s="67"/>
      <c r="Z211" s="67" t="s">
        <v>109</v>
      </c>
      <c r="AA211" s="67"/>
      <c r="AB211" s="68" t="e">
        <f t="shared" si="117"/>
        <v>#DIV/0!</v>
      </c>
      <c r="AC211" s="68" t="e">
        <f t="shared" si="118"/>
        <v>#DIV/0!</v>
      </c>
      <c r="AD211" s="67"/>
      <c r="AE211" s="67"/>
      <c r="AF211" s="67" t="s">
        <v>110</v>
      </c>
      <c r="AG211" s="67"/>
      <c r="AH211" s="68" t="e">
        <f t="shared" si="119"/>
        <v>#DIV/0!</v>
      </c>
      <c r="AI211" s="68" t="e">
        <f t="shared" si="120"/>
        <v>#DIV/0!</v>
      </c>
      <c r="AJ211" s="67"/>
      <c r="AK211" s="67"/>
      <c r="AL211" s="67" t="s">
        <v>111</v>
      </c>
      <c r="AM211" s="67"/>
      <c r="AN211" s="68" t="e">
        <f t="shared" si="121"/>
        <v>#DIV/0!</v>
      </c>
      <c r="AO211" s="68" t="e">
        <f t="shared" si="122"/>
        <v>#DIV/0!</v>
      </c>
      <c r="AP211" s="67"/>
      <c r="AQ211" s="67"/>
      <c r="AR211" s="67" t="s">
        <v>112</v>
      </c>
      <c r="AS211" s="67"/>
      <c r="AT211" s="68" t="e">
        <f t="shared" si="123"/>
        <v>#DIV/0!</v>
      </c>
      <c r="AU211" s="68" t="e">
        <f t="shared" si="124"/>
        <v>#DIV/0!</v>
      </c>
      <c r="AV211" s="67"/>
      <c r="AW211" s="67"/>
      <c r="AX211" s="67" t="s">
        <v>113</v>
      </c>
      <c r="AY211" s="67"/>
      <c r="AZ211" s="68" t="e">
        <f t="shared" si="125"/>
        <v>#DIV/0!</v>
      </c>
      <c r="BA211" s="68" t="e">
        <f t="shared" si="126"/>
        <v>#DIV/0!</v>
      </c>
      <c r="BB211" s="67"/>
      <c r="BC211" s="67"/>
      <c r="BD211" s="67" t="s">
        <v>114</v>
      </c>
      <c r="BE211" s="67"/>
      <c r="BF211" s="68" t="e">
        <f t="shared" si="127"/>
        <v>#DIV/0!</v>
      </c>
      <c r="BG211" s="68" t="e">
        <f t="shared" si="128"/>
        <v>#DIV/0!</v>
      </c>
      <c r="BH211" s="67"/>
      <c r="BI211" s="67"/>
      <c r="BJ211" s="67" t="s">
        <v>115</v>
      </c>
      <c r="BK211" s="67"/>
      <c r="BL211" s="68" t="e">
        <f t="shared" si="129"/>
        <v>#DIV/0!</v>
      </c>
      <c r="BM211" s="68" t="e">
        <f t="shared" si="130"/>
        <v>#DIV/0!</v>
      </c>
      <c r="BN211" s="67"/>
      <c r="BO211" s="67"/>
      <c r="BP211" s="67" t="s">
        <v>116</v>
      </c>
      <c r="BQ211" s="67"/>
      <c r="BR211" s="68" t="e">
        <f t="shared" si="131"/>
        <v>#DIV/0!</v>
      </c>
      <c r="BS211" s="68" t="e">
        <f t="shared" si="132"/>
        <v>#DIV/0!</v>
      </c>
      <c r="BT211" s="67"/>
      <c r="BU211" s="67"/>
      <c r="BV211" s="67" t="s">
        <v>117</v>
      </c>
      <c r="BW211" s="67"/>
      <c r="BX211" s="68" t="e">
        <f t="shared" si="133"/>
        <v>#DIV/0!</v>
      </c>
      <c r="BY211" s="68" t="e">
        <f t="shared" si="134"/>
        <v>#DIV/0!</v>
      </c>
      <c r="BZ211" s="67"/>
      <c r="CA211" s="67"/>
      <c r="CB211" s="67" t="s">
        <v>118</v>
      </c>
      <c r="CC211" s="67"/>
      <c r="CD211" s="68" t="e">
        <f t="shared" si="135"/>
        <v>#DIV/0!</v>
      </c>
      <c r="CE211" s="68" t="e">
        <f t="shared" si="136"/>
        <v>#DIV/0!</v>
      </c>
      <c r="CF211" s="67"/>
      <c r="CG211" s="67"/>
      <c r="CH211" s="67" t="s">
        <v>119</v>
      </c>
      <c r="CI211" s="67"/>
      <c r="CJ211" s="68" t="e">
        <f t="shared" si="137"/>
        <v>#DIV/0!</v>
      </c>
      <c r="CK211" s="68" t="e">
        <f t="shared" si="138"/>
        <v>#DIV/0!</v>
      </c>
      <c r="CL211" s="67"/>
      <c r="CM211" s="67"/>
      <c r="CN211" s="58">
        <f t="shared" si="139"/>
        <v>0</v>
      </c>
      <c r="CO211" s="58">
        <f t="shared" si="140"/>
        <v>0</v>
      </c>
      <c r="CP211" s="58">
        <f t="shared" si="141"/>
        <v>0</v>
      </c>
      <c r="CQ211" s="58">
        <f t="shared" si="142"/>
        <v>0</v>
      </c>
      <c r="CR211" s="58">
        <f t="shared" si="143"/>
        <v>0</v>
      </c>
      <c r="CS211" s="58">
        <f t="shared" si="144"/>
        <v>0</v>
      </c>
      <c r="CT211" s="58">
        <f t="shared" si="145"/>
        <v>0</v>
      </c>
      <c r="CU211" s="58">
        <f t="shared" si="146"/>
        <v>0</v>
      </c>
      <c r="CV211" s="58">
        <f t="shared" si="147"/>
        <v>0</v>
      </c>
      <c r="CW211" s="58">
        <f t="shared" si="148"/>
        <v>0</v>
      </c>
      <c r="CX211" s="58">
        <f t="shared" si="149"/>
        <v>0</v>
      </c>
      <c r="CY211" s="58">
        <f t="shared" si="150"/>
        <v>0</v>
      </c>
      <c r="CZ211" s="58">
        <f t="shared" si="151"/>
        <v>0</v>
      </c>
    </row>
    <row r="212" spans="1:104" ht="39" x14ac:dyDescent="0.35">
      <c r="A212" s="141" t="s">
        <v>320</v>
      </c>
      <c r="B212" s="277" t="s">
        <v>147</v>
      </c>
      <c r="C212" s="20" t="s">
        <v>869</v>
      </c>
      <c r="D212" s="22" t="s">
        <v>267</v>
      </c>
      <c r="E212" s="22" t="s">
        <v>274</v>
      </c>
      <c r="F212" s="22" t="s">
        <v>275</v>
      </c>
      <c r="G212" s="20">
        <f t="shared" si="114"/>
        <v>1</v>
      </c>
      <c r="H212" s="20"/>
      <c r="I212" s="20"/>
      <c r="J212" s="20"/>
      <c r="K212" s="20"/>
      <c r="L212" s="20"/>
      <c r="M212" s="20"/>
      <c r="N212" s="20"/>
      <c r="O212" s="20"/>
      <c r="P212" s="20"/>
      <c r="Q212" s="20"/>
      <c r="R212" s="20">
        <v>1</v>
      </c>
      <c r="S212" s="20"/>
      <c r="T212" s="67" t="s">
        <v>108</v>
      </c>
      <c r="U212" s="67"/>
      <c r="V212" s="68" t="e">
        <f t="shared" si="115"/>
        <v>#DIV/0!</v>
      </c>
      <c r="W212" s="68">
        <f t="shared" si="116"/>
        <v>0</v>
      </c>
      <c r="X212" s="67"/>
      <c r="Y212" s="67"/>
      <c r="Z212" s="67" t="s">
        <v>109</v>
      </c>
      <c r="AA212" s="67"/>
      <c r="AB212" s="68" t="e">
        <f t="shared" si="117"/>
        <v>#DIV/0!</v>
      </c>
      <c r="AC212" s="68">
        <f t="shared" si="118"/>
        <v>0</v>
      </c>
      <c r="AD212" s="67"/>
      <c r="AE212" s="67"/>
      <c r="AF212" s="67" t="s">
        <v>110</v>
      </c>
      <c r="AG212" s="67"/>
      <c r="AH212" s="68" t="e">
        <f t="shared" si="119"/>
        <v>#DIV/0!</v>
      </c>
      <c r="AI212" s="68">
        <f t="shared" si="120"/>
        <v>0</v>
      </c>
      <c r="AJ212" s="67"/>
      <c r="AK212" s="67"/>
      <c r="AL212" s="67" t="s">
        <v>111</v>
      </c>
      <c r="AM212" s="67"/>
      <c r="AN212" s="68" t="e">
        <f t="shared" si="121"/>
        <v>#DIV/0!</v>
      </c>
      <c r="AO212" s="68">
        <f t="shared" si="122"/>
        <v>0</v>
      </c>
      <c r="AP212" s="67"/>
      <c r="AQ212" s="67"/>
      <c r="AR212" s="67" t="s">
        <v>112</v>
      </c>
      <c r="AS212" s="67"/>
      <c r="AT212" s="68" t="e">
        <f t="shared" si="123"/>
        <v>#DIV/0!</v>
      </c>
      <c r="AU212" s="68">
        <f t="shared" si="124"/>
        <v>0</v>
      </c>
      <c r="AV212" s="67"/>
      <c r="AW212" s="67"/>
      <c r="AX212" s="67" t="s">
        <v>113</v>
      </c>
      <c r="AY212" s="67"/>
      <c r="AZ212" s="68" t="e">
        <f t="shared" si="125"/>
        <v>#DIV/0!</v>
      </c>
      <c r="BA212" s="68">
        <f t="shared" si="126"/>
        <v>0</v>
      </c>
      <c r="BB212" s="67"/>
      <c r="BC212" s="67"/>
      <c r="BD212" s="67" t="s">
        <v>114</v>
      </c>
      <c r="BE212" s="67"/>
      <c r="BF212" s="68" t="e">
        <f t="shared" si="127"/>
        <v>#DIV/0!</v>
      </c>
      <c r="BG212" s="68">
        <f t="shared" si="128"/>
        <v>0</v>
      </c>
      <c r="BH212" s="67"/>
      <c r="BI212" s="67"/>
      <c r="BJ212" s="67" t="s">
        <v>115</v>
      </c>
      <c r="BK212" s="67"/>
      <c r="BL212" s="68" t="e">
        <f t="shared" si="129"/>
        <v>#DIV/0!</v>
      </c>
      <c r="BM212" s="68">
        <f t="shared" si="130"/>
        <v>0</v>
      </c>
      <c r="BN212" s="67"/>
      <c r="BO212" s="67"/>
      <c r="BP212" s="67" t="s">
        <v>116</v>
      </c>
      <c r="BQ212" s="67"/>
      <c r="BR212" s="68" t="e">
        <f t="shared" si="131"/>
        <v>#DIV/0!</v>
      </c>
      <c r="BS212" s="68">
        <f t="shared" si="132"/>
        <v>0</v>
      </c>
      <c r="BT212" s="67"/>
      <c r="BU212" s="67"/>
      <c r="BV212" s="67" t="s">
        <v>117</v>
      </c>
      <c r="BW212" s="67"/>
      <c r="BX212" s="68" t="e">
        <f t="shared" si="133"/>
        <v>#DIV/0!</v>
      </c>
      <c r="BY212" s="68">
        <f t="shared" si="134"/>
        <v>0</v>
      </c>
      <c r="BZ212" s="67"/>
      <c r="CA212" s="67"/>
      <c r="CB212" s="67" t="s">
        <v>118</v>
      </c>
      <c r="CC212" s="67"/>
      <c r="CD212" s="68">
        <f t="shared" si="135"/>
        <v>0</v>
      </c>
      <c r="CE212" s="68">
        <f t="shared" si="136"/>
        <v>0</v>
      </c>
      <c r="CF212" s="67"/>
      <c r="CG212" s="67"/>
      <c r="CH212" s="67" t="s">
        <v>119</v>
      </c>
      <c r="CI212" s="67"/>
      <c r="CJ212" s="68" t="e">
        <f t="shared" si="137"/>
        <v>#DIV/0!</v>
      </c>
      <c r="CK212" s="68">
        <f t="shared" si="138"/>
        <v>0</v>
      </c>
      <c r="CL212" s="67"/>
      <c r="CM212" s="67"/>
      <c r="CN212" s="58">
        <f t="shared" si="139"/>
        <v>0</v>
      </c>
      <c r="CO212" s="58">
        <f t="shared" si="140"/>
        <v>0</v>
      </c>
      <c r="CP212" s="58">
        <f t="shared" si="141"/>
        <v>0</v>
      </c>
      <c r="CQ212" s="58">
        <f t="shared" si="142"/>
        <v>0</v>
      </c>
      <c r="CR212" s="58">
        <f t="shared" si="143"/>
        <v>0</v>
      </c>
      <c r="CS212" s="58">
        <f t="shared" si="144"/>
        <v>0</v>
      </c>
      <c r="CT212" s="58">
        <f t="shared" si="145"/>
        <v>0</v>
      </c>
      <c r="CU212" s="58">
        <f t="shared" si="146"/>
        <v>0</v>
      </c>
      <c r="CV212" s="58">
        <f t="shared" si="147"/>
        <v>0</v>
      </c>
      <c r="CW212" s="58">
        <f t="shared" si="148"/>
        <v>0</v>
      </c>
      <c r="CX212" s="58">
        <f t="shared" si="149"/>
        <v>0</v>
      </c>
      <c r="CY212" s="58">
        <f t="shared" si="150"/>
        <v>0</v>
      </c>
      <c r="CZ212" s="58">
        <f t="shared" si="151"/>
        <v>0</v>
      </c>
    </row>
    <row r="213" spans="1:104" ht="14" x14ac:dyDescent="0.35">
      <c r="A213" s="141" t="s">
        <v>320</v>
      </c>
      <c r="B213" s="278"/>
      <c r="C213" s="20" t="s">
        <v>870</v>
      </c>
      <c r="D213" s="22"/>
      <c r="E213" s="22"/>
      <c r="F213" s="22"/>
      <c r="G213" s="20">
        <f t="shared" si="114"/>
        <v>0</v>
      </c>
      <c r="H213" s="20"/>
      <c r="I213" s="20"/>
      <c r="J213" s="20"/>
      <c r="K213" s="20"/>
      <c r="L213" s="20"/>
      <c r="M213" s="20"/>
      <c r="N213" s="20"/>
      <c r="O213" s="20"/>
      <c r="P213" s="20"/>
      <c r="Q213" s="20"/>
      <c r="R213" s="20"/>
      <c r="S213" s="20"/>
      <c r="T213" s="67" t="s">
        <v>108</v>
      </c>
      <c r="U213" s="67"/>
      <c r="V213" s="68" t="e">
        <f t="shared" si="115"/>
        <v>#DIV/0!</v>
      </c>
      <c r="W213" s="68" t="e">
        <f t="shared" si="116"/>
        <v>#DIV/0!</v>
      </c>
      <c r="X213" s="67"/>
      <c r="Y213" s="67"/>
      <c r="Z213" s="67" t="s">
        <v>109</v>
      </c>
      <c r="AA213" s="67"/>
      <c r="AB213" s="68" t="e">
        <f t="shared" si="117"/>
        <v>#DIV/0!</v>
      </c>
      <c r="AC213" s="68" t="e">
        <f t="shared" si="118"/>
        <v>#DIV/0!</v>
      </c>
      <c r="AD213" s="67"/>
      <c r="AE213" s="67"/>
      <c r="AF213" s="67" t="s">
        <v>110</v>
      </c>
      <c r="AG213" s="67"/>
      <c r="AH213" s="68" t="e">
        <f t="shared" si="119"/>
        <v>#DIV/0!</v>
      </c>
      <c r="AI213" s="68" t="e">
        <f t="shared" si="120"/>
        <v>#DIV/0!</v>
      </c>
      <c r="AJ213" s="67"/>
      <c r="AK213" s="67"/>
      <c r="AL213" s="67" t="s">
        <v>111</v>
      </c>
      <c r="AM213" s="67"/>
      <c r="AN213" s="68" t="e">
        <f t="shared" si="121"/>
        <v>#DIV/0!</v>
      </c>
      <c r="AO213" s="68" t="e">
        <f t="shared" si="122"/>
        <v>#DIV/0!</v>
      </c>
      <c r="AP213" s="67"/>
      <c r="AQ213" s="67"/>
      <c r="AR213" s="67" t="s">
        <v>112</v>
      </c>
      <c r="AS213" s="67"/>
      <c r="AT213" s="68" t="e">
        <f t="shared" si="123"/>
        <v>#DIV/0!</v>
      </c>
      <c r="AU213" s="68" t="e">
        <f t="shared" si="124"/>
        <v>#DIV/0!</v>
      </c>
      <c r="AV213" s="67"/>
      <c r="AW213" s="67"/>
      <c r="AX213" s="67" t="s">
        <v>113</v>
      </c>
      <c r="AY213" s="67"/>
      <c r="AZ213" s="68" t="e">
        <f t="shared" si="125"/>
        <v>#DIV/0!</v>
      </c>
      <c r="BA213" s="68" t="e">
        <f t="shared" si="126"/>
        <v>#DIV/0!</v>
      </c>
      <c r="BB213" s="67"/>
      <c r="BC213" s="67"/>
      <c r="BD213" s="67" t="s">
        <v>114</v>
      </c>
      <c r="BE213" s="67"/>
      <c r="BF213" s="68" t="e">
        <f t="shared" si="127"/>
        <v>#DIV/0!</v>
      </c>
      <c r="BG213" s="68" t="e">
        <f t="shared" si="128"/>
        <v>#DIV/0!</v>
      </c>
      <c r="BH213" s="67"/>
      <c r="BI213" s="67"/>
      <c r="BJ213" s="67" t="s">
        <v>115</v>
      </c>
      <c r="BK213" s="67"/>
      <c r="BL213" s="68" t="e">
        <f t="shared" si="129"/>
        <v>#DIV/0!</v>
      </c>
      <c r="BM213" s="68" t="e">
        <f t="shared" si="130"/>
        <v>#DIV/0!</v>
      </c>
      <c r="BN213" s="67"/>
      <c r="BO213" s="67"/>
      <c r="BP213" s="67" t="s">
        <v>116</v>
      </c>
      <c r="BQ213" s="67"/>
      <c r="BR213" s="68" t="e">
        <f t="shared" si="131"/>
        <v>#DIV/0!</v>
      </c>
      <c r="BS213" s="68" t="e">
        <f t="shared" si="132"/>
        <v>#DIV/0!</v>
      </c>
      <c r="BT213" s="67"/>
      <c r="BU213" s="67"/>
      <c r="BV213" s="67" t="s">
        <v>117</v>
      </c>
      <c r="BW213" s="67"/>
      <c r="BX213" s="68" t="e">
        <f t="shared" si="133"/>
        <v>#DIV/0!</v>
      </c>
      <c r="BY213" s="68" t="e">
        <f t="shared" si="134"/>
        <v>#DIV/0!</v>
      </c>
      <c r="BZ213" s="67"/>
      <c r="CA213" s="67"/>
      <c r="CB213" s="67" t="s">
        <v>118</v>
      </c>
      <c r="CC213" s="67"/>
      <c r="CD213" s="68" t="e">
        <f t="shared" si="135"/>
        <v>#DIV/0!</v>
      </c>
      <c r="CE213" s="68" t="e">
        <f t="shared" si="136"/>
        <v>#DIV/0!</v>
      </c>
      <c r="CF213" s="67"/>
      <c r="CG213" s="67"/>
      <c r="CH213" s="67" t="s">
        <v>119</v>
      </c>
      <c r="CI213" s="67"/>
      <c r="CJ213" s="68" t="e">
        <f t="shared" si="137"/>
        <v>#DIV/0!</v>
      </c>
      <c r="CK213" s="68" t="e">
        <f t="shared" si="138"/>
        <v>#DIV/0!</v>
      </c>
      <c r="CL213" s="67"/>
      <c r="CM213" s="67"/>
      <c r="CN213" s="58">
        <f t="shared" si="139"/>
        <v>0</v>
      </c>
      <c r="CO213" s="58">
        <f t="shared" si="140"/>
        <v>0</v>
      </c>
      <c r="CP213" s="58">
        <f t="shared" si="141"/>
        <v>0</v>
      </c>
      <c r="CQ213" s="58">
        <f t="shared" si="142"/>
        <v>0</v>
      </c>
      <c r="CR213" s="58">
        <f t="shared" si="143"/>
        <v>0</v>
      </c>
      <c r="CS213" s="58">
        <f t="shared" si="144"/>
        <v>0</v>
      </c>
      <c r="CT213" s="58">
        <f t="shared" si="145"/>
        <v>0</v>
      </c>
      <c r="CU213" s="58">
        <f t="shared" si="146"/>
        <v>0</v>
      </c>
      <c r="CV213" s="58">
        <f t="shared" si="147"/>
        <v>0</v>
      </c>
      <c r="CW213" s="58">
        <f t="shared" si="148"/>
        <v>0</v>
      </c>
      <c r="CX213" s="58">
        <f t="shared" si="149"/>
        <v>0</v>
      </c>
      <c r="CY213" s="58">
        <f t="shared" si="150"/>
        <v>0</v>
      </c>
      <c r="CZ213" s="58">
        <f t="shared" si="151"/>
        <v>0</v>
      </c>
    </row>
    <row r="214" spans="1:104" ht="14" x14ac:dyDescent="0.35">
      <c r="A214" s="141" t="s">
        <v>320</v>
      </c>
      <c r="B214" s="278"/>
      <c r="C214" s="20" t="s">
        <v>871</v>
      </c>
      <c r="D214" s="22"/>
      <c r="E214" s="22"/>
      <c r="F214" s="22"/>
      <c r="G214" s="20">
        <f t="shared" si="114"/>
        <v>0</v>
      </c>
      <c r="H214" s="20"/>
      <c r="I214" s="20"/>
      <c r="J214" s="20"/>
      <c r="K214" s="20"/>
      <c r="L214" s="20"/>
      <c r="M214" s="20"/>
      <c r="N214" s="20"/>
      <c r="O214" s="20"/>
      <c r="P214" s="20"/>
      <c r="Q214" s="20"/>
      <c r="R214" s="20"/>
      <c r="S214" s="20"/>
      <c r="T214" s="67" t="s">
        <v>108</v>
      </c>
      <c r="U214" s="67"/>
      <c r="V214" s="68" t="e">
        <f t="shared" si="115"/>
        <v>#DIV/0!</v>
      </c>
      <c r="W214" s="68" t="e">
        <f t="shared" si="116"/>
        <v>#DIV/0!</v>
      </c>
      <c r="X214" s="67"/>
      <c r="Y214" s="67"/>
      <c r="Z214" s="67" t="s">
        <v>109</v>
      </c>
      <c r="AA214" s="67"/>
      <c r="AB214" s="68" t="e">
        <f t="shared" si="117"/>
        <v>#DIV/0!</v>
      </c>
      <c r="AC214" s="68" t="e">
        <f t="shared" si="118"/>
        <v>#DIV/0!</v>
      </c>
      <c r="AD214" s="67"/>
      <c r="AE214" s="67"/>
      <c r="AF214" s="67" t="s">
        <v>110</v>
      </c>
      <c r="AG214" s="67"/>
      <c r="AH214" s="68" t="e">
        <f t="shared" si="119"/>
        <v>#DIV/0!</v>
      </c>
      <c r="AI214" s="68" t="e">
        <f t="shared" si="120"/>
        <v>#DIV/0!</v>
      </c>
      <c r="AJ214" s="67"/>
      <c r="AK214" s="67"/>
      <c r="AL214" s="67" t="s">
        <v>111</v>
      </c>
      <c r="AM214" s="67"/>
      <c r="AN214" s="68" t="e">
        <f t="shared" si="121"/>
        <v>#DIV/0!</v>
      </c>
      <c r="AO214" s="68" t="e">
        <f t="shared" si="122"/>
        <v>#DIV/0!</v>
      </c>
      <c r="AP214" s="67"/>
      <c r="AQ214" s="67"/>
      <c r="AR214" s="67" t="s">
        <v>112</v>
      </c>
      <c r="AS214" s="67"/>
      <c r="AT214" s="68" t="e">
        <f t="shared" si="123"/>
        <v>#DIV/0!</v>
      </c>
      <c r="AU214" s="68" t="e">
        <f t="shared" si="124"/>
        <v>#DIV/0!</v>
      </c>
      <c r="AV214" s="67"/>
      <c r="AW214" s="67"/>
      <c r="AX214" s="67" t="s">
        <v>113</v>
      </c>
      <c r="AY214" s="67"/>
      <c r="AZ214" s="68" t="e">
        <f t="shared" si="125"/>
        <v>#DIV/0!</v>
      </c>
      <c r="BA214" s="68" t="e">
        <f t="shared" si="126"/>
        <v>#DIV/0!</v>
      </c>
      <c r="BB214" s="67"/>
      <c r="BC214" s="67"/>
      <c r="BD214" s="67" t="s">
        <v>114</v>
      </c>
      <c r="BE214" s="67"/>
      <c r="BF214" s="68" t="e">
        <f t="shared" si="127"/>
        <v>#DIV/0!</v>
      </c>
      <c r="BG214" s="68" t="e">
        <f t="shared" si="128"/>
        <v>#DIV/0!</v>
      </c>
      <c r="BH214" s="67"/>
      <c r="BI214" s="67"/>
      <c r="BJ214" s="67" t="s">
        <v>115</v>
      </c>
      <c r="BK214" s="67"/>
      <c r="BL214" s="68" t="e">
        <f t="shared" si="129"/>
        <v>#DIV/0!</v>
      </c>
      <c r="BM214" s="68" t="e">
        <f t="shared" si="130"/>
        <v>#DIV/0!</v>
      </c>
      <c r="BN214" s="67"/>
      <c r="BO214" s="67"/>
      <c r="BP214" s="67" t="s">
        <v>116</v>
      </c>
      <c r="BQ214" s="67"/>
      <c r="BR214" s="68" t="e">
        <f t="shared" si="131"/>
        <v>#DIV/0!</v>
      </c>
      <c r="BS214" s="68" t="e">
        <f t="shared" si="132"/>
        <v>#DIV/0!</v>
      </c>
      <c r="BT214" s="67"/>
      <c r="BU214" s="67"/>
      <c r="BV214" s="67" t="s">
        <v>117</v>
      </c>
      <c r="BW214" s="67"/>
      <c r="BX214" s="68" t="e">
        <f t="shared" si="133"/>
        <v>#DIV/0!</v>
      </c>
      <c r="BY214" s="68" t="e">
        <f t="shared" si="134"/>
        <v>#DIV/0!</v>
      </c>
      <c r="BZ214" s="67"/>
      <c r="CA214" s="67"/>
      <c r="CB214" s="67" t="s">
        <v>118</v>
      </c>
      <c r="CC214" s="67"/>
      <c r="CD214" s="68" t="e">
        <f t="shared" si="135"/>
        <v>#DIV/0!</v>
      </c>
      <c r="CE214" s="68" t="e">
        <f t="shared" si="136"/>
        <v>#DIV/0!</v>
      </c>
      <c r="CF214" s="67"/>
      <c r="CG214" s="67"/>
      <c r="CH214" s="67" t="s">
        <v>119</v>
      </c>
      <c r="CI214" s="67"/>
      <c r="CJ214" s="68" t="e">
        <f t="shared" si="137"/>
        <v>#DIV/0!</v>
      </c>
      <c r="CK214" s="68" t="e">
        <f t="shared" si="138"/>
        <v>#DIV/0!</v>
      </c>
      <c r="CL214" s="67"/>
      <c r="CM214" s="67"/>
      <c r="CN214" s="58">
        <f t="shared" si="139"/>
        <v>0</v>
      </c>
      <c r="CO214" s="58">
        <f t="shared" si="140"/>
        <v>0</v>
      </c>
      <c r="CP214" s="58">
        <f t="shared" si="141"/>
        <v>0</v>
      </c>
      <c r="CQ214" s="58">
        <f t="shared" si="142"/>
        <v>0</v>
      </c>
      <c r="CR214" s="58">
        <f t="shared" si="143"/>
        <v>0</v>
      </c>
      <c r="CS214" s="58">
        <f t="shared" si="144"/>
        <v>0</v>
      </c>
      <c r="CT214" s="58">
        <f t="shared" si="145"/>
        <v>0</v>
      </c>
      <c r="CU214" s="58">
        <f t="shared" si="146"/>
        <v>0</v>
      </c>
      <c r="CV214" s="58">
        <f t="shared" si="147"/>
        <v>0</v>
      </c>
      <c r="CW214" s="58">
        <f t="shared" si="148"/>
        <v>0</v>
      </c>
      <c r="CX214" s="58">
        <f t="shared" si="149"/>
        <v>0</v>
      </c>
      <c r="CY214" s="58">
        <f t="shared" si="150"/>
        <v>0</v>
      </c>
      <c r="CZ214" s="58">
        <f t="shared" si="151"/>
        <v>0</v>
      </c>
    </row>
    <row r="215" spans="1:104" ht="14" x14ac:dyDescent="0.35">
      <c r="A215" s="141" t="s">
        <v>320</v>
      </c>
      <c r="B215" s="279"/>
      <c r="C215" s="20" t="s">
        <v>872</v>
      </c>
      <c r="D215" s="22"/>
      <c r="E215" s="22"/>
      <c r="F215" s="22"/>
      <c r="G215" s="20">
        <f t="shared" si="114"/>
        <v>0</v>
      </c>
      <c r="H215" s="20"/>
      <c r="I215" s="20"/>
      <c r="J215" s="20"/>
      <c r="K215" s="20"/>
      <c r="L215" s="20"/>
      <c r="M215" s="20"/>
      <c r="N215" s="20"/>
      <c r="O215" s="20"/>
      <c r="P215" s="20"/>
      <c r="Q215" s="20"/>
      <c r="R215" s="20"/>
      <c r="S215" s="20"/>
      <c r="T215" s="67" t="s">
        <v>108</v>
      </c>
      <c r="U215" s="67"/>
      <c r="V215" s="68" t="e">
        <f t="shared" si="115"/>
        <v>#DIV/0!</v>
      </c>
      <c r="W215" s="68" t="e">
        <f t="shared" si="116"/>
        <v>#DIV/0!</v>
      </c>
      <c r="X215" s="67"/>
      <c r="Y215" s="67"/>
      <c r="Z215" s="67" t="s">
        <v>109</v>
      </c>
      <c r="AA215" s="67"/>
      <c r="AB215" s="68" t="e">
        <f t="shared" si="117"/>
        <v>#DIV/0!</v>
      </c>
      <c r="AC215" s="68" t="e">
        <f t="shared" si="118"/>
        <v>#DIV/0!</v>
      </c>
      <c r="AD215" s="67"/>
      <c r="AE215" s="67"/>
      <c r="AF215" s="67" t="s">
        <v>110</v>
      </c>
      <c r="AG215" s="67"/>
      <c r="AH215" s="68" t="e">
        <f t="shared" si="119"/>
        <v>#DIV/0!</v>
      </c>
      <c r="AI215" s="68" t="e">
        <f t="shared" si="120"/>
        <v>#DIV/0!</v>
      </c>
      <c r="AJ215" s="67"/>
      <c r="AK215" s="67"/>
      <c r="AL215" s="67" t="s">
        <v>111</v>
      </c>
      <c r="AM215" s="67"/>
      <c r="AN215" s="68" t="e">
        <f t="shared" si="121"/>
        <v>#DIV/0!</v>
      </c>
      <c r="AO215" s="68" t="e">
        <f t="shared" si="122"/>
        <v>#DIV/0!</v>
      </c>
      <c r="AP215" s="67"/>
      <c r="AQ215" s="67"/>
      <c r="AR215" s="67" t="s">
        <v>112</v>
      </c>
      <c r="AS215" s="67"/>
      <c r="AT215" s="68" t="e">
        <f t="shared" si="123"/>
        <v>#DIV/0!</v>
      </c>
      <c r="AU215" s="68" t="e">
        <f t="shared" si="124"/>
        <v>#DIV/0!</v>
      </c>
      <c r="AV215" s="67"/>
      <c r="AW215" s="67"/>
      <c r="AX215" s="67" t="s">
        <v>113</v>
      </c>
      <c r="AY215" s="67"/>
      <c r="AZ215" s="68" t="e">
        <f t="shared" si="125"/>
        <v>#DIV/0!</v>
      </c>
      <c r="BA215" s="68" t="e">
        <f t="shared" si="126"/>
        <v>#DIV/0!</v>
      </c>
      <c r="BB215" s="67"/>
      <c r="BC215" s="67"/>
      <c r="BD215" s="67" t="s">
        <v>114</v>
      </c>
      <c r="BE215" s="67"/>
      <c r="BF215" s="68" t="e">
        <f t="shared" si="127"/>
        <v>#DIV/0!</v>
      </c>
      <c r="BG215" s="68" t="e">
        <f t="shared" si="128"/>
        <v>#DIV/0!</v>
      </c>
      <c r="BH215" s="67"/>
      <c r="BI215" s="67"/>
      <c r="BJ215" s="67" t="s">
        <v>115</v>
      </c>
      <c r="BK215" s="67"/>
      <c r="BL215" s="68" t="e">
        <f t="shared" si="129"/>
        <v>#DIV/0!</v>
      </c>
      <c r="BM215" s="68" t="e">
        <f t="shared" si="130"/>
        <v>#DIV/0!</v>
      </c>
      <c r="BN215" s="67"/>
      <c r="BO215" s="67"/>
      <c r="BP215" s="67" t="s">
        <v>116</v>
      </c>
      <c r="BQ215" s="67"/>
      <c r="BR215" s="68" t="e">
        <f t="shared" si="131"/>
        <v>#DIV/0!</v>
      </c>
      <c r="BS215" s="68" t="e">
        <f t="shared" si="132"/>
        <v>#DIV/0!</v>
      </c>
      <c r="BT215" s="67"/>
      <c r="BU215" s="67"/>
      <c r="BV215" s="67" t="s">
        <v>117</v>
      </c>
      <c r="BW215" s="67"/>
      <c r="BX215" s="68" t="e">
        <f t="shared" si="133"/>
        <v>#DIV/0!</v>
      </c>
      <c r="BY215" s="68" t="e">
        <f t="shared" si="134"/>
        <v>#DIV/0!</v>
      </c>
      <c r="BZ215" s="67"/>
      <c r="CA215" s="67"/>
      <c r="CB215" s="67" t="s">
        <v>118</v>
      </c>
      <c r="CC215" s="67"/>
      <c r="CD215" s="68" t="e">
        <f t="shared" si="135"/>
        <v>#DIV/0!</v>
      </c>
      <c r="CE215" s="68" t="e">
        <f t="shared" si="136"/>
        <v>#DIV/0!</v>
      </c>
      <c r="CF215" s="67"/>
      <c r="CG215" s="67"/>
      <c r="CH215" s="67" t="s">
        <v>119</v>
      </c>
      <c r="CI215" s="67"/>
      <c r="CJ215" s="68" t="e">
        <f t="shared" si="137"/>
        <v>#DIV/0!</v>
      </c>
      <c r="CK215" s="68" t="e">
        <f t="shared" si="138"/>
        <v>#DIV/0!</v>
      </c>
      <c r="CL215" s="67"/>
      <c r="CM215" s="67"/>
      <c r="CN215" s="58">
        <f t="shared" si="139"/>
        <v>0</v>
      </c>
      <c r="CO215" s="58">
        <f t="shared" si="140"/>
        <v>0</v>
      </c>
      <c r="CP215" s="58">
        <f t="shared" si="141"/>
        <v>0</v>
      </c>
      <c r="CQ215" s="58">
        <f t="shared" si="142"/>
        <v>0</v>
      </c>
      <c r="CR215" s="58">
        <f t="shared" si="143"/>
        <v>0</v>
      </c>
      <c r="CS215" s="58">
        <f t="shared" si="144"/>
        <v>0</v>
      </c>
      <c r="CT215" s="58">
        <f t="shared" si="145"/>
        <v>0</v>
      </c>
      <c r="CU215" s="58">
        <f t="shared" si="146"/>
        <v>0</v>
      </c>
      <c r="CV215" s="58">
        <f t="shared" si="147"/>
        <v>0</v>
      </c>
      <c r="CW215" s="58">
        <f t="shared" si="148"/>
        <v>0</v>
      </c>
      <c r="CX215" s="58">
        <f t="shared" si="149"/>
        <v>0</v>
      </c>
      <c r="CY215" s="58">
        <f t="shared" si="150"/>
        <v>0</v>
      </c>
      <c r="CZ215" s="58">
        <f t="shared" si="151"/>
        <v>0</v>
      </c>
    </row>
    <row r="216" spans="1:104" ht="26" x14ac:dyDescent="0.35">
      <c r="A216" s="141" t="s">
        <v>320</v>
      </c>
      <c r="B216" s="277" t="s">
        <v>147</v>
      </c>
      <c r="C216" s="20" t="s">
        <v>873</v>
      </c>
      <c r="D216" s="22" t="s">
        <v>267</v>
      </c>
      <c r="E216" s="22" t="s">
        <v>276</v>
      </c>
      <c r="F216" s="22" t="s">
        <v>277</v>
      </c>
      <c r="G216" s="20">
        <f t="shared" si="114"/>
        <v>4</v>
      </c>
      <c r="H216" s="20"/>
      <c r="I216" s="20"/>
      <c r="J216" s="20">
        <v>1</v>
      </c>
      <c r="K216" s="20"/>
      <c r="L216" s="20"/>
      <c r="M216" s="20">
        <v>1</v>
      </c>
      <c r="N216" s="20"/>
      <c r="O216" s="20"/>
      <c r="P216" s="20">
        <v>1</v>
      </c>
      <c r="Q216" s="20"/>
      <c r="R216" s="20"/>
      <c r="S216" s="20">
        <v>1</v>
      </c>
      <c r="T216" s="67" t="s">
        <v>108</v>
      </c>
      <c r="U216" s="67"/>
      <c r="V216" s="68" t="e">
        <f t="shared" si="115"/>
        <v>#DIV/0!</v>
      </c>
      <c r="W216" s="68">
        <f t="shared" si="116"/>
        <v>0</v>
      </c>
      <c r="X216" s="67"/>
      <c r="Y216" s="67"/>
      <c r="Z216" s="67" t="s">
        <v>109</v>
      </c>
      <c r="AA216" s="67"/>
      <c r="AB216" s="68" t="e">
        <f t="shared" si="117"/>
        <v>#DIV/0!</v>
      </c>
      <c r="AC216" s="68">
        <f t="shared" si="118"/>
        <v>0</v>
      </c>
      <c r="AD216" s="67"/>
      <c r="AE216" s="67"/>
      <c r="AF216" s="67" t="s">
        <v>110</v>
      </c>
      <c r="AG216" s="67"/>
      <c r="AH216" s="68">
        <f t="shared" si="119"/>
        <v>0</v>
      </c>
      <c r="AI216" s="68">
        <f t="shared" si="120"/>
        <v>0</v>
      </c>
      <c r="AJ216" s="67"/>
      <c r="AK216" s="67"/>
      <c r="AL216" s="67" t="s">
        <v>111</v>
      </c>
      <c r="AM216" s="67"/>
      <c r="AN216" s="68" t="e">
        <f t="shared" si="121"/>
        <v>#DIV/0!</v>
      </c>
      <c r="AO216" s="68">
        <f t="shared" si="122"/>
        <v>0</v>
      </c>
      <c r="AP216" s="67"/>
      <c r="AQ216" s="67"/>
      <c r="AR216" s="67" t="s">
        <v>112</v>
      </c>
      <c r="AS216" s="67"/>
      <c r="AT216" s="68" t="e">
        <f t="shared" si="123"/>
        <v>#DIV/0!</v>
      </c>
      <c r="AU216" s="68">
        <f t="shared" si="124"/>
        <v>0</v>
      </c>
      <c r="AV216" s="67"/>
      <c r="AW216" s="67"/>
      <c r="AX216" s="67" t="s">
        <v>113</v>
      </c>
      <c r="AY216" s="67"/>
      <c r="AZ216" s="68">
        <f t="shared" si="125"/>
        <v>0</v>
      </c>
      <c r="BA216" s="68">
        <f t="shared" si="126"/>
        <v>0</v>
      </c>
      <c r="BB216" s="67"/>
      <c r="BC216" s="67"/>
      <c r="BD216" s="67" t="s">
        <v>114</v>
      </c>
      <c r="BE216" s="67"/>
      <c r="BF216" s="68" t="e">
        <f t="shared" si="127"/>
        <v>#DIV/0!</v>
      </c>
      <c r="BG216" s="68">
        <f t="shared" si="128"/>
        <v>0</v>
      </c>
      <c r="BH216" s="67"/>
      <c r="BI216" s="67"/>
      <c r="BJ216" s="67" t="s">
        <v>115</v>
      </c>
      <c r="BK216" s="67"/>
      <c r="BL216" s="68" t="e">
        <f t="shared" si="129"/>
        <v>#DIV/0!</v>
      </c>
      <c r="BM216" s="68">
        <f t="shared" si="130"/>
        <v>0</v>
      </c>
      <c r="BN216" s="67"/>
      <c r="BO216" s="67"/>
      <c r="BP216" s="67" t="s">
        <v>116</v>
      </c>
      <c r="BQ216" s="67"/>
      <c r="BR216" s="68">
        <f t="shared" si="131"/>
        <v>0</v>
      </c>
      <c r="BS216" s="68">
        <f t="shared" si="132"/>
        <v>0</v>
      </c>
      <c r="BT216" s="67"/>
      <c r="BU216" s="67"/>
      <c r="BV216" s="67" t="s">
        <v>117</v>
      </c>
      <c r="BW216" s="67"/>
      <c r="BX216" s="68" t="e">
        <f t="shared" si="133"/>
        <v>#DIV/0!</v>
      </c>
      <c r="BY216" s="68">
        <f t="shared" si="134"/>
        <v>0</v>
      </c>
      <c r="BZ216" s="67"/>
      <c r="CA216" s="67"/>
      <c r="CB216" s="67" t="s">
        <v>118</v>
      </c>
      <c r="CC216" s="67"/>
      <c r="CD216" s="68" t="e">
        <f t="shared" si="135"/>
        <v>#DIV/0!</v>
      </c>
      <c r="CE216" s="68">
        <f t="shared" si="136"/>
        <v>0</v>
      </c>
      <c r="CF216" s="67"/>
      <c r="CG216" s="67"/>
      <c r="CH216" s="67" t="s">
        <v>119</v>
      </c>
      <c r="CI216" s="67"/>
      <c r="CJ216" s="68">
        <f t="shared" si="137"/>
        <v>0</v>
      </c>
      <c r="CK216" s="68">
        <f t="shared" si="138"/>
        <v>0</v>
      </c>
      <c r="CL216" s="67"/>
      <c r="CM216" s="67"/>
      <c r="CN216" s="58">
        <f t="shared" si="139"/>
        <v>0</v>
      </c>
      <c r="CO216" s="58">
        <f t="shared" si="140"/>
        <v>0</v>
      </c>
      <c r="CP216" s="58">
        <f t="shared" si="141"/>
        <v>0</v>
      </c>
      <c r="CQ216" s="58">
        <f t="shared" si="142"/>
        <v>0</v>
      </c>
      <c r="CR216" s="58">
        <f t="shared" si="143"/>
        <v>0</v>
      </c>
      <c r="CS216" s="58">
        <f t="shared" si="144"/>
        <v>0</v>
      </c>
      <c r="CT216" s="58">
        <f t="shared" si="145"/>
        <v>0</v>
      </c>
      <c r="CU216" s="58">
        <f t="shared" si="146"/>
        <v>0</v>
      </c>
      <c r="CV216" s="58">
        <f t="shared" si="147"/>
        <v>0</v>
      </c>
      <c r="CW216" s="58">
        <f t="shared" si="148"/>
        <v>0</v>
      </c>
      <c r="CX216" s="58">
        <f t="shared" si="149"/>
        <v>0</v>
      </c>
      <c r="CY216" s="58">
        <f t="shared" si="150"/>
        <v>0</v>
      </c>
      <c r="CZ216" s="58">
        <f t="shared" si="151"/>
        <v>0</v>
      </c>
    </row>
    <row r="217" spans="1:104" ht="14" x14ac:dyDescent="0.35">
      <c r="A217" s="141" t="s">
        <v>320</v>
      </c>
      <c r="B217" s="278"/>
      <c r="C217" s="20" t="s">
        <v>874</v>
      </c>
      <c r="D217" s="22"/>
      <c r="E217" s="22"/>
      <c r="F217" s="22"/>
      <c r="G217" s="20">
        <f t="shared" si="114"/>
        <v>0</v>
      </c>
      <c r="H217" s="20"/>
      <c r="I217" s="20"/>
      <c r="J217" s="20"/>
      <c r="K217" s="20"/>
      <c r="L217" s="20"/>
      <c r="M217" s="20"/>
      <c r="N217" s="20"/>
      <c r="O217" s="20"/>
      <c r="P217" s="20"/>
      <c r="Q217" s="20"/>
      <c r="R217" s="20"/>
      <c r="S217" s="20"/>
      <c r="T217" s="67" t="s">
        <v>108</v>
      </c>
      <c r="U217" s="67"/>
      <c r="V217" s="68" t="e">
        <f t="shared" si="115"/>
        <v>#DIV/0!</v>
      </c>
      <c r="W217" s="68" t="e">
        <f t="shared" si="116"/>
        <v>#DIV/0!</v>
      </c>
      <c r="X217" s="67"/>
      <c r="Y217" s="67"/>
      <c r="Z217" s="67" t="s">
        <v>109</v>
      </c>
      <c r="AA217" s="67"/>
      <c r="AB217" s="68" t="e">
        <f t="shared" si="117"/>
        <v>#DIV/0!</v>
      </c>
      <c r="AC217" s="68" t="e">
        <f t="shared" si="118"/>
        <v>#DIV/0!</v>
      </c>
      <c r="AD217" s="67"/>
      <c r="AE217" s="67"/>
      <c r="AF217" s="67" t="s">
        <v>110</v>
      </c>
      <c r="AG217" s="67"/>
      <c r="AH217" s="68" t="e">
        <f t="shared" si="119"/>
        <v>#DIV/0!</v>
      </c>
      <c r="AI217" s="68" t="e">
        <f t="shared" si="120"/>
        <v>#DIV/0!</v>
      </c>
      <c r="AJ217" s="67"/>
      <c r="AK217" s="67"/>
      <c r="AL217" s="67" t="s">
        <v>111</v>
      </c>
      <c r="AM217" s="67"/>
      <c r="AN217" s="68" t="e">
        <f t="shared" si="121"/>
        <v>#DIV/0!</v>
      </c>
      <c r="AO217" s="68" t="e">
        <f t="shared" si="122"/>
        <v>#DIV/0!</v>
      </c>
      <c r="AP217" s="67"/>
      <c r="AQ217" s="67"/>
      <c r="AR217" s="67" t="s">
        <v>112</v>
      </c>
      <c r="AS217" s="67"/>
      <c r="AT217" s="68" t="e">
        <f t="shared" si="123"/>
        <v>#DIV/0!</v>
      </c>
      <c r="AU217" s="68" t="e">
        <f t="shared" si="124"/>
        <v>#DIV/0!</v>
      </c>
      <c r="AV217" s="67"/>
      <c r="AW217" s="67"/>
      <c r="AX217" s="67" t="s">
        <v>113</v>
      </c>
      <c r="AY217" s="67"/>
      <c r="AZ217" s="68" t="e">
        <f t="shared" si="125"/>
        <v>#DIV/0!</v>
      </c>
      <c r="BA217" s="68" t="e">
        <f t="shared" si="126"/>
        <v>#DIV/0!</v>
      </c>
      <c r="BB217" s="67"/>
      <c r="BC217" s="67"/>
      <c r="BD217" s="67" t="s">
        <v>114</v>
      </c>
      <c r="BE217" s="67"/>
      <c r="BF217" s="68" t="e">
        <f t="shared" si="127"/>
        <v>#DIV/0!</v>
      </c>
      <c r="BG217" s="68" t="e">
        <f t="shared" si="128"/>
        <v>#DIV/0!</v>
      </c>
      <c r="BH217" s="67"/>
      <c r="BI217" s="67"/>
      <c r="BJ217" s="67" t="s">
        <v>115</v>
      </c>
      <c r="BK217" s="67"/>
      <c r="BL217" s="68" t="e">
        <f t="shared" si="129"/>
        <v>#DIV/0!</v>
      </c>
      <c r="BM217" s="68" t="e">
        <f t="shared" si="130"/>
        <v>#DIV/0!</v>
      </c>
      <c r="BN217" s="67"/>
      <c r="BO217" s="67"/>
      <c r="BP217" s="67" t="s">
        <v>116</v>
      </c>
      <c r="BQ217" s="67"/>
      <c r="BR217" s="68" t="e">
        <f t="shared" si="131"/>
        <v>#DIV/0!</v>
      </c>
      <c r="BS217" s="68" t="e">
        <f t="shared" si="132"/>
        <v>#DIV/0!</v>
      </c>
      <c r="BT217" s="67"/>
      <c r="BU217" s="67"/>
      <c r="BV217" s="67" t="s">
        <v>117</v>
      </c>
      <c r="BW217" s="67"/>
      <c r="BX217" s="68" t="e">
        <f t="shared" si="133"/>
        <v>#DIV/0!</v>
      </c>
      <c r="BY217" s="68" t="e">
        <f t="shared" si="134"/>
        <v>#DIV/0!</v>
      </c>
      <c r="BZ217" s="67"/>
      <c r="CA217" s="67"/>
      <c r="CB217" s="67" t="s">
        <v>118</v>
      </c>
      <c r="CC217" s="67"/>
      <c r="CD217" s="68" t="e">
        <f t="shared" si="135"/>
        <v>#DIV/0!</v>
      </c>
      <c r="CE217" s="68" t="e">
        <f t="shared" si="136"/>
        <v>#DIV/0!</v>
      </c>
      <c r="CF217" s="67"/>
      <c r="CG217" s="67"/>
      <c r="CH217" s="67" t="s">
        <v>119</v>
      </c>
      <c r="CI217" s="67"/>
      <c r="CJ217" s="68" t="e">
        <f t="shared" si="137"/>
        <v>#DIV/0!</v>
      </c>
      <c r="CK217" s="68" t="e">
        <f t="shared" si="138"/>
        <v>#DIV/0!</v>
      </c>
      <c r="CL217" s="67"/>
      <c r="CM217" s="67"/>
      <c r="CN217" s="58">
        <f t="shared" si="139"/>
        <v>0</v>
      </c>
      <c r="CO217" s="58">
        <f t="shared" si="140"/>
        <v>0</v>
      </c>
      <c r="CP217" s="58">
        <f t="shared" si="141"/>
        <v>0</v>
      </c>
      <c r="CQ217" s="58">
        <f t="shared" si="142"/>
        <v>0</v>
      </c>
      <c r="CR217" s="58">
        <f t="shared" si="143"/>
        <v>0</v>
      </c>
      <c r="CS217" s="58">
        <f t="shared" si="144"/>
        <v>0</v>
      </c>
      <c r="CT217" s="58">
        <f t="shared" si="145"/>
        <v>0</v>
      </c>
      <c r="CU217" s="58">
        <f t="shared" si="146"/>
        <v>0</v>
      </c>
      <c r="CV217" s="58">
        <f t="shared" si="147"/>
        <v>0</v>
      </c>
      <c r="CW217" s="58">
        <f t="shared" si="148"/>
        <v>0</v>
      </c>
      <c r="CX217" s="58">
        <f t="shared" si="149"/>
        <v>0</v>
      </c>
      <c r="CY217" s="58">
        <f t="shared" si="150"/>
        <v>0</v>
      </c>
      <c r="CZ217" s="58">
        <f t="shared" si="151"/>
        <v>0</v>
      </c>
    </row>
    <row r="218" spans="1:104" ht="14" x14ac:dyDescent="0.35">
      <c r="A218" s="141" t="s">
        <v>320</v>
      </c>
      <c r="B218" s="278"/>
      <c r="C218" s="20" t="s">
        <v>875</v>
      </c>
      <c r="D218" s="22"/>
      <c r="E218" s="22"/>
      <c r="F218" s="22"/>
      <c r="G218" s="20">
        <f t="shared" si="114"/>
        <v>0</v>
      </c>
      <c r="H218" s="20"/>
      <c r="I218" s="20"/>
      <c r="J218" s="20"/>
      <c r="K218" s="20"/>
      <c r="L218" s="20"/>
      <c r="M218" s="20"/>
      <c r="N218" s="20"/>
      <c r="O218" s="20"/>
      <c r="P218" s="20"/>
      <c r="Q218" s="20"/>
      <c r="R218" s="20"/>
      <c r="S218" s="20"/>
      <c r="T218" s="67" t="s">
        <v>108</v>
      </c>
      <c r="U218" s="67"/>
      <c r="V218" s="68" t="e">
        <f t="shared" si="115"/>
        <v>#DIV/0!</v>
      </c>
      <c r="W218" s="68" t="e">
        <f t="shared" si="116"/>
        <v>#DIV/0!</v>
      </c>
      <c r="X218" s="67"/>
      <c r="Y218" s="67"/>
      <c r="Z218" s="67" t="s">
        <v>109</v>
      </c>
      <c r="AA218" s="67"/>
      <c r="AB218" s="68" t="e">
        <f t="shared" si="117"/>
        <v>#DIV/0!</v>
      </c>
      <c r="AC218" s="68" t="e">
        <f t="shared" si="118"/>
        <v>#DIV/0!</v>
      </c>
      <c r="AD218" s="67"/>
      <c r="AE218" s="67"/>
      <c r="AF218" s="67" t="s">
        <v>110</v>
      </c>
      <c r="AG218" s="67"/>
      <c r="AH218" s="68" t="e">
        <f t="shared" si="119"/>
        <v>#DIV/0!</v>
      </c>
      <c r="AI218" s="68" t="e">
        <f t="shared" si="120"/>
        <v>#DIV/0!</v>
      </c>
      <c r="AJ218" s="67"/>
      <c r="AK218" s="67"/>
      <c r="AL218" s="67" t="s">
        <v>111</v>
      </c>
      <c r="AM218" s="67"/>
      <c r="AN218" s="68" t="e">
        <f t="shared" si="121"/>
        <v>#DIV/0!</v>
      </c>
      <c r="AO218" s="68" t="e">
        <f t="shared" si="122"/>
        <v>#DIV/0!</v>
      </c>
      <c r="AP218" s="67"/>
      <c r="AQ218" s="67"/>
      <c r="AR218" s="67" t="s">
        <v>112</v>
      </c>
      <c r="AS218" s="67"/>
      <c r="AT218" s="68" t="e">
        <f t="shared" si="123"/>
        <v>#DIV/0!</v>
      </c>
      <c r="AU218" s="68" t="e">
        <f t="shared" si="124"/>
        <v>#DIV/0!</v>
      </c>
      <c r="AV218" s="67"/>
      <c r="AW218" s="67"/>
      <c r="AX218" s="67" t="s">
        <v>113</v>
      </c>
      <c r="AY218" s="67"/>
      <c r="AZ218" s="68" t="e">
        <f t="shared" si="125"/>
        <v>#DIV/0!</v>
      </c>
      <c r="BA218" s="68" t="e">
        <f t="shared" si="126"/>
        <v>#DIV/0!</v>
      </c>
      <c r="BB218" s="67"/>
      <c r="BC218" s="67"/>
      <c r="BD218" s="67" t="s">
        <v>114</v>
      </c>
      <c r="BE218" s="67"/>
      <c r="BF218" s="68" t="e">
        <f t="shared" si="127"/>
        <v>#DIV/0!</v>
      </c>
      <c r="BG218" s="68" t="e">
        <f t="shared" si="128"/>
        <v>#DIV/0!</v>
      </c>
      <c r="BH218" s="67"/>
      <c r="BI218" s="67"/>
      <c r="BJ218" s="67" t="s">
        <v>115</v>
      </c>
      <c r="BK218" s="67"/>
      <c r="BL218" s="68" t="e">
        <f t="shared" si="129"/>
        <v>#DIV/0!</v>
      </c>
      <c r="BM218" s="68" t="e">
        <f t="shared" si="130"/>
        <v>#DIV/0!</v>
      </c>
      <c r="BN218" s="67"/>
      <c r="BO218" s="67"/>
      <c r="BP218" s="67" t="s">
        <v>116</v>
      </c>
      <c r="BQ218" s="67"/>
      <c r="BR218" s="68" t="e">
        <f t="shared" si="131"/>
        <v>#DIV/0!</v>
      </c>
      <c r="BS218" s="68" t="e">
        <f t="shared" si="132"/>
        <v>#DIV/0!</v>
      </c>
      <c r="BT218" s="67"/>
      <c r="BU218" s="67"/>
      <c r="BV218" s="67" t="s">
        <v>117</v>
      </c>
      <c r="BW218" s="67"/>
      <c r="BX218" s="68" t="e">
        <f t="shared" si="133"/>
        <v>#DIV/0!</v>
      </c>
      <c r="BY218" s="68" t="e">
        <f t="shared" si="134"/>
        <v>#DIV/0!</v>
      </c>
      <c r="BZ218" s="67"/>
      <c r="CA218" s="67"/>
      <c r="CB218" s="67" t="s">
        <v>118</v>
      </c>
      <c r="CC218" s="67"/>
      <c r="CD218" s="68" t="e">
        <f t="shared" si="135"/>
        <v>#DIV/0!</v>
      </c>
      <c r="CE218" s="68" t="e">
        <f t="shared" si="136"/>
        <v>#DIV/0!</v>
      </c>
      <c r="CF218" s="67"/>
      <c r="CG218" s="67"/>
      <c r="CH218" s="67" t="s">
        <v>119</v>
      </c>
      <c r="CI218" s="67"/>
      <c r="CJ218" s="68" t="e">
        <f t="shared" si="137"/>
        <v>#DIV/0!</v>
      </c>
      <c r="CK218" s="68" t="e">
        <f t="shared" si="138"/>
        <v>#DIV/0!</v>
      </c>
      <c r="CL218" s="67"/>
      <c r="CM218" s="67"/>
      <c r="CN218" s="58">
        <f t="shared" si="139"/>
        <v>0</v>
      </c>
      <c r="CO218" s="58">
        <f t="shared" si="140"/>
        <v>0</v>
      </c>
      <c r="CP218" s="58">
        <f t="shared" si="141"/>
        <v>0</v>
      </c>
      <c r="CQ218" s="58">
        <f t="shared" si="142"/>
        <v>0</v>
      </c>
      <c r="CR218" s="58">
        <f t="shared" si="143"/>
        <v>0</v>
      </c>
      <c r="CS218" s="58">
        <f t="shared" si="144"/>
        <v>0</v>
      </c>
      <c r="CT218" s="58">
        <f t="shared" si="145"/>
        <v>0</v>
      </c>
      <c r="CU218" s="58">
        <f t="shared" si="146"/>
        <v>0</v>
      </c>
      <c r="CV218" s="58">
        <f t="shared" si="147"/>
        <v>0</v>
      </c>
      <c r="CW218" s="58">
        <f t="shared" si="148"/>
        <v>0</v>
      </c>
      <c r="CX218" s="58">
        <f t="shared" si="149"/>
        <v>0</v>
      </c>
      <c r="CY218" s="58">
        <f t="shared" si="150"/>
        <v>0</v>
      </c>
      <c r="CZ218" s="58">
        <f t="shared" si="151"/>
        <v>0</v>
      </c>
    </row>
    <row r="219" spans="1:104" ht="14" x14ac:dyDescent="0.35">
      <c r="A219" s="141" t="s">
        <v>320</v>
      </c>
      <c r="B219" s="279"/>
      <c r="C219" s="20" t="s">
        <v>876</v>
      </c>
      <c r="D219" s="22"/>
      <c r="E219" s="22"/>
      <c r="F219" s="22"/>
      <c r="G219" s="20">
        <f t="shared" si="114"/>
        <v>0</v>
      </c>
      <c r="H219" s="20"/>
      <c r="I219" s="20"/>
      <c r="J219" s="20"/>
      <c r="K219" s="20"/>
      <c r="L219" s="20"/>
      <c r="M219" s="20"/>
      <c r="N219" s="20"/>
      <c r="O219" s="20"/>
      <c r="P219" s="20"/>
      <c r="Q219" s="20"/>
      <c r="R219" s="20"/>
      <c r="S219" s="20"/>
      <c r="T219" s="67" t="s">
        <v>108</v>
      </c>
      <c r="U219" s="67"/>
      <c r="V219" s="68" t="e">
        <f t="shared" si="115"/>
        <v>#DIV/0!</v>
      </c>
      <c r="W219" s="68" t="e">
        <f t="shared" si="116"/>
        <v>#DIV/0!</v>
      </c>
      <c r="X219" s="67"/>
      <c r="Y219" s="67"/>
      <c r="Z219" s="67" t="s">
        <v>109</v>
      </c>
      <c r="AA219" s="67"/>
      <c r="AB219" s="68" t="e">
        <f t="shared" si="117"/>
        <v>#DIV/0!</v>
      </c>
      <c r="AC219" s="68" t="e">
        <f t="shared" si="118"/>
        <v>#DIV/0!</v>
      </c>
      <c r="AD219" s="67"/>
      <c r="AE219" s="67"/>
      <c r="AF219" s="67" t="s">
        <v>110</v>
      </c>
      <c r="AG219" s="67"/>
      <c r="AH219" s="68" t="e">
        <f t="shared" si="119"/>
        <v>#DIV/0!</v>
      </c>
      <c r="AI219" s="68" t="e">
        <f t="shared" si="120"/>
        <v>#DIV/0!</v>
      </c>
      <c r="AJ219" s="67"/>
      <c r="AK219" s="67"/>
      <c r="AL219" s="67" t="s">
        <v>111</v>
      </c>
      <c r="AM219" s="67"/>
      <c r="AN219" s="68" t="e">
        <f t="shared" si="121"/>
        <v>#DIV/0!</v>
      </c>
      <c r="AO219" s="68" t="e">
        <f t="shared" si="122"/>
        <v>#DIV/0!</v>
      </c>
      <c r="AP219" s="67"/>
      <c r="AQ219" s="67"/>
      <c r="AR219" s="67" t="s">
        <v>112</v>
      </c>
      <c r="AS219" s="67"/>
      <c r="AT219" s="68" t="e">
        <f t="shared" si="123"/>
        <v>#DIV/0!</v>
      </c>
      <c r="AU219" s="68" t="e">
        <f t="shared" si="124"/>
        <v>#DIV/0!</v>
      </c>
      <c r="AV219" s="67"/>
      <c r="AW219" s="67"/>
      <c r="AX219" s="67" t="s">
        <v>113</v>
      </c>
      <c r="AY219" s="67"/>
      <c r="AZ219" s="68" t="e">
        <f t="shared" si="125"/>
        <v>#DIV/0!</v>
      </c>
      <c r="BA219" s="68" t="e">
        <f t="shared" si="126"/>
        <v>#DIV/0!</v>
      </c>
      <c r="BB219" s="67"/>
      <c r="BC219" s="67"/>
      <c r="BD219" s="67" t="s">
        <v>114</v>
      </c>
      <c r="BE219" s="67"/>
      <c r="BF219" s="68" t="e">
        <f t="shared" si="127"/>
        <v>#DIV/0!</v>
      </c>
      <c r="BG219" s="68" t="e">
        <f t="shared" si="128"/>
        <v>#DIV/0!</v>
      </c>
      <c r="BH219" s="67"/>
      <c r="BI219" s="67"/>
      <c r="BJ219" s="67" t="s">
        <v>115</v>
      </c>
      <c r="BK219" s="67"/>
      <c r="BL219" s="68" t="e">
        <f t="shared" si="129"/>
        <v>#DIV/0!</v>
      </c>
      <c r="BM219" s="68" t="e">
        <f t="shared" si="130"/>
        <v>#DIV/0!</v>
      </c>
      <c r="BN219" s="67"/>
      <c r="BO219" s="67"/>
      <c r="BP219" s="67" t="s">
        <v>116</v>
      </c>
      <c r="BQ219" s="67"/>
      <c r="BR219" s="68" t="e">
        <f t="shared" si="131"/>
        <v>#DIV/0!</v>
      </c>
      <c r="BS219" s="68" t="e">
        <f t="shared" si="132"/>
        <v>#DIV/0!</v>
      </c>
      <c r="BT219" s="67"/>
      <c r="BU219" s="67"/>
      <c r="BV219" s="67" t="s">
        <v>117</v>
      </c>
      <c r="BW219" s="67"/>
      <c r="BX219" s="68" t="e">
        <f t="shared" si="133"/>
        <v>#DIV/0!</v>
      </c>
      <c r="BY219" s="68" t="e">
        <f t="shared" si="134"/>
        <v>#DIV/0!</v>
      </c>
      <c r="BZ219" s="67"/>
      <c r="CA219" s="67"/>
      <c r="CB219" s="67" t="s">
        <v>118</v>
      </c>
      <c r="CC219" s="67"/>
      <c r="CD219" s="68" t="e">
        <f t="shared" si="135"/>
        <v>#DIV/0!</v>
      </c>
      <c r="CE219" s="68" t="e">
        <f t="shared" si="136"/>
        <v>#DIV/0!</v>
      </c>
      <c r="CF219" s="67"/>
      <c r="CG219" s="67"/>
      <c r="CH219" s="67" t="s">
        <v>119</v>
      </c>
      <c r="CI219" s="67"/>
      <c r="CJ219" s="68" t="e">
        <f t="shared" si="137"/>
        <v>#DIV/0!</v>
      </c>
      <c r="CK219" s="68" t="e">
        <f t="shared" si="138"/>
        <v>#DIV/0!</v>
      </c>
      <c r="CL219" s="67"/>
      <c r="CM219" s="67"/>
      <c r="CN219" s="58">
        <f t="shared" si="139"/>
        <v>0</v>
      </c>
      <c r="CO219" s="58">
        <f t="shared" si="140"/>
        <v>0</v>
      </c>
      <c r="CP219" s="58">
        <f t="shared" si="141"/>
        <v>0</v>
      </c>
      <c r="CQ219" s="58">
        <f t="shared" si="142"/>
        <v>0</v>
      </c>
      <c r="CR219" s="58">
        <f t="shared" si="143"/>
        <v>0</v>
      </c>
      <c r="CS219" s="58">
        <f t="shared" si="144"/>
        <v>0</v>
      </c>
      <c r="CT219" s="58">
        <f t="shared" si="145"/>
        <v>0</v>
      </c>
      <c r="CU219" s="58">
        <f t="shared" si="146"/>
        <v>0</v>
      </c>
      <c r="CV219" s="58">
        <f t="shared" si="147"/>
        <v>0</v>
      </c>
      <c r="CW219" s="58">
        <f t="shared" si="148"/>
        <v>0</v>
      </c>
      <c r="CX219" s="58">
        <f t="shared" si="149"/>
        <v>0</v>
      </c>
      <c r="CY219" s="58">
        <f t="shared" si="150"/>
        <v>0</v>
      </c>
      <c r="CZ219" s="58">
        <f t="shared" si="151"/>
        <v>0</v>
      </c>
    </row>
    <row r="220" spans="1:104" ht="52" x14ac:dyDescent="0.35">
      <c r="A220" s="141" t="s">
        <v>466</v>
      </c>
      <c r="B220" s="188" t="s">
        <v>147</v>
      </c>
      <c r="C220" s="20" t="s">
        <v>877</v>
      </c>
      <c r="D220" s="22" t="s">
        <v>469</v>
      </c>
      <c r="E220" s="22" t="s">
        <v>470</v>
      </c>
      <c r="F220" s="22" t="s">
        <v>471</v>
      </c>
      <c r="G220" s="20">
        <f t="shared" si="114"/>
        <v>1</v>
      </c>
      <c r="H220" s="20"/>
      <c r="I220" s="20"/>
      <c r="J220" s="20"/>
      <c r="K220" s="20"/>
      <c r="L220" s="20"/>
      <c r="M220" s="20"/>
      <c r="N220" s="20"/>
      <c r="O220" s="20"/>
      <c r="P220" s="20"/>
      <c r="Q220" s="20"/>
      <c r="R220" s="20">
        <v>1</v>
      </c>
      <c r="S220" s="20"/>
      <c r="T220" s="67" t="s">
        <v>108</v>
      </c>
      <c r="U220" s="67"/>
      <c r="V220" s="68" t="e">
        <f t="shared" si="115"/>
        <v>#DIV/0!</v>
      </c>
      <c r="W220" s="68">
        <f t="shared" si="116"/>
        <v>0</v>
      </c>
      <c r="X220" s="67"/>
      <c r="Y220" s="67"/>
      <c r="Z220" s="67" t="s">
        <v>109</v>
      </c>
      <c r="AA220" s="67"/>
      <c r="AB220" s="68" t="e">
        <f t="shared" si="117"/>
        <v>#DIV/0!</v>
      </c>
      <c r="AC220" s="68">
        <f t="shared" si="118"/>
        <v>0</v>
      </c>
      <c r="AD220" s="67"/>
      <c r="AE220" s="67"/>
      <c r="AF220" s="67" t="s">
        <v>110</v>
      </c>
      <c r="AG220" s="67"/>
      <c r="AH220" s="68" t="e">
        <f t="shared" si="119"/>
        <v>#DIV/0!</v>
      </c>
      <c r="AI220" s="68">
        <f t="shared" si="120"/>
        <v>0</v>
      </c>
      <c r="AJ220" s="67"/>
      <c r="AK220" s="67"/>
      <c r="AL220" s="67" t="s">
        <v>111</v>
      </c>
      <c r="AM220" s="67"/>
      <c r="AN220" s="68" t="e">
        <f t="shared" si="121"/>
        <v>#DIV/0!</v>
      </c>
      <c r="AO220" s="68">
        <f t="shared" si="122"/>
        <v>0</v>
      </c>
      <c r="AP220" s="67"/>
      <c r="AQ220" s="67"/>
      <c r="AR220" s="67" t="s">
        <v>112</v>
      </c>
      <c r="AS220" s="67"/>
      <c r="AT220" s="68" t="e">
        <f t="shared" si="123"/>
        <v>#DIV/0!</v>
      </c>
      <c r="AU220" s="68">
        <f t="shared" si="124"/>
        <v>0</v>
      </c>
      <c r="AV220" s="67"/>
      <c r="AW220" s="67"/>
      <c r="AX220" s="67" t="s">
        <v>113</v>
      </c>
      <c r="AY220" s="67"/>
      <c r="AZ220" s="68" t="e">
        <f t="shared" si="125"/>
        <v>#DIV/0!</v>
      </c>
      <c r="BA220" s="68">
        <f t="shared" si="126"/>
        <v>0</v>
      </c>
      <c r="BB220" s="67"/>
      <c r="BC220" s="67"/>
      <c r="BD220" s="67" t="s">
        <v>114</v>
      </c>
      <c r="BE220" s="67"/>
      <c r="BF220" s="68" t="e">
        <f t="shared" si="127"/>
        <v>#DIV/0!</v>
      </c>
      <c r="BG220" s="68">
        <f t="shared" si="128"/>
        <v>0</v>
      </c>
      <c r="BH220" s="67"/>
      <c r="BI220" s="67"/>
      <c r="BJ220" s="67" t="s">
        <v>115</v>
      </c>
      <c r="BK220" s="67"/>
      <c r="BL220" s="68" t="e">
        <f t="shared" si="129"/>
        <v>#DIV/0!</v>
      </c>
      <c r="BM220" s="68">
        <f t="shared" si="130"/>
        <v>0</v>
      </c>
      <c r="BN220" s="67"/>
      <c r="BO220" s="67"/>
      <c r="BP220" s="67" t="s">
        <v>116</v>
      </c>
      <c r="BQ220" s="67"/>
      <c r="BR220" s="68" t="e">
        <f t="shared" si="131"/>
        <v>#DIV/0!</v>
      </c>
      <c r="BS220" s="68">
        <f t="shared" si="132"/>
        <v>0</v>
      </c>
      <c r="BT220" s="67"/>
      <c r="BU220" s="67"/>
      <c r="BV220" s="67" t="s">
        <v>117</v>
      </c>
      <c r="BW220" s="67"/>
      <c r="BX220" s="68" t="e">
        <f t="shared" si="133"/>
        <v>#DIV/0!</v>
      </c>
      <c r="BY220" s="68">
        <f t="shared" si="134"/>
        <v>0</v>
      </c>
      <c r="BZ220" s="67"/>
      <c r="CA220" s="67"/>
      <c r="CB220" s="67" t="s">
        <v>118</v>
      </c>
      <c r="CC220" s="67"/>
      <c r="CD220" s="68">
        <f t="shared" si="135"/>
        <v>0</v>
      </c>
      <c r="CE220" s="68">
        <f t="shared" si="136"/>
        <v>0</v>
      </c>
      <c r="CF220" s="67"/>
      <c r="CG220" s="67"/>
      <c r="CH220" s="67" t="s">
        <v>119</v>
      </c>
      <c r="CI220" s="67"/>
      <c r="CJ220" s="68" t="e">
        <f t="shared" si="137"/>
        <v>#DIV/0!</v>
      </c>
      <c r="CK220" s="68">
        <f t="shared" si="138"/>
        <v>0</v>
      </c>
      <c r="CL220" s="67"/>
      <c r="CM220" s="67"/>
      <c r="CN220" s="58">
        <f t="shared" si="139"/>
        <v>0</v>
      </c>
      <c r="CO220" s="58">
        <f t="shared" si="140"/>
        <v>0</v>
      </c>
      <c r="CP220" s="58">
        <f t="shared" si="141"/>
        <v>0</v>
      </c>
      <c r="CQ220" s="58">
        <f t="shared" si="142"/>
        <v>0</v>
      </c>
      <c r="CR220" s="58">
        <f t="shared" si="143"/>
        <v>0</v>
      </c>
      <c r="CS220" s="58">
        <f t="shared" si="144"/>
        <v>0</v>
      </c>
      <c r="CT220" s="58">
        <f t="shared" si="145"/>
        <v>0</v>
      </c>
      <c r="CU220" s="58">
        <f t="shared" si="146"/>
        <v>0</v>
      </c>
      <c r="CV220" s="58">
        <f t="shared" si="147"/>
        <v>0</v>
      </c>
      <c r="CW220" s="58">
        <f t="shared" si="148"/>
        <v>0</v>
      </c>
      <c r="CX220" s="58">
        <f t="shared" si="149"/>
        <v>0</v>
      </c>
      <c r="CY220" s="58">
        <f t="shared" si="150"/>
        <v>0</v>
      </c>
      <c r="CZ220" s="58">
        <f t="shared" si="151"/>
        <v>0</v>
      </c>
    </row>
    <row r="221" spans="1:104" ht="14" x14ac:dyDescent="0.35">
      <c r="A221" s="141" t="s">
        <v>466</v>
      </c>
      <c r="B221" s="189"/>
      <c r="C221" s="20" t="s">
        <v>878</v>
      </c>
      <c r="D221" s="22"/>
      <c r="E221" s="22"/>
      <c r="F221" s="22"/>
      <c r="G221" s="20">
        <f t="shared" si="114"/>
        <v>0</v>
      </c>
      <c r="H221" s="20"/>
      <c r="I221" s="20"/>
      <c r="J221" s="20"/>
      <c r="K221" s="20"/>
      <c r="L221" s="20"/>
      <c r="M221" s="20"/>
      <c r="N221" s="20"/>
      <c r="O221" s="20"/>
      <c r="P221" s="20"/>
      <c r="Q221" s="20"/>
      <c r="R221" s="20"/>
      <c r="S221" s="20"/>
      <c r="T221" s="67" t="s">
        <v>108</v>
      </c>
      <c r="U221" s="67"/>
      <c r="V221" s="68" t="e">
        <f t="shared" si="115"/>
        <v>#DIV/0!</v>
      </c>
      <c r="W221" s="68" t="e">
        <f t="shared" si="116"/>
        <v>#DIV/0!</v>
      </c>
      <c r="X221" s="67"/>
      <c r="Y221" s="67"/>
      <c r="Z221" s="67" t="s">
        <v>109</v>
      </c>
      <c r="AA221" s="67"/>
      <c r="AB221" s="68" t="e">
        <f t="shared" si="117"/>
        <v>#DIV/0!</v>
      </c>
      <c r="AC221" s="68" t="e">
        <f t="shared" si="118"/>
        <v>#DIV/0!</v>
      </c>
      <c r="AD221" s="67"/>
      <c r="AE221" s="67"/>
      <c r="AF221" s="67" t="s">
        <v>110</v>
      </c>
      <c r="AG221" s="67"/>
      <c r="AH221" s="68" t="e">
        <f t="shared" si="119"/>
        <v>#DIV/0!</v>
      </c>
      <c r="AI221" s="68" t="e">
        <f t="shared" si="120"/>
        <v>#DIV/0!</v>
      </c>
      <c r="AJ221" s="67"/>
      <c r="AK221" s="67"/>
      <c r="AL221" s="67" t="s">
        <v>111</v>
      </c>
      <c r="AM221" s="67"/>
      <c r="AN221" s="68" t="e">
        <f t="shared" si="121"/>
        <v>#DIV/0!</v>
      </c>
      <c r="AO221" s="68" t="e">
        <f t="shared" si="122"/>
        <v>#DIV/0!</v>
      </c>
      <c r="AP221" s="67"/>
      <c r="AQ221" s="67"/>
      <c r="AR221" s="67" t="s">
        <v>112</v>
      </c>
      <c r="AS221" s="67"/>
      <c r="AT221" s="68" t="e">
        <f t="shared" si="123"/>
        <v>#DIV/0!</v>
      </c>
      <c r="AU221" s="68" t="e">
        <f t="shared" si="124"/>
        <v>#DIV/0!</v>
      </c>
      <c r="AV221" s="67"/>
      <c r="AW221" s="67"/>
      <c r="AX221" s="67" t="s">
        <v>113</v>
      </c>
      <c r="AY221" s="67"/>
      <c r="AZ221" s="68" t="e">
        <f t="shared" si="125"/>
        <v>#DIV/0!</v>
      </c>
      <c r="BA221" s="68" t="e">
        <f t="shared" si="126"/>
        <v>#DIV/0!</v>
      </c>
      <c r="BB221" s="67"/>
      <c r="BC221" s="67"/>
      <c r="BD221" s="67" t="s">
        <v>114</v>
      </c>
      <c r="BE221" s="67"/>
      <c r="BF221" s="68" t="e">
        <f t="shared" si="127"/>
        <v>#DIV/0!</v>
      </c>
      <c r="BG221" s="68" t="e">
        <f t="shared" si="128"/>
        <v>#DIV/0!</v>
      </c>
      <c r="BH221" s="67"/>
      <c r="BI221" s="67"/>
      <c r="BJ221" s="67" t="s">
        <v>115</v>
      </c>
      <c r="BK221" s="67"/>
      <c r="BL221" s="68" t="e">
        <f t="shared" si="129"/>
        <v>#DIV/0!</v>
      </c>
      <c r="BM221" s="68" t="e">
        <f t="shared" si="130"/>
        <v>#DIV/0!</v>
      </c>
      <c r="BN221" s="67"/>
      <c r="BO221" s="67"/>
      <c r="BP221" s="67" t="s">
        <v>116</v>
      </c>
      <c r="BQ221" s="67"/>
      <c r="BR221" s="68" t="e">
        <f t="shared" si="131"/>
        <v>#DIV/0!</v>
      </c>
      <c r="BS221" s="68" t="e">
        <f t="shared" si="132"/>
        <v>#DIV/0!</v>
      </c>
      <c r="BT221" s="67"/>
      <c r="BU221" s="67"/>
      <c r="BV221" s="67" t="s">
        <v>117</v>
      </c>
      <c r="BW221" s="67"/>
      <c r="BX221" s="68" t="e">
        <f t="shared" si="133"/>
        <v>#DIV/0!</v>
      </c>
      <c r="BY221" s="68" t="e">
        <f t="shared" si="134"/>
        <v>#DIV/0!</v>
      </c>
      <c r="BZ221" s="67"/>
      <c r="CA221" s="67"/>
      <c r="CB221" s="67" t="s">
        <v>118</v>
      </c>
      <c r="CC221" s="67"/>
      <c r="CD221" s="68" t="e">
        <f t="shared" si="135"/>
        <v>#DIV/0!</v>
      </c>
      <c r="CE221" s="68" t="e">
        <f t="shared" si="136"/>
        <v>#DIV/0!</v>
      </c>
      <c r="CF221" s="67"/>
      <c r="CG221" s="67"/>
      <c r="CH221" s="67" t="s">
        <v>119</v>
      </c>
      <c r="CI221" s="67"/>
      <c r="CJ221" s="68" t="e">
        <f t="shared" si="137"/>
        <v>#DIV/0!</v>
      </c>
      <c r="CK221" s="68" t="e">
        <f t="shared" si="138"/>
        <v>#DIV/0!</v>
      </c>
      <c r="CL221" s="67"/>
      <c r="CM221" s="67"/>
      <c r="CN221" s="58">
        <f t="shared" si="139"/>
        <v>0</v>
      </c>
      <c r="CO221" s="58">
        <f t="shared" si="140"/>
        <v>0</v>
      </c>
      <c r="CP221" s="58">
        <f t="shared" si="141"/>
        <v>0</v>
      </c>
      <c r="CQ221" s="58">
        <f t="shared" si="142"/>
        <v>0</v>
      </c>
      <c r="CR221" s="58">
        <f t="shared" si="143"/>
        <v>0</v>
      </c>
      <c r="CS221" s="58">
        <f t="shared" si="144"/>
        <v>0</v>
      </c>
      <c r="CT221" s="58">
        <f t="shared" si="145"/>
        <v>0</v>
      </c>
      <c r="CU221" s="58">
        <f t="shared" si="146"/>
        <v>0</v>
      </c>
      <c r="CV221" s="58">
        <f t="shared" si="147"/>
        <v>0</v>
      </c>
      <c r="CW221" s="58">
        <f t="shared" si="148"/>
        <v>0</v>
      </c>
      <c r="CX221" s="58">
        <f t="shared" si="149"/>
        <v>0</v>
      </c>
      <c r="CY221" s="58">
        <f t="shared" si="150"/>
        <v>0</v>
      </c>
      <c r="CZ221" s="58">
        <f t="shared" si="151"/>
        <v>0</v>
      </c>
    </row>
    <row r="222" spans="1:104" ht="14" x14ac:dyDescent="0.35">
      <c r="A222" s="141" t="s">
        <v>466</v>
      </c>
      <c r="B222" s="189"/>
      <c r="C222" s="20" t="s">
        <v>879</v>
      </c>
      <c r="D222" s="22"/>
      <c r="E222" s="22"/>
      <c r="F222" s="22"/>
      <c r="G222" s="20">
        <f t="shared" si="114"/>
        <v>0</v>
      </c>
      <c r="H222" s="20"/>
      <c r="I222" s="20"/>
      <c r="J222" s="20"/>
      <c r="K222" s="20"/>
      <c r="L222" s="20"/>
      <c r="M222" s="20"/>
      <c r="N222" s="20"/>
      <c r="O222" s="20"/>
      <c r="P222" s="20"/>
      <c r="Q222" s="20"/>
      <c r="R222" s="20"/>
      <c r="S222" s="20"/>
      <c r="T222" s="67" t="s">
        <v>108</v>
      </c>
      <c r="U222" s="67"/>
      <c r="V222" s="68" t="e">
        <f t="shared" si="115"/>
        <v>#DIV/0!</v>
      </c>
      <c r="W222" s="68" t="e">
        <f t="shared" si="116"/>
        <v>#DIV/0!</v>
      </c>
      <c r="X222" s="67"/>
      <c r="Y222" s="67"/>
      <c r="Z222" s="67" t="s">
        <v>109</v>
      </c>
      <c r="AA222" s="67"/>
      <c r="AB222" s="68" t="e">
        <f t="shared" si="117"/>
        <v>#DIV/0!</v>
      </c>
      <c r="AC222" s="68" t="e">
        <f t="shared" si="118"/>
        <v>#DIV/0!</v>
      </c>
      <c r="AD222" s="67"/>
      <c r="AE222" s="67"/>
      <c r="AF222" s="67" t="s">
        <v>110</v>
      </c>
      <c r="AG222" s="67"/>
      <c r="AH222" s="68" t="e">
        <f t="shared" si="119"/>
        <v>#DIV/0!</v>
      </c>
      <c r="AI222" s="68" t="e">
        <f t="shared" si="120"/>
        <v>#DIV/0!</v>
      </c>
      <c r="AJ222" s="67"/>
      <c r="AK222" s="67"/>
      <c r="AL222" s="67" t="s">
        <v>111</v>
      </c>
      <c r="AM222" s="67"/>
      <c r="AN222" s="68" t="e">
        <f t="shared" si="121"/>
        <v>#DIV/0!</v>
      </c>
      <c r="AO222" s="68" t="e">
        <f t="shared" si="122"/>
        <v>#DIV/0!</v>
      </c>
      <c r="AP222" s="67"/>
      <c r="AQ222" s="67"/>
      <c r="AR222" s="67" t="s">
        <v>112</v>
      </c>
      <c r="AS222" s="67"/>
      <c r="AT222" s="68" t="e">
        <f t="shared" si="123"/>
        <v>#DIV/0!</v>
      </c>
      <c r="AU222" s="68" t="e">
        <f t="shared" si="124"/>
        <v>#DIV/0!</v>
      </c>
      <c r="AV222" s="67"/>
      <c r="AW222" s="67"/>
      <c r="AX222" s="67" t="s">
        <v>113</v>
      </c>
      <c r="AY222" s="67"/>
      <c r="AZ222" s="68" t="e">
        <f t="shared" si="125"/>
        <v>#DIV/0!</v>
      </c>
      <c r="BA222" s="68" t="e">
        <f t="shared" si="126"/>
        <v>#DIV/0!</v>
      </c>
      <c r="BB222" s="67"/>
      <c r="BC222" s="67"/>
      <c r="BD222" s="67" t="s">
        <v>114</v>
      </c>
      <c r="BE222" s="67"/>
      <c r="BF222" s="68" t="e">
        <f t="shared" si="127"/>
        <v>#DIV/0!</v>
      </c>
      <c r="BG222" s="68" t="e">
        <f t="shared" si="128"/>
        <v>#DIV/0!</v>
      </c>
      <c r="BH222" s="67"/>
      <c r="BI222" s="67"/>
      <c r="BJ222" s="67" t="s">
        <v>115</v>
      </c>
      <c r="BK222" s="67"/>
      <c r="BL222" s="68" t="e">
        <f t="shared" si="129"/>
        <v>#DIV/0!</v>
      </c>
      <c r="BM222" s="68" t="e">
        <f t="shared" si="130"/>
        <v>#DIV/0!</v>
      </c>
      <c r="BN222" s="67"/>
      <c r="BO222" s="67"/>
      <c r="BP222" s="67" t="s">
        <v>116</v>
      </c>
      <c r="BQ222" s="67"/>
      <c r="BR222" s="68" t="e">
        <f t="shared" si="131"/>
        <v>#DIV/0!</v>
      </c>
      <c r="BS222" s="68" t="e">
        <f t="shared" si="132"/>
        <v>#DIV/0!</v>
      </c>
      <c r="BT222" s="67"/>
      <c r="BU222" s="67"/>
      <c r="BV222" s="67" t="s">
        <v>117</v>
      </c>
      <c r="BW222" s="67"/>
      <c r="BX222" s="68" t="e">
        <f t="shared" si="133"/>
        <v>#DIV/0!</v>
      </c>
      <c r="BY222" s="68" t="e">
        <f t="shared" si="134"/>
        <v>#DIV/0!</v>
      </c>
      <c r="BZ222" s="67"/>
      <c r="CA222" s="67"/>
      <c r="CB222" s="67" t="s">
        <v>118</v>
      </c>
      <c r="CC222" s="67"/>
      <c r="CD222" s="68" t="e">
        <f t="shared" si="135"/>
        <v>#DIV/0!</v>
      </c>
      <c r="CE222" s="68" t="e">
        <f t="shared" si="136"/>
        <v>#DIV/0!</v>
      </c>
      <c r="CF222" s="67"/>
      <c r="CG222" s="67"/>
      <c r="CH222" s="67" t="s">
        <v>119</v>
      </c>
      <c r="CI222" s="67"/>
      <c r="CJ222" s="68" t="e">
        <f t="shared" si="137"/>
        <v>#DIV/0!</v>
      </c>
      <c r="CK222" s="68" t="e">
        <f t="shared" si="138"/>
        <v>#DIV/0!</v>
      </c>
      <c r="CL222" s="67"/>
      <c r="CM222" s="67"/>
      <c r="CN222" s="58">
        <f t="shared" si="139"/>
        <v>0</v>
      </c>
      <c r="CO222" s="58">
        <f t="shared" si="140"/>
        <v>0</v>
      </c>
      <c r="CP222" s="58">
        <f t="shared" si="141"/>
        <v>0</v>
      </c>
      <c r="CQ222" s="58">
        <f t="shared" si="142"/>
        <v>0</v>
      </c>
      <c r="CR222" s="58">
        <f t="shared" si="143"/>
        <v>0</v>
      </c>
      <c r="CS222" s="58">
        <f t="shared" si="144"/>
        <v>0</v>
      </c>
      <c r="CT222" s="58">
        <f t="shared" si="145"/>
        <v>0</v>
      </c>
      <c r="CU222" s="58">
        <f t="shared" si="146"/>
        <v>0</v>
      </c>
      <c r="CV222" s="58">
        <f t="shared" si="147"/>
        <v>0</v>
      </c>
      <c r="CW222" s="58">
        <f t="shared" si="148"/>
        <v>0</v>
      </c>
      <c r="CX222" s="58">
        <f t="shared" si="149"/>
        <v>0</v>
      </c>
      <c r="CY222" s="58">
        <f t="shared" si="150"/>
        <v>0</v>
      </c>
      <c r="CZ222" s="58">
        <f t="shared" si="151"/>
        <v>0</v>
      </c>
    </row>
    <row r="223" spans="1:104" ht="14" x14ac:dyDescent="0.35">
      <c r="A223" s="141" t="s">
        <v>466</v>
      </c>
      <c r="B223" s="190"/>
      <c r="C223" s="20" t="s">
        <v>880</v>
      </c>
      <c r="D223" s="22"/>
      <c r="E223" s="22"/>
      <c r="F223" s="22"/>
      <c r="G223" s="20">
        <f t="shared" si="114"/>
        <v>0</v>
      </c>
      <c r="H223" s="20"/>
      <c r="I223" s="20"/>
      <c r="J223" s="20"/>
      <c r="K223" s="20"/>
      <c r="L223" s="20"/>
      <c r="M223" s="20"/>
      <c r="N223" s="20"/>
      <c r="O223" s="20"/>
      <c r="P223" s="20"/>
      <c r="Q223" s="20"/>
      <c r="R223" s="20"/>
      <c r="S223" s="20"/>
      <c r="T223" s="67" t="s">
        <v>108</v>
      </c>
      <c r="U223" s="67"/>
      <c r="V223" s="68" t="e">
        <f t="shared" si="115"/>
        <v>#DIV/0!</v>
      </c>
      <c r="W223" s="68" t="e">
        <f t="shared" si="116"/>
        <v>#DIV/0!</v>
      </c>
      <c r="X223" s="67"/>
      <c r="Y223" s="67"/>
      <c r="Z223" s="67" t="s">
        <v>109</v>
      </c>
      <c r="AA223" s="67"/>
      <c r="AB223" s="68" t="e">
        <f t="shared" si="117"/>
        <v>#DIV/0!</v>
      </c>
      <c r="AC223" s="68" t="e">
        <f t="shared" si="118"/>
        <v>#DIV/0!</v>
      </c>
      <c r="AD223" s="67"/>
      <c r="AE223" s="67"/>
      <c r="AF223" s="67" t="s">
        <v>110</v>
      </c>
      <c r="AG223" s="67"/>
      <c r="AH223" s="68" t="e">
        <f t="shared" si="119"/>
        <v>#DIV/0!</v>
      </c>
      <c r="AI223" s="68" t="e">
        <f t="shared" si="120"/>
        <v>#DIV/0!</v>
      </c>
      <c r="AJ223" s="67"/>
      <c r="AK223" s="67"/>
      <c r="AL223" s="67" t="s">
        <v>111</v>
      </c>
      <c r="AM223" s="67"/>
      <c r="AN223" s="68" t="e">
        <f t="shared" si="121"/>
        <v>#DIV/0!</v>
      </c>
      <c r="AO223" s="68" t="e">
        <f t="shared" si="122"/>
        <v>#DIV/0!</v>
      </c>
      <c r="AP223" s="67"/>
      <c r="AQ223" s="67"/>
      <c r="AR223" s="67" t="s">
        <v>112</v>
      </c>
      <c r="AS223" s="67"/>
      <c r="AT223" s="68" t="e">
        <f t="shared" si="123"/>
        <v>#DIV/0!</v>
      </c>
      <c r="AU223" s="68" t="e">
        <f t="shared" si="124"/>
        <v>#DIV/0!</v>
      </c>
      <c r="AV223" s="67"/>
      <c r="AW223" s="67"/>
      <c r="AX223" s="67" t="s">
        <v>113</v>
      </c>
      <c r="AY223" s="67"/>
      <c r="AZ223" s="68" t="e">
        <f t="shared" si="125"/>
        <v>#DIV/0!</v>
      </c>
      <c r="BA223" s="68" t="e">
        <f t="shared" si="126"/>
        <v>#DIV/0!</v>
      </c>
      <c r="BB223" s="67"/>
      <c r="BC223" s="67"/>
      <c r="BD223" s="67" t="s">
        <v>114</v>
      </c>
      <c r="BE223" s="67"/>
      <c r="BF223" s="68" t="e">
        <f t="shared" si="127"/>
        <v>#DIV/0!</v>
      </c>
      <c r="BG223" s="68" t="e">
        <f t="shared" si="128"/>
        <v>#DIV/0!</v>
      </c>
      <c r="BH223" s="67"/>
      <c r="BI223" s="67"/>
      <c r="BJ223" s="67" t="s">
        <v>115</v>
      </c>
      <c r="BK223" s="67"/>
      <c r="BL223" s="68" t="e">
        <f t="shared" si="129"/>
        <v>#DIV/0!</v>
      </c>
      <c r="BM223" s="68" t="e">
        <f t="shared" si="130"/>
        <v>#DIV/0!</v>
      </c>
      <c r="BN223" s="67"/>
      <c r="BO223" s="67"/>
      <c r="BP223" s="67" t="s">
        <v>116</v>
      </c>
      <c r="BQ223" s="67"/>
      <c r="BR223" s="68" t="e">
        <f t="shared" si="131"/>
        <v>#DIV/0!</v>
      </c>
      <c r="BS223" s="68" t="e">
        <f t="shared" si="132"/>
        <v>#DIV/0!</v>
      </c>
      <c r="BT223" s="67"/>
      <c r="BU223" s="67"/>
      <c r="BV223" s="67" t="s">
        <v>117</v>
      </c>
      <c r="BW223" s="67"/>
      <c r="BX223" s="68" t="e">
        <f t="shared" si="133"/>
        <v>#DIV/0!</v>
      </c>
      <c r="BY223" s="68" t="e">
        <f t="shared" si="134"/>
        <v>#DIV/0!</v>
      </c>
      <c r="BZ223" s="67"/>
      <c r="CA223" s="67"/>
      <c r="CB223" s="67" t="s">
        <v>118</v>
      </c>
      <c r="CC223" s="67"/>
      <c r="CD223" s="68" t="e">
        <f t="shared" si="135"/>
        <v>#DIV/0!</v>
      </c>
      <c r="CE223" s="68" t="e">
        <f t="shared" si="136"/>
        <v>#DIV/0!</v>
      </c>
      <c r="CF223" s="67"/>
      <c r="CG223" s="67"/>
      <c r="CH223" s="67" t="s">
        <v>119</v>
      </c>
      <c r="CI223" s="67"/>
      <c r="CJ223" s="68" t="e">
        <f t="shared" si="137"/>
        <v>#DIV/0!</v>
      </c>
      <c r="CK223" s="68" t="e">
        <f t="shared" si="138"/>
        <v>#DIV/0!</v>
      </c>
      <c r="CL223" s="67"/>
      <c r="CM223" s="67"/>
      <c r="CN223" s="58">
        <f t="shared" si="139"/>
        <v>0</v>
      </c>
      <c r="CO223" s="58">
        <f t="shared" si="140"/>
        <v>0</v>
      </c>
      <c r="CP223" s="58">
        <f t="shared" si="141"/>
        <v>0</v>
      </c>
      <c r="CQ223" s="58">
        <f t="shared" si="142"/>
        <v>0</v>
      </c>
      <c r="CR223" s="58">
        <f t="shared" si="143"/>
        <v>0</v>
      </c>
      <c r="CS223" s="58">
        <f t="shared" si="144"/>
        <v>0</v>
      </c>
      <c r="CT223" s="58">
        <f t="shared" si="145"/>
        <v>0</v>
      </c>
      <c r="CU223" s="58">
        <f t="shared" si="146"/>
        <v>0</v>
      </c>
      <c r="CV223" s="58">
        <f t="shared" si="147"/>
        <v>0</v>
      </c>
      <c r="CW223" s="58">
        <f t="shared" si="148"/>
        <v>0</v>
      </c>
      <c r="CX223" s="58">
        <f t="shared" si="149"/>
        <v>0</v>
      </c>
      <c r="CY223" s="58">
        <f t="shared" si="150"/>
        <v>0</v>
      </c>
      <c r="CZ223" s="58">
        <f t="shared" si="151"/>
        <v>0</v>
      </c>
    </row>
    <row r="224" spans="1:104" ht="39" x14ac:dyDescent="0.35">
      <c r="A224" s="141" t="s">
        <v>466</v>
      </c>
      <c r="B224" s="188" t="s">
        <v>147</v>
      </c>
      <c r="C224" s="20" t="s">
        <v>881</v>
      </c>
      <c r="D224" s="22" t="s">
        <v>469</v>
      </c>
      <c r="E224" s="22" t="s">
        <v>472</v>
      </c>
      <c r="F224" s="22" t="s">
        <v>473</v>
      </c>
      <c r="G224" s="20">
        <f t="shared" si="114"/>
        <v>6</v>
      </c>
      <c r="H224" s="20"/>
      <c r="I224" s="20"/>
      <c r="J224" s="20"/>
      <c r="K224" s="20"/>
      <c r="L224" s="20"/>
      <c r="M224" s="20">
        <v>1</v>
      </c>
      <c r="N224" s="20">
        <v>1</v>
      </c>
      <c r="O224" s="20">
        <v>1</v>
      </c>
      <c r="P224" s="20">
        <v>1</v>
      </c>
      <c r="Q224" s="20">
        <v>1</v>
      </c>
      <c r="R224" s="20">
        <v>1</v>
      </c>
      <c r="S224" s="20"/>
      <c r="T224" s="67" t="s">
        <v>108</v>
      </c>
      <c r="U224" s="67"/>
      <c r="V224" s="68" t="e">
        <f t="shared" si="115"/>
        <v>#DIV/0!</v>
      </c>
      <c r="W224" s="68">
        <f t="shared" si="116"/>
        <v>0</v>
      </c>
      <c r="X224" s="67"/>
      <c r="Y224" s="67"/>
      <c r="Z224" s="67" t="s">
        <v>109</v>
      </c>
      <c r="AA224" s="67"/>
      <c r="AB224" s="68" t="e">
        <f t="shared" si="117"/>
        <v>#DIV/0!</v>
      </c>
      <c r="AC224" s="68">
        <f t="shared" si="118"/>
        <v>0</v>
      </c>
      <c r="AD224" s="67"/>
      <c r="AE224" s="67"/>
      <c r="AF224" s="67" t="s">
        <v>110</v>
      </c>
      <c r="AG224" s="67"/>
      <c r="AH224" s="68" t="e">
        <f t="shared" si="119"/>
        <v>#DIV/0!</v>
      </c>
      <c r="AI224" s="68">
        <f t="shared" si="120"/>
        <v>0</v>
      </c>
      <c r="AJ224" s="67"/>
      <c r="AK224" s="67"/>
      <c r="AL224" s="67" t="s">
        <v>111</v>
      </c>
      <c r="AM224" s="67"/>
      <c r="AN224" s="68" t="e">
        <f t="shared" si="121"/>
        <v>#DIV/0!</v>
      </c>
      <c r="AO224" s="68">
        <f t="shared" si="122"/>
        <v>0</v>
      </c>
      <c r="AP224" s="67"/>
      <c r="AQ224" s="67"/>
      <c r="AR224" s="67" t="s">
        <v>112</v>
      </c>
      <c r="AS224" s="67"/>
      <c r="AT224" s="68" t="e">
        <f t="shared" si="123"/>
        <v>#DIV/0!</v>
      </c>
      <c r="AU224" s="68">
        <f t="shared" si="124"/>
        <v>0</v>
      </c>
      <c r="AV224" s="67"/>
      <c r="AW224" s="67"/>
      <c r="AX224" s="67" t="s">
        <v>113</v>
      </c>
      <c r="AY224" s="67"/>
      <c r="AZ224" s="68">
        <f t="shared" si="125"/>
        <v>0</v>
      </c>
      <c r="BA224" s="68">
        <f t="shared" si="126"/>
        <v>0</v>
      </c>
      <c r="BB224" s="67"/>
      <c r="BC224" s="67"/>
      <c r="BD224" s="67" t="s">
        <v>114</v>
      </c>
      <c r="BE224" s="67"/>
      <c r="BF224" s="68">
        <f t="shared" si="127"/>
        <v>0</v>
      </c>
      <c r="BG224" s="68">
        <f t="shared" si="128"/>
        <v>0</v>
      </c>
      <c r="BH224" s="67"/>
      <c r="BI224" s="67"/>
      <c r="BJ224" s="67" t="s">
        <v>115</v>
      </c>
      <c r="BK224" s="67"/>
      <c r="BL224" s="68">
        <f t="shared" si="129"/>
        <v>0</v>
      </c>
      <c r="BM224" s="68">
        <f t="shared" si="130"/>
        <v>0</v>
      </c>
      <c r="BN224" s="67"/>
      <c r="BO224" s="67"/>
      <c r="BP224" s="67" t="s">
        <v>116</v>
      </c>
      <c r="BQ224" s="67"/>
      <c r="BR224" s="68">
        <f t="shared" si="131"/>
        <v>0</v>
      </c>
      <c r="BS224" s="68">
        <f t="shared" si="132"/>
        <v>0</v>
      </c>
      <c r="BT224" s="67"/>
      <c r="BU224" s="67"/>
      <c r="BV224" s="67" t="s">
        <v>117</v>
      </c>
      <c r="BW224" s="67"/>
      <c r="BX224" s="68">
        <f t="shared" si="133"/>
        <v>0</v>
      </c>
      <c r="BY224" s="68">
        <f t="shared" si="134"/>
        <v>0</v>
      </c>
      <c r="BZ224" s="67"/>
      <c r="CA224" s="67"/>
      <c r="CB224" s="67" t="s">
        <v>118</v>
      </c>
      <c r="CC224" s="67"/>
      <c r="CD224" s="68">
        <f t="shared" si="135"/>
        <v>0</v>
      </c>
      <c r="CE224" s="68">
        <f t="shared" si="136"/>
        <v>0</v>
      </c>
      <c r="CF224" s="67"/>
      <c r="CG224" s="67"/>
      <c r="CH224" s="67" t="s">
        <v>119</v>
      </c>
      <c r="CI224" s="67"/>
      <c r="CJ224" s="68" t="e">
        <f t="shared" si="137"/>
        <v>#DIV/0!</v>
      </c>
      <c r="CK224" s="68">
        <f t="shared" si="138"/>
        <v>0</v>
      </c>
      <c r="CL224" s="67"/>
      <c r="CM224" s="67"/>
      <c r="CN224" s="58">
        <f t="shared" si="139"/>
        <v>0</v>
      </c>
      <c r="CO224" s="58">
        <f t="shared" si="140"/>
        <v>0</v>
      </c>
      <c r="CP224" s="58">
        <f t="shared" si="141"/>
        <v>0</v>
      </c>
      <c r="CQ224" s="58">
        <f t="shared" si="142"/>
        <v>0</v>
      </c>
      <c r="CR224" s="58">
        <f t="shared" si="143"/>
        <v>0</v>
      </c>
      <c r="CS224" s="58">
        <f t="shared" si="144"/>
        <v>0</v>
      </c>
      <c r="CT224" s="58">
        <f t="shared" si="145"/>
        <v>0</v>
      </c>
      <c r="CU224" s="58">
        <f t="shared" si="146"/>
        <v>0</v>
      </c>
      <c r="CV224" s="58">
        <f t="shared" si="147"/>
        <v>0</v>
      </c>
      <c r="CW224" s="58">
        <f t="shared" si="148"/>
        <v>0</v>
      </c>
      <c r="CX224" s="58">
        <f t="shared" si="149"/>
        <v>0</v>
      </c>
      <c r="CY224" s="58">
        <f t="shared" si="150"/>
        <v>0</v>
      </c>
      <c r="CZ224" s="58">
        <f t="shared" si="151"/>
        <v>0</v>
      </c>
    </row>
    <row r="225" spans="1:104" ht="14" x14ac:dyDescent="0.35">
      <c r="A225" s="141" t="s">
        <v>466</v>
      </c>
      <c r="B225" s="189"/>
      <c r="C225" s="20" t="s">
        <v>882</v>
      </c>
      <c r="D225" s="22"/>
      <c r="E225" s="22"/>
      <c r="F225" s="22"/>
      <c r="G225" s="20">
        <f t="shared" si="114"/>
        <v>0</v>
      </c>
      <c r="H225" s="20"/>
      <c r="I225" s="20"/>
      <c r="J225" s="20"/>
      <c r="K225" s="20"/>
      <c r="L225" s="20"/>
      <c r="M225" s="20"/>
      <c r="N225" s="20"/>
      <c r="O225" s="20"/>
      <c r="P225" s="20"/>
      <c r="Q225" s="20"/>
      <c r="R225" s="20"/>
      <c r="S225" s="20"/>
      <c r="T225" s="67" t="s">
        <v>108</v>
      </c>
      <c r="U225" s="67"/>
      <c r="V225" s="68" t="e">
        <f t="shared" si="115"/>
        <v>#DIV/0!</v>
      </c>
      <c r="W225" s="68" t="e">
        <f t="shared" si="116"/>
        <v>#DIV/0!</v>
      </c>
      <c r="X225" s="67"/>
      <c r="Y225" s="67"/>
      <c r="Z225" s="67" t="s">
        <v>109</v>
      </c>
      <c r="AA225" s="67"/>
      <c r="AB225" s="68" t="e">
        <f t="shared" si="117"/>
        <v>#DIV/0!</v>
      </c>
      <c r="AC225" s="68" t="e">
        <f t="shared" si="118"/>
        <v>#DIV/0!</v>
      </c>
      <c r="AD225" s="67"/>
      <c r="AE225" s="67"/>
      <c r="AF225" s="67" t="s">
        <v>110</v>
      </c>
      <c r="AG225" s="67"/>
      <c r="AH225" s="68" t="e">
        <f t="shared" si="119"/>
        <v>#DIV/0!</v>
      </c>
      <c r="AI225" s="68" t="e">
        <f t="shared" si="120"/>
        <v>#DIV/0!</v>
      </c>
      <c r="AJ225" s="67"/>
      <c r="AK225" s="67"/>
      <c r="AL225" s="67" t="s">
        <v>111</v>
      </c>
      <c r="AM225" s="67"/>
      <c r="AN225" s="68" t="e">
        <f t="shared" si="121"/>
        <v>#DIV/0!</v>
      </c>
      <c r="AO225" s="68" t="e">
        <f t="shared" si="122"/>
        <v>#DIV/0!</v>
      </c>
      <c r="AP225" s="67"/>
      <c r="AQ225" s="67"/>
      <c r="AR225" s="67" t="s">
        <v>112</v>
      </c>
      <c r="AS225" s="67"/>
      <c r="AT225" s="68" t="e">
        <f t="shared" si="123"/>
        <v>#DIV/0!</v>
      </c>
      <c r="AU225" s="68" t="e">
        <f t="shared" si="124"/>
        <v>#DIV/0!</v>
      </c>
      <c r="AV225" s="67"/>
      <c r="AW225" s="67"/>
      <c r="AX225" s="67" t="s">
        <v>113</v>
      </c>
      <c r="AY225" s="67"/>
      <c r="AZ225" s="68" t="e">
        <f t="shared" si="125"/>
        <v>#DIV/0!</v>
      </c>
      <c r="BA225" s="68" t="e">
        <f t="shared" si="126"/>
        <v>#DIV/0!</v>
      </c>
      <c r="BB225" s="67"/>
      <c r="BC225" s="67"/>
      <c r="BD225" s="67" t="s">
        <v>114</v>
      </c>
      <c r="BE225" s="67"/>
      <c r="BF225" s="68" t="e">
        <f t="shared" si="127"/>
        <v>#DIV/0!</v>
      </c>
      <c r="BG225" s="68" t="e">
        <f t="shared" si="128"/>
        <v>#DIV/0!</v>
      </c>
      <c r="BH225" s="67"/>
      <c r="BI225" s="67"/>
      <c r="BJ225" s="67" t="s">
        <v>115</v>
      </c>
      <c r="BK225" s="67"/>
      <c r="BL225" s="68" t="e">
        <f t="shared" si="129"/>
        <v>#DIV/0!</v>
      </c>
      <c r="BM225" s="68" t="e">
        <f t="shared" si="130"/>
        <v>#DIV/0!</v>
      </c>
      <c r="BN225" s="67"/>
      <c r="BO225" s="67"/>
      <c r="BP225" s="67" t="s">
        <v>116</v>
      </c>
      <c r="BQ225" s="67"/>
      <c r="BR225" s="68" t="e">
        <f t="shared" si="131"/>
        <v>#DIV/0!</v>
      </c>
      <c r="BS225" s="68" t="e">
        <f t="shared" si="132"/>
        <v>#DIV/0!</v>
      </c>
      <c r="BT225" s="67"/>
      <c r="BU225" s="67"/>
      <c r="BV225" s="67" t="s">
        <v>117</v>
      </c>
      <c r="BW225" s="67"/>
      <c r="BX225" s="68" t="e">
        <f t="shared" si="133"/>
        <v>#DIV/0!</v>
      </c>
      <c r="BY225" s="68" t="e">
        <f t="shared" si="134"/>
        <v>#DIV/0!</v>
      </c>
      <c r="BZ225" s="67"/>
      <c r="CA225" s="67"/>
      <c r="CB225" s="67" t="s">
        <v>118</v>
      </c>
      <c r="CC225" s="67"/>
      <c r="CD225" s="68" t="e">
        <f t="shared" si="135"/>
        <v>#DIV/0!</v>
      </c>
      <c r="CE225" s="68" t="e">
        <f t="shared" si="136"/>
        <v>#DIV/0!</v>
      </c>
      <c r="CF225" s="67"/>
      <c r="CG225" s="67"/>
      <c r="CH225" s="67" t="s">
        <v>119</v>
      </c>
      <c r="CI225" s="67"/>
      <c r="CJ225" s="68" t="e">
        <f t="shared" si="137"/>
        <v>#DIV/0!</v>
      </c>
      <c r="CK225" s="68" t="e">
        <f t="shared" si="138"/>
        <v>#DIV/0!</v>
      </c>
      <c r="CL225" s="67"/>
      <c r="CM225" s="67"/>
      <c r="CN225" s="58">
        <f t="shared" si="139"/>
        <v>0</v>
      </c>
      <c r="CO225" s="58">
        <f t="shared" si="140"/>
        <v>0</v>
      </c>
      <c r="CP225" s="58">
        <f t="shared" si="141"/>
        <v>0</v>
      </c>
      <c r="CQ225" s="58">
        <f t="shared" si="142"/>
        <v>0</v>
      </c>
      <c r="CR225" s="58">
        <f t="shared" si="143"/>
        <v>0</v>
      </c>
      <c r="CS225" s="58">
        <f t="shared" si="144"/>
        <v>0</v>
      </c>
      <c r="CT225" s="58">
        <f t="shared" si="145"/>
        <v>0</v>
      </c>
      <c r="CU225" s="58">
        <f t="shared" si="146"/>
        <v>0</v>
      </c>
      <c r="CV225" s="58">
        <f t="shared" si="147"/>
        <v>0</v>
      </c>
      <c r="CW225" s="58">
        <f t="shared" si="148"/>
        <v>0</v>
      </c>
      <c r="CX225" s="58">
        <f t="shared" si="149"/>
        <v>0</v>
      </c>
      <c r="CY225" s="58">
        <f t="shared" si="150"/>
        <v>0</v>
      </c>
      <c r="CZ225" s="58">
        <f t="shared" si="151"/>
        <v>0</v>
      </c>
    </row>
    <row r="226" spans="1:104" ht="14" x14ac:dyDescent="0.35">
      <c r="A226" s="141" t="s">
        <v>466</v>
      </c>
      <c r="B226" s="189"/>
      <c r="C226" s="20" t="s">
        <v>883</v>
      </c>
      <c r="D226" s="22"/>
      <c r="E226" s="22"/>
      <c r="F226" s="22"/>
      <c r="G226" s="20">
        <f t="shared" si="114"/>
        <v>0</v>
      </c>
      <c r="H226" s="20"/>
      <c r="I226" s="20"/>
      <c r="J226" s="20"/>
      <c r="K226" s="20"/>
      <c r="L226" s="20"/>
      <c r="M226" s="20"/>
      <c r="N226" s="20"/>
      <c r="O226" s="20"/>
      <c r="P226" s="20"/>
      <c r="Q226" s="20"/>
      <c r="R226" s="20"/>
      <c r="S226" s="20"/>
      <c r="T226" s="67" t="s">
        <v>108</v>
      </c>
      <c r="U226" s="67"/>
      <c r="V226" s="68" t="e">
        <f t="shared" si="115"/>
        <v>#DIV/0!</v>
      </c>
      <c r="W226" s="68" t="e">
        <f t="shared" si="116"/>
        <v>#DIV/0!</v>
      </c>
      <c r="X226" s="67"/>
      <c r="Y226" s="67"/>
      <c r="Z226" s="67" t="s">
        <v>109</v>
      </c>
      <c r="AA226" s="67"/>
      <c r="AB226" s="68" t="e">
        <f t="shared" si="117"/>
        <v>#DIV/0!</v>
      </c>
      <c r="AC226" s="68" t="e">
        <f t="shared" si="118"/>
        <v>#DIV/0!</v>
      </c>
      <c r="AD226" s="67"/>
      <c r="AE226" s="67"/>
      <c r="AF226" s="67" t="s">
        <v>110</v>
      </c>
      <c r="AG226" s="67"/>
      <c r="AH226" s="68" t="e">
        <f t="shared" si="119"/>
        <v>#DIV/0!</v>
      </c>
      <c r="AI226" s="68" t="e">
        <f t="shared" si="120"/>
        <v>#DIV/0!</v>
      </c>
      <c r="AJ226" s="67"/>
      <c r="AK226" s="67"/>
      <c r="AL226" s="67" t="s">
        <v>111</v>
      </c>
      <c r="AM226" s="67"/>
      <c r="AN226" s="68" t="e">
        <f t="shared" si="121"/>
        <v>#DIV/0!</v>
      </c>
      <c r="AO226" s="68" t="e">
        <f t="shared" si="122"/>
        <v>#DIV/0!</v>
      </c>
      <c r="AP226" s="67"/>
      <c r="AQ226" s="67"/>
      <c r="AR226" s="67" t="s">
        <v>112</v>
      </c>
      <c r="AS226" s="67"/>
      <c r="AT226" s="68" t="e">
        <f t="shared" si="123"/>
        <v>#DIV/0!</v>
      </c>
      <c r="AU226" s="68" t="e">
        <f t="shared" si="124"/>
        <v>#DIV/0!</v>
      </c>
      <c r="AV226" s="67"/>
      <c r="AW226" s="67"/>
      <c r="AX226" s="67" t="s">
        <v>113</v>
      </c>
      <c r="AY226" s="67"/>
      <c r="AZ226" s="68" t="e">
        <f t="shared" si="125"/>
        <v>#DIV/0!</v>
      </c>
      <c r="BA226" s="68" t="e">
        <f t="shared" si="126"/>
        <v>#DIV/0!</v>
      </c>
      <c r="BB226" s="67"/>
      <c r="BC226" s="67"/>
      <c r="BD226" s="67" t="s">
        <v>114</v>
      </c>
      <c r="BE226" s="67"/>
      <c r="BF226" s="68" t="e">
        <f t="shared" si="127"/>
        <v>#DIV/0!</v>
      </c>
      <c r="BG226" s="68" t="e">
        <f t="shared" si="128"/>
        <v>#DIV/0!</v>
      </c>
      <c r="BH226" s="67"/>
      <c r="BI226" s="67"/>
      <c r="BJ226" s="67" t="s">
        <v>115</v>
      </c>
      <c r="BK226" s="67"/>
      <c r="BL226" s="68" t="e">
        <f t="shared" si="129"/>
        <v>#DIV/0!</v>
      </c>
      <c r="BM226" s="68" t="e">
        <f t="shared" si="130"/>
        <v>#DIV/0!</v>
      </c>
      <c r="BN226" s="67"/>
      <c r="BO226" s="67"/>
      <c r="BP226" s="67" t="s">
        <v>116</v>
      </c>
      <c r="BQ226" s="67"/>
      <c r="BR226" s="68" t="e">
        <f t="shared" si="131"/>
        <v>#DIV/0!</v>
      </c>
      <c r="BS226" s="68" t="e">
        <f t="shared" si="132"/>
        <v>#DIV/0!</v>
      </c>
      <c r="BT226" s="67"/>
      <c r="BU226" s="67"/>
      <c r="BV226" s="67" t="s">
        <v>117</v>
      </c>
      <c r="BW226" s="67"/>
      <c r="BX226" s="68" t="e">
        <f t="shared" si="133"/>
        <v>#DIV/0!</v>
      </c>
      <c r="BY226" s="68" t="e">
        <f t="shared" si="134"/>
        <v>#DIV/0!</v>
      </c>
      <c r="BZ226" s="67"/>
      <c r="CA226" s="67"/>
      <c r="CB226" s="67" t="s">
        <v>118</v>
      </c>
      <c r="CC226" s="67"/>
      <c r="CD226" s="68" t="e">
        <f t="shared" si="135"/>
        <v>#DIV/0!</v>
      </c>
      <c r="CE226" s="68" t="e">
        <f t="shared" si="136"/>
        <v>#DIV/0!</v>
      </c>
      <c r="CF226" s="67"/>
      <c r="CG226" s="67"/>
      <c r="CH226" s="67" t="s">
        <v>119</v>
      </c>
      <c r="CI226" s="67"/>
      <c r="CJ226" s="68" t="e">
        <f t="shared" si="137"/>
        <v>#DIV/0!</v>
      </c>
      <c r="CK226" s="68" t="e">
        <f t="shared" si="138"/>
        <v>#DIV/0!</v>
      </c>
      <c r="CL226" s="67"/>
      <c r="CM226" s="67"/>
      <c r="CN226" s="58">
        <f t="shared" si="139"/>
        <v>0</v>
      </c>
      <c r="CO226" s="58">
        <f t="shared" si="140"/>
        <v>0</v>
      </c>
      <c r="CP226" s="58">
        <f t="shared" si="141"/>
        <v>0</v>
      </c>
      <c r="CQ226" s="58">
        <f t="shared" si="142"/>
        <v>0</v>
      </c>
      <c r="CR226" s="58">
        <f t="shared" si="143"/>
        <v>0</v>
      </c>
      <c r="CS226" s="58">
        <f t="shared" si="144"/>
        <v>0</v>
      </c>
      <c r="CT226" s="58">
        <f t="shared" si="145"/>
        <v>0</v>
      </c>
      <c r="CU226" s="58">
        <f t="shared" si="146"/>
        <v>0</v>
      </c>
      <c r="CV226" s="58">
        <f t="shared" si="147"/>
        <v>0</v>
      </c>
      <c r="CW226" s="58">
        <f t="shared" si="148"/>
        <v>0</v>
      </c>
      <c r="CX226" s="58">
        <f t="shared" si="149"/>
        <v>0</v>
      </c>
      <c r="CY226" s="58">
        <f t="shared" si="150"/>
        <v>0</v>
      </c>
      <c r="CZ226" s="58">
        <f t="shared" si="151"/>
        <v>0</v>
      </c>
    </row>
    <row r="227" spans="1:104" ht="14" x14ac:dyDescent="0.35">
      <c r="A227" s="141" t="s">
        <v>466</v>
      </c>
      <c r="B227" s="190"/>
      <c r="C227" s="20" t="s">
        <v>884</v>
      </c>
      <c r="D227" s="22"/>
      <c r="E227" s="22"/>
      <c r="F227" s="22"/>
      <c r="G227" s="20">
        <f t="shared" si="114"/>
        <v>0</v>
      </c>
      <c r="H227" s="20"/>
      <c r="I227" s="20"/>
      <c r="J227" s="20"/>
      <c r="K227" s="20"/>
      <c r="L227" s="20"/>
      <c r="M227" s="20"/>
      <c r="N227" s="20"/>
      <c r="O227" s="20"/>
      <c r="P227" s="20"/>
      <c r="Q227" s="20"/>
      <c r="R227" s="20"/>
      <c r="S227" s="20"/>
      <c r="T227" s="67" t="s">
        <v>108</v>
      </c>
      <c r="U227" s="67"/>
      <c r="V227" s="68" t="e">
        <f t="shared" si="115"/>
        <v>#DIV/0!</v>
      </c>
      <c r="W227" s="68" t="e">
        <f t="shared" si="116"/>
        <v>#DIV/0!</v>
      </c>
      <c r="X227" s="67"/>
      <c r="Y227" s="67"/>
      <c r="Z227" s="67" t="s">
        <v>109</v>
      </c>
      <c r="AA227" s="67"/>
      <c r="AB227" s="68" t="e">
        <f t="shared" si="117"/>
        <v>#DIV/0!</v>
      </c>
      <c r="AC227" s="68" t="e">
        <f t="shared" si="118"/>
        <v>#DIV/0!</v>
      </c>
      <c r="AD227" s="67"/>
      <c r="AE227" s="67"/>
      <c r="AF227" s="67" t="s">
        <v>110</v>
      </c>
      <c r="AG227" s="67"/>
      <c r="AH227" s="68" t="e">
        <f t="shared" si="119"/>
        <v>#DIV/0!</v>
      </c>
      <c r="AI227" s="68" t="e">
        <f t="shared" si="120"/>
        <v>#DIV/0!</v>
      </c>
      <c r="AJ227" s="67"/>
      <c r="AK227" s="67"/>
      <c r="AL227" s="67" t="s">
        <v>111</v>
      </c>
      <c r="AM227" s="67"/>
      <c r="AN227" s="68" t="e">
        <f t="shared" si="121"/>
        <v>#DIV/0!</v>
      </c>
      <c r="AO227" s="68" t="e">
        <f t="shared" si="122"/>
        <v>#DIV/0!</v>
      </c>
      <c r="AP227" s="67"/>
      <c r="AQ227" s="67"/>
      <c r="AR227" s="67" t="s">
        <v>112</v>
      </c>
      <c r="AS227" s="67"/>
      <c r="AT227" s="68" t="e">
        <f t="shared" si="123"/>
        <v>#DIV/0!</v>
      </c>
      <c r="AU227" s="68" t="e">
        <f t="shared" si="124"/>
        <v>#DIV/0!</v>
      </c>
      <c r="AV227" s="67"/>
      <c r="AW227" s="67"/>
      <c r="AX227" s="67" t="s">
        <v>113</v>
      </c>
      <c r="AY227" s="67"/>
      <c r="AZ227" s="68" t="e">
        <f t="shared" si="125"/>
        <v>#DIV/0!</v>
      </c>
      <c r="BA227" s="68" t="e">
        <f t="shared" si="126"/>
        <v>#DIV/0!</v>
      </c>
      <c r="BB227" s="67"/>
      <c r="BC227" s="67"/>
      <c r="BD227" s="67" t="s">
        <v>114</v>
      </c>
      <c r="BE227" s="67"/>
      <c r="BF227" s="68" t="e">
        <f t="shared" si="127"/>
        <v>#DIV/0!</v>
      </c>
      <c r="BG227" s="68" t="e">
        <f t="shared" si="128"/>
        <v>#DIV/0!</v>
      </c>
      <c r="BH227" s="67"/>
      <c r="BI227" s="67"/>
      <c r="BJ227" s="67" t="s">
        <v>115</v>
      </c>
      <c r="BK227" s="67"/>
      <c r="BL227" s="68" t="e">
        <f t="shared" si="129"/>
        <v>#DIV/0!</v>
      </c>
      <c r="BM227" s="68" t="e">
        <f t="shared" si="130"/>
        <v>#DIV/0!</v>
      </c>
      <c r="BN227" s="67"/>
      <c r="BO227" s="67"/>
      <c r="BP227" s="67" t="s">
        <v>116</v>
      </c>
      <c r="BQ227" s="67"/>
      <c r="BR227" s="68" t="e">
        <f t="shared" si="131"/>
        <v>#DIV/0!</v>
      </c>
      <c r="BS227" s="68" t="e">
        <f t="shared" si="132"/>
        <v>#DIV/0!</v>
      </c>
      <c r="BT227" s="67"/>
      <c r="BU227" s="67"/>
      <c r="BV227" s="67" t="s">
        <v>117</v>
      </c>
      <c r="BW227" s="67"/>
      <c r="BX227" s="68" t="e">
        <f t="shared" si="133"/>
        <v>#DIV/0!</v>
      </c>
      <c r="BY227" s="68" t="e">
        <f t="shared" si="134"/>
        <v>#DIV/0!</v>
      </c>
      <c r="BZ227" s="67"/>
      <c r="CA227" s="67"/>
      <c r="CB227" s="67" t="s">
        <v>118</v>
      </c>
      <c r="CC227" s="67"/>
      <c r="CD227" s="68" t="e">
        <f t="shared" si="135"/>
        <v>#DIV/0!</v>
      </c>
      <c r="CE227" s="68" t="e">
        <f t="shared" si="136"/>
        <v>#DIV/0!</v>
      </c>
      <c r="CF227" s="67"/>
      <c r="CG227" s="67"/>
      <c r="CH227" s="67" t="s">
        <v>119</v>
      </c>
      <c r="CI227" s="67"/>
      <c r="CJ227" s="68" t="e">
        <f t="shared" si="137"/>
        <v>#DIV/0!</v>
      </c>
      <c r="CK227" s="68" t="e">
        <f t="shared" si="138"/>
        <v>#DIV/0!</v>
      </c>
      <c r="CL227" s="67"/>
      <c r="CM227" s="67"/>
      <c r="CN227" s="58">
        <f t="shared" si="139"/>
        <v>0</v>
      </c>
      <c r="CO227" s="58">
        <f t="shared" si="140"/>
        <v>0</v>
      </c>
      <c r="CP227" s="58">
        <f t="shared" si="141"/>
        <v>0</v>
      </c>
      <c r="CQ227" s="58">
        <f t="shared" si="142"/>
        <v>0</v>
      </c>
      <c r="CR227" s="58">
        <f t="shared" si="143"/>
        <v>0</v>
      </c>
      <c r="CS227" s="58">
        <f t="shared" si="144"/>
        <v>0</v>
      </c>
      <c r="CT227" s="58">
        <f t="shared" si="145"/>
        <v>0</v>
      </c>
      <c r="CU227" s="58">
        <f t="shared" si="146"/>
        <v>0</v>
      </c>
      <c r="CV227" s="58">
        <f t="shared" si="147"/>
        <v>0</v>
      </c>
      <c r="CW227" s="58">
        <f t="shared" si="148"/>
        <v>0</v>
      </c>
      <c r="CX227" s="58">
        <f t="shared" si="149"/>
        <v>0</v>
      </c>
      <c r="CY227" s="58">
        <f t="shared" si="150"/>
        <v>0</v>
      </c>
      <c r="CZ227" s="58">
        <f t="shared" si="151"/>
        <v>0</v>
      </c>
    </row>
    <row r="228" spans="1:104" ht="52" x14ac:dyDescent="0.35">
      <c r="A228" s="141" t="s">
        <v>320</v>
      </c>
      <c r="B228" s="277" t="s">
        <v>149</v>
      </c>
      <c r="C228" s="20" t="s">
        <v>885</v>
      </c>
      <c r="D228" s="22" t="s">
        <v>357</v>
      </c>
      <c r="E228" s="22" t="s">
        <v>386</v>
      </c>
      <c r="F228" s="22" t="s">
        <v>352</v>
      </c>
      <c r="G228" s="20">
        <f t="shared" si="114"/>
        <v>1</v>
      </c>
      <c r="H228" s="20"/>
      <c r="I228" s="20"/>
      <c r="J228" s="20"/>
      <c r="K228" s="20"/>
      <c r="L228" s="20"/>
      <c r="M228" s="20"/>
      <c r="N228" s="20"/>
      <c r="O228" s="20"/>
      <c r="P228" s="20"/>
      <c r="Q228" s="20"/>
      <c r="R228" s="20">
        <v>1</v>
      </c>
      <c r="S228" s="20"/>
      <c r="T228" s="67" t="s">
        <v>108</v>
      </c>
      <c r="U228" s="67"/>
      <c r="V228" s="68" t="e">
        <f t="shared" si="115"/>
        <v>#DIV/0!</v>
      </c>
      <c r="W228" s="68">
        <f t="shared" si="116"/>
        <v>0</v>
      </c>
      <c r="X228" s="67"/>
      <c r="Y228" s="67"/>
      <c r="Z228" s="67" t="s">
        <v>109</v>
      </c>
      <c r="AA228" s="67"/>
      <c r="AB228" s="68" t="e">
        <f t="shared" si="117"/>
        <v>#DIV/0!</v>
      </c>
      <c r="AC228" s="68">
        <f t="shared" si="118"/>
        <v>0</v>
      </c>
      <c r="AD228" s="67"/>
      <c r="AE228" s="67"/>
      <c r="AF228" s="67" t="s">
        <v>110</v>
      </c>
      <c r="AG228" s="67"/>
      <c r="AH228" s="68" t="e">
        <f t="shared" si="119"/>
        <v>#DIV/0!</v>
      </c>
      <c r="AI228" s="68">
        <f t="shared" si="120"/>
        <v>0</v>
      </c>
      <c r="AJ228" s="67"/>
      <c r="AK228" s="67"/>
      <c r="AL228" s="67" t="s">
        <v>111</v>
      </c>
      <c r="AM228" s="67"/>
      <c r="AN228" s="68" t="e">
        <f t="shared" si="121"/>
        <v>#DIV/0!</v>
      </c>
      <c r="AO228" s="68">
        <f t="shared" si="122"/>
        <v>0</v>
      </c>
      <c r="AP228" s="67"/>
      <c r="AQ228" s="67"/>
      <c r="AR228" s="67" t="s">
        <v>112</v>
      </c>
      <c r="AS228" s="67"/>
      <c r="AT228" s="68" t="e">
        <f t="shared" si="123"/>
        <v>#DIV/0!</v>
      </c>
      <c r="AU228" s="68">
        <f t="shared" si="124"/>
        <v>0</v>
      </c>
      <c r="AV228" s="67"/>
      <c r="AW228" s="67"/>
      <c r="AX228" s="67" t="s">
        <v>113</v>
      </c>
      <c r="AY228" s="67"/>
      <c r="AZ228" s="68" t="e">
        <f t="shared" si="125"/>
        <v>#DIV/0!</v>
      </c>
      <c r="BA228" s="68">
        <f t="shared" si="126"/>
        <v>0</v>
      </c>
      <c r="BB228" s="67"/>
      <c r="BC228" s="67"/>
      <c r="BD228" s="67" t="s">
        <v>114</v>
      </c>
      <c r="BE228" s="67"/>
      <c r="BF228" s="68" t="e">
        <f t="shared" si="127"/>
        <v>#DIV/0!</v>
      </c>
      <c r="BG228" s="68">
        <f t="shared" si="128"/>
        <v>0</v>
      </c>
      <c r="BH228" s="67"/>
      <c r="BI228" s="67"/>
      <c r="BJ228" s="67" t="s">
        <v>115</v>
      </c>
      <c r="BK228" s="67"/>
      <c r="BL228" s="68" t="e">
        <f t="shared" si="129"/>
        <v>#DIV/0!</v>
      </c>
      <c r="BM228" s="68">
        <f t="shared" si="130"/>
        <v>0</v>
      </c>
      <c r="BN228" s="67"/>
      <c r="BO228" s="67"/>
      <c r="BP228" s="67" t="s">
        <v>116</v>
      </c>
      <c r="BQ228" s="67"/>
      <c r="BR228" s="68" t="e">
        <f t="shared" si="131"/>
        <v>#DIV/0!</v>
      </c>
      <c r="BS228" s="68">
        <f t="shared" si="132"/>
        <v>0</v>
      </c>
      <c r="BT228" s="67"/>
      <c r="BU228" s="67"/>
      <c r="BV228" s="67" t="s">
        <v>117</v>
      </c>
      <c r="BW228" s="67"/>
      <c r="BX228" s="68" t="e">
        <f t="shared" si="133"/>
        <v>#DIV/0!</v>
      </c>
      <c r="BY228" s="68">
        <f t="shared" si="134"/>
        <v>0</v>
      </c>
      <c r="BZ228" s="67"/>
      <c r="CA228" s="67"/>
      <c r="CB228" s="67" t="s">
        <v>118</v>
      </c>
      <c r="CC228" s="67"/>
      <c r="CD228" s="68">
        <f t="shared" si="135"/>
        <v>0</v>
      </c>
      <c r="CE228" s="68">
        <f t="shared" si="136"/>
        <v>0</v>
      </c>
      <c r="CF228" s="67"/>
      <c r="CG228" s="67"/>
      <c r="CH228" s="67" t="s">
        <v>119</v>
      </c>
      <c r="CI228" s="67"/>
      <c r="CJ228" s="68" t="e">
        <f t="shared" si="137"/>
        <v>#DIV/0!</v>
      </c>
      <c r="CK228" s="68">
        <f t="shared" si="138"/>
        <v>0</v>
      </c>
      <c r="CL228" s="67"/>
      <c r="CM228" s="67"/>
      <c r="CN228" s="58">
        <f t="shared" si="139"/>
        <v>0</v>
      </c>
      <c r="CO228" s="58">
        <f t="shared" si="140"/>
        <v>0</v>
      </c>
      <c r="CP228" s="58">
        <f t="shared" si="141"/>
        <v>0</v>
      </c>
      <c r="CQ228" s="58">
        <f t="shared" si="142"/>
        <v>0</v>
      </c>
      <c r="CR228" s="58">
        <f t="shared" si="143"/>
        <v>0</v>
      </c>
      <c r="CS228" s="58">
        <f t="shared" si="144"/>
        <v>0</v>
      </c>
      <c r="CT228" s="58">
        <f t="shared" si="145"/>
        <v>0</v>
      </c>
      <c r="CU228" s="58">
        <f t="shared" si="146"/>
        <v>0</v>
      </c>
      <c r="CV228" s="58">
        <f t="shared" si="147"/>
        <v>0</v>
      </c>
      <c r="CW228" s="58">
        <f t="shared" si="148"/>
        <v>0</v>
      </c>
      <c r="CX228" s="58">
        <f t="shared" si="149"/>
        <v>0</v>
      </c>
      <c r="CY228" s="58">
        <f t="shared" si="150"/>
        <v>0</v>
      </c>
      <c r="CZ228" s="58">
        <f t="shared" si="151"/>
        <v>0</v>
      </c>
    </row>
    <row r="229" spans="1:104" ht="26" x14ac:dyDescent="0.35">
      <c r="A229" s="141" t="s">
        <v>320</v>
      </c>
      <c r="B229" s="278"/>
      <c r="C229" s="20" t="s">
        <v>886</v>
      </c>
      <c r="D229" s="22" t="s">
        <v>387</v>
      </c>
      <c r="E229" s="22" t="s">
        <v>388</v>
      </c>
      <c r="F229" s="22" t="s">
        <v>389</v>
      </c>
      <c r="G229" s="20">
        <f t="shared" si="114"/>
        <v>1</v>
      </c>
      <c r="H229" s="20"/>
      <c r="I229" s="20"/>
      <c r="J229" s="20"/>
      <c r="K229" s="20"/>
      <c r="L229" s="20"/>
      <c r="M229" s="20"/>
      <c r="N229" s="20"/>
      <c r="O229" s="20"/>
      <c r="P229" s="20"/>
      <c r="Q229" s="20"/>
      <c r="R229" s="20">
        <v>1</v>
      </c>
      <c r="S229" s="20"/>
      <c r="T229" s="67" t="s">
        <v>108</v>
      </c>
      <c r="U229" s="67"/>
      <c r="V229" s="68" t="e">
        <f t="shared" si="115"/>
        <v>#DIV/0!</v>
      </c>
      <c r="W229" s="68">
        <f t="shared" si="116"/>
        <v>0</v>
      </c>
      <c r="X229" s="67"/>
      <c r="Y229" s="67"/>
      <c r="Z229" s="67" t="s">
        <v>109</v>
      </c>
      <c r="AA229" s="67"/>
      <c r="AB229" s="68" t="e">
        <f t="shared" si="117"/>
        <v>#DIV/0!</v>
      </c>
      <c r="AC229" s="68">
        <f t="shared" si="118"/>
        <v>0</v>
      </c>
      <c r="AD229" s="67"/>
      <c r="AE229" s="67"/>
      <c r="AF229" s="67" t="s">
        <v>110</v>
      </c>
      <c r="AG229" s="67"/>
      <c r="AH229" s="68" t="e">
        <f t="shared" si="119"/>
        <v>#DIV/0!</v>
      </c>
      <c r="AI229" s="68">
        <f t="shared" si="120"/>
        <v>0</v>
      </c>
      <c r="AJ229" s="67"/>
      <c r="AK229" s="67"/>
      <c r="AL229" s="67" t="s">
        <v>111</v>
      </c>
      <c r="AM229" s="67"/>
      <c r="AN229" s="68" t="e">
        <f t="shared" si="121"/>
        <v>#DIV/0!</v>
      </c>
      <c r="AO229" s="68">
        <f t="shared" si="122"/>
        <v>0</v>
      </c>
      <c r="AP229" s="67"/>
      <c r="AQ229" s="67"/>
      <c r="AR229" s="67" t="s">
        <v>112</v>
      </c>
      <c r="AS229" s="67"/>
      <c r="AT229" s="68" t="e">
        <f t="shared" si="123"/>
        <v>#DIV/0!</v>
      </c>
      <c r="AU229" s="68">
        <f t="shared" si="124"/>
        <v>0</v>
      </c>
      <c r="AV229" s="67"/>
      <c r="AW229" s="67"/>
      <c r="AX229" s="67" t="s">
        <v>113</v>
      </c>
      <c r="AY229" s="67"/>
      <c r="AZ229" s="68" t="e">
        <f t="shared" si="125"/>
        <v>#DIV/0!</v>
      </c>
      <c r="BA229" s="68">
        <f t="shared" si="126"/>
        <v>0</v>
      </c>
      <c r="BB229" s="67"/>
      <c r="BC229" s="67"/>
      <c r="BD229" s="67" t="s">
        <v>114</v>
      </c>
      <c r="BE229" s="67"/>
      <c r="BF229" s="68" t="e">
        <f t="shared" si="127"/>
        <v>#DIV/0!</v>
      </c>
      <c r="BG229" s="68">
        <f t="shared" si="128"/>
        <v>0</v>
      </c>
      <c r="BH229" s="67"/>
      <c r="BI229" s="67"/>
      <c r="BJ229" s="67" t="s">
        <v>115</v>
      </c>
      <c r="BK229" s="67"/>
      <c r="BL229" s="68" t="e">
        <f t="shared" si="129"/>
        <v>#DIV/0!</v>
      </c>
      <c r="BM229" s="68">
        <f t="shared" si="130"/>
        <v>0</v>
      </c>
      <c r="BN229" s="67"/>
      <c r="BO229" s="67"/>
      <c r="BP229" s="67" t="s">
        <v>116</v>
      </c>
      <c r="BQ229" s="67"/>
      <c r="BR229" s="68" t="e">
        <f t="shared" si="131"/>
        <v>#DIV/0!</v>
      </c>
      <c r="BS229" s="68">
        <f t="shared" si="132"/>
        <v>0</v>
      </c>
      <c r="BT229" s="67"/>
      <c r="BU229" s="67"/>
      <c r="BV229" s="67" t="s">
        <v>117</v>
      </c>
      <c r="BW229" s="67"/>
      <c r="BX229" s="68" t="e">
        <f t="shared" si="133"/>
        <v>#DIV/0!</v>
      </c>
      <c r="BY229" s="68">
        <f t="shared" si="134"/>
        <v>0</v>
      </c>
      <c r="BZ229" s="67"/>
      <c r="CA229" s="67"/>
      <c r="CB229" s="67" t="s">
        <v>118</v>
      </c>
      <c r="CC229" s="67"/>
      <c r="CD229" s="68">
        <f t="shared" si="135"/>
        <v>0</v>
      </c>
      <c r="CE229" s="68">
        <f t="shared" si="136"/>
        <v>0</v>
      </c>
      <c r="CF229" s="67"/>
      <c r="CG229" s="67"/>
      <c r="CH229" s="67" t="s">
        <v>119</v>
      </c>
      <c r="CI229" s="67"/>
      <c r="CJ229" s="68" t="e">
        <f t="shared" si="137"/>
        <v>#DIV/0!</v>
      </c>
      <c r="CK229" s="68">
        <f t="shared" si="138"/>
        <v>0</v>
      </c>
      <c r="CL229" s="67"/>
      <c r="CM229" s="67"/>
      <c r="CN229" s="58">
        <f t="shared" si="139"/>
        <v>0</v>
      </c>
      <c r="CO229" s="58">
        <f t="shared" si="140"/>
        <v>0</v>
      </c>
      <c r="CP229" s="58">
        <f t="shared" si="141"/>
        <v>0</v>
      </c>
      <c r="CQ229" s="58">
        <f t="shared" si="142"/>
        <v>0</v>
      </c>
      <c r="CR229" s="58">
        <f t="shared" si="143"/>
        <v>0</v>
      </c>
      <c r="CS229" s="58">
        <f t="shared" si="144"/>
        <v>0</v>
      </c>
      <c r="CT229" s="58">
        <f t="shared" si="145"/>
        <v>0</v>
      </c>
      <c r="CU229" s="58">
        <f t="shared" si="146"/>
        <v>0</v>
      </c>
      <c r="CV229" s="58">
        <f t="shared" si="147"/>
        <v>0</v>
      </c>
      <c r="CW229" s="58">
        <f t="shared" si="148"/>
        <v>0</v>
      </c>
      <c r="CX229" s="58">
        <f t="shared" si="149"/>
        <v>0</v>
      </c>
      <c r="CY229" s="58">
        <f t="shared" si="150"/>
        <v>0</v>
      </c>
      <c r="CZ229" s="58">
        <f t="shared" si="151"/>
        <v>0</v>
      </c>
    </row>
    <row r="230" spans="1:104" ht="26" x14ac:dyDescent="0.35">
      <c r="A230" s="141" t="s">
        <v>320</v>
      </c>
      <c r="B230" s="278"/>
      <c r="C230" s="20" t="s">
        <v>887</v>
      </c>
      <c r="D230" s="22"/>
      <c r="E230" s="22"/>
      <c r="F230" s="22"/>
      <c r="G230" s="20">
        <f t="shared" si="114"/>
        <v>0</v>
      </c>
      <c r="H230" s="20"/>
      <c r="I230" s="20"/>
      <c r="J230" s="20"/>
      <c r="K230" s="20"/>
      <c r="L230" s="20"/>
      <c r="M230" s="20"/>
      <c r="N230" s="20"/>
      <c r="O230" s="20"/>
      <c r="P230" s="20"/>
      <c r="Q230" s="20"/>
      <c r="R230" s="20"/>
      <c r="S230" s="20"/>
      <c r="T230" s="67" t="s">
        <v>108</v>
      </c>
      <c r="U230" s="67"/>
      <c r="V230" s="68" t="e">
        <f t="shared" si="115"/>
        <v>#DIV/0!</v>
      </c>
      <c r="W230" s="68" t="e">
        <f t="shared" si="116"/>
        <v>#DIV/0!</v>
      </c>
      <c r="X230" s="67"/>
      <c r="Y230" s="67"/>
      <c r="Z230" s="67" t="s">
        <v>109</v>
      </c>
      <c r="AA230" s="67"/>
      <c r="AB230" s="68" t="e">
        <f t="shared" si="117"/>
        <v>#DIV/0!</v>
      </c>
      <c r="AC230" s="68" t="e">
        <f t="shared" si="118"/>
        <v>#DIV/0!</v>
      </c>
      <c r="AD230" s="67"/>
      <c r="AE230" s="67"/>
      <c r="AF230" s="67" t="s">
        <v>110</v>
      </c>
      <c r="AG230" s="67"/>
      <c r="AH230" s="68" t="e">
        <f t="shared" si="119"/>
        <v>#DIV/0!</v>
      </c>
      <c r="AI230" s="68" t="e">
        <f t="shared" si="120"/>
        <v>#DIV/0!</v>
      </c>
      <c r="AJ230" s="67"/>
      <c r="AK230" s="67"/>
      <c r="AL230" s="67" t="s">
        <v>111</v>
      </c>
      <c r="AM230" s="67"/>
      <c r="AN230" s="68" t="e">
        <f t="shared" si="121"/>
        <v>#DIV/0!</v>
      </c>
      <c r="AO230" s="68" t="e">
        <f t="shared" si="122"/>
        <v>#DIV/0!</v>
      </c>
      <c r="AP230" s="67"/>
      <c r="AQ230" s="67"/>
      <c r="AR230" s="67" t="s">
        <v>112</v>
      </c>
      <c r="AS230" s="67"/>
      <c r="AT230" s="68" t="e">
        <f t="shared" si="123"/>
        <v>#DIV/0!</v>
      </c>
      <c r="AU230" s="68" t="e">
        <f t="shared" si="124"/>
        <v>#DIV/0!</v>
      </c>
      <c r="AV230" s="67"/>
      <c r="AW230" s="67"/>
      <c r="AX230" s="67" t="s">
        <v>113</v>
      </c>
      <c r="AY230" s="67"/>
      <c r="AZ230" s="68" t="e">
        <f t="shared" si="125"/>
        <v>#DIV/0!</v>
      </c>
      <c r="BA230" s="68" t="e">
        <f t="shared" si="126"/>
        <v>#DIV/0!</v>
      </c>
      <c r="BB230" s="67"/>
      <c r="BC230" s="67"/>
      <c r="BD230" s="67" t="s">
        <v>114</v>
      </c>
      <c r="BE230" s="67"/>
      <c r="BF230" s="68" t="e">
        <f t="shared" si="127"/>
        <v>#DIV/0!</v>
      </c>
      <c r="BG230" s="68" t="e">
        <f t="shared" si="128"/>
        <v>#DIV/0!</v>
      </c>
      <c r="BH230" s="67"/>
      <c r="BI230" s="67"/>
      <c r="BJ230" s="67" t="s">
        <v>115</v>
      </c>
      <c r="BK230" s="67"/>
      <c r="BL230" s="68" t="e">
        <f t="shared" si="129"/>
        <v>#DIV/0!</v>
      </c>
      <c r="BM230" s="68" t="e">
        <f t="shared" si="130"/>
        <v>#DIV/0!</v>
      </c>
      <c r="BN230" s="67"/>
      <c r="BO230" s="67"/>
      <c r="BP230" s="67" t="s">
        <v>116</v>
      </c>
      <c r="BQ230" s="67"/>
      <c r="BR230" s="68" t="e">
        <f t="shared" si="131"/>
        <v>#DIV/0!</v>
      </c>
      <c r="BS230" s="68" t="e">
        <f t="shared" si="132"/>
        <v>#DIV/0!</v>
      </c>
      <c r="BT230" s="67"/>
      <c r="BU230" s="67"/>
      <c r="BV230" s="67" t="s">
        <v>117</v>
      </c>
      <c r="BW230" s="67"/>
      <c r="BX230" s="68" t="e">
        <f t="shared" si="133"/>
        <v>#DIV/0!</v>
      </c>
      <c r="BY230" s="68" t="e">
        <f t="shared" si="134"/>
        <v>#DIV/0!</v>
      </c>
      <c r="BZ230" s="67"/>
      <c r="CA230" s="67"/>
      <c r="CB230" s="67" t="s">
        <v>118</v>
      </c>
      <c r="CC230" s="67"/>
      <c r="CD230" s="68" t="e">
        <f t="shared" si="135"/>
        <v>#DIV/0!</v>
      </c>
      <c r="CE230" s="68" t="e">
        <f t="shared" si="136"/>
        <v>#DIV/0!</v>
      </c>
      <c r="CF230" s="67"/>
      <c r="CG230" s="67"/>
      <c r="CH230" s="67" t="s">
        <v>119</v>
      </c>
      <c r="CI230" s="67"/>
      <c r="CJ230" s="68" t="e">
        <f t="shared" si="137"/>
        <v>#DIV/0!</v>
      </c>
      <c r="CK230" s="68" t="e">
        <f t="shared" si="138"/>
        <v>#DIV/0!</v>
      </c>
      <c r="CL230" s="67"/>
      <c r="CM230" s="67"/>
      <c r="CN230" s="58">
        <f t="shared" si="139"/>
        <v>0</v>
      </c>
      <c r="CO230" s="58">
        <f t="shared" si="140"/>
        <v>0</v>
      </c>
      <c r="CP230" s="58">
        <f t="shared" si="141"/>
        <v>0</v>
      </c>
      <c r="CQ230" s="58">
        <f t="shared" si="142"/>
        <v>0</v>
      </c>
      <c r="CR230" s="58">
        <f t="shared" si="143"/>
        <v>0</v>
      </c>
      <c r="CS230" s="58">
        <f t="shared" si="144"/>
        <v>0</v>
      </c>
      <c r="CT230" s="58">
        <f t="shared" si="145"/>
        <v>0</v>
      </c>
      <c r="CU230" s="58">
        <f t="shared" si="146"/>
        <v>0</v>
      </c>
      <c r="CV230" s="58">
        <f t="shared" si="147"/>
        <v>0</v>
      </c>
      <c r="CW230" s="58">
        <f t="shared" si="148"/>
        <v>0</v>
      </c>
      <c r="CX230" s="58">
        <f t="shared" si="149"/>
        <v>0</v>
      </c>
      <c r="CY230" s="58">
        <f t="shared" si="150"/>
        <v>0</v>
      </c>
      <c r="CZ230" s="58">
        <f t="shared" si="151"/>
        <v>0</v>
      </c>
    </row>
    <row r="231" spans="1:104" ht="26" x14ac:dyDescent="0.35">
      <c r="A231" s="141" t="s">
        <v>320</v>
      </c>
      <c r="B231" s="279"/>
      <c r="C231" s="20" t="s">
        <v>888</v>
      </c>
      <c r="D231" s="22"/>
      <c r="E231" s="22"/>
      <c r="F231" s="22"/>
      <c r="G231" s="20">
        <f t="shared" si="114"/>
        <v>0</v>
      </c>
      <c r="H231" s="20"/>
      <c r="I231" s="20"/>
      <c r="J231" s="20"/>
      <c r="K231" s="20"/>
      <c r="L231" s="20"/>
      <c r="M231" s="20"/>
      <c r="N231" s="20"/>
      <c r="O231" s="20"/>
      <c r="P231" s="20"/>
      <c r="Q231" s="20"/>
      <c r="R231" s="20"/>
      <c r="S231" s="20"/>
      <c r="T231" s="67" t="s">
        <v>108</v>
      </c>
      <c r="U231" s="67"/>
      <c r="V231" s="68" t="e">
        <f t="shared" si="115"/>
        <v>#DIV/0!</v>
      </c>
      <c r="W231" s="68" t="e">
        <f t="shared" si="116"/>
        <v>#DIV/0!</v>
      </c>
      <c r="X231" s="67"/>
      <c r="Y231" s="67"/>
      <c r="Z231" s="67" t="s">
        <v>109</v>
      </c>
      <c r="AA231" s="67"/>
      <c r="AB231" s="68" t="e">
        <f t="shared" si="117"/>
        <v>#DIV/0!</v>
      </c>
      <c r="AC231" s="68" t="e">
        <f t="shared" si="118"/>
        <v>#DIV/0!</v>
      </c>
      <c r="AD231" s="67"/>
      <c r="AE231" s="67"/>
      <c r="AF231" s="67" t="s">
        <v>110</v>
      </c>
      <c r="AG231" s="67"/>
      <c r="AH231" s="68" t="e">
        <f t="shared" si="119"/>
        <v>#DIV/0!</v>
      </c>
      <c r="AI231" s="68" t="e">
        <f t="shared" si="120"/>
        <v>#DIV/0!</v>
      </c>
      <c r="AJ231" s="67"/>
      <c r="AK231" s="67"/>
      <c r="AL231" s="67" t="s">
        <v>111</v>
      </c>
      <c r="AM231" s="67"/>
      <c r="AN231" s="68" t="e">
        <f t="shared" si="121"/>
        <v>#DIV/0!</v>
      </c>
      <c r="AO231" s="68" t="e">
        <f t="shared" si="122"/>
        <v>#DIV/0!</v>
      </c>
      <c r="AP231" s="67"/>
      <c r="AQ231" s="67"/>
      <c r="AR231" s="67" t="s">
        <v>112</v>
      </c>
      <c r="AS231" s="67"/>
      <c r="AT231" s="68" t="e">
        <f t="shared" si="123"/>
        <v>#DIV/0!</v>
      </c>
      <c r="AU231" s="68" t="e">
        <f t="shared" si="124"/>
        <v>#DIV/0!</v>
      </c>
      <c r="AV231" s="67"/>
      <c r="AW231" s="67"/>
      <c r="AX231" s="67" t="s">
        <v>113</v>
      </c>
      <c r="AY231" s="67"/>
      <c r="AZ231" s="68" t="e">
        <f t="shared" si="125"/>
        <v>#DIV/0!</v>
      </c>
      <c r="BA231" s="68" t="e">
        <f t="shared" si="126"/>
        <v>#DIV/0!</v>
      </c>
      <c r="BB231" s="67"/>
      <c r="BC231" s="67"/>
      <c r="BD231" s="67" t="s">
        <v>114</v>
      </c>
      <c r="BE231" s="67"/>
      <c r="BF231" s="68" t="e">
        <f t="shared" si="127"/>
        <v>#DIV/0!</v>
      </c>
      <c r="BG231" s="68" t="e">
        <f t="shared" si="128"/>
        <v>#DIV/0!</v>
      </c>
      <c r="BH231" s="67"/>
      <c r="BI231" s="67"/>
      <c r="BJ231" s="67" t="s">
        <v>115</v>
      </c>
      <c r="BK231" s="67"/>
      <c r="BL231" s="68" t="e">
        <f t="shared" si="129"/>
        <v>#DIV/0!</v>
      </c>
      <c r="BM231" s="68" t="e">
        <f t="shared" si="130"/>
        <v>#DIV/0!</v>
      </c>
      <c r="BN231" s="67"/>
      <c r="BO231" s="67"/>
      <c r="BP231" s="67" t="s">
        <v>116</v>
      </c>
      <c r="BQ231" s="67"/>
      <c r="BR231" s="68" t="e">
        <f t="shared" si="131"/>
        <v>#DIV/0!</v>
      </c>
      <c r="BS231" s="68" t="e">
        <f t="shared" si="132"/>
        <v>#DIV/0!</v>
      </c>
      <c r="BT231" s="67"/>
      <c r="BU231" s="67"/>
      <c r="BV231" s="67" t="s">
        <v>117</v>
      </c>
      <c r="BW231" s="67"/>
      <c r="BX231" s="68" t="e">
        <f t="shared" si="133"/>
        <v>#DIV/0!</v>
      </c>
      <c r="BY231" s="68" t="e">
        <f t="shared" si="134"/>
        <v>#DIV/0!</v>
      </c>
      <c r="BZ231" s="67"/>
      <c r="CA231" s="67"/>
      <c r="CB231" s="67" t="s">
        <v>118</v>
      </c>
      <c r="CC231" s="67"/>
      <c r="CD231" s="68" t="e">
        <f t="shared" si="135"/>
        <v>#DIV/0!</v>
      </c>
      <c r="CE231" s="68" t="e">
        <f t="shared" si="136"/>
        <v>#DIV/0!</v>
      </c>
      <c r="CF231" s="67"/>
      <c r="CG231" s="67"/>
      <c r="CH231" s="67" t="s">
        <v>119</v>
      </c>
      <c r="CI231" s="67"/>
      <c r="CJ231" s="68" t="e">
        <f t="shared" si="137"/>
        <v>#DIV/0!</v>
      </c>
      <c r="CK231" s="68" t="e">
        <f t="shared" si="138"/>
        <v>#DIV/0!</v>
      </c>
      <c r="CL231" s="67"/>
      <c r="CM231" s="67"/>
      <c r="CN231" s="58">
        <f t="shared" si="139"/>
        <v>0</v>
      </c>
      <c r="CO231" s="58">
        <f t="shared" si="140"/>
        <v>0</v>
      </c>
      <c r="CP231" s="58">
        <f t="shared" si="141"/>
        <v>0</v>
      </c>
      <c r="CQ231" s="58">
        <f t="shared" si="142"/>
        <v>0</v>
      </c>
      <c r="CR231" s="58">
        <f t="shared" si="143"/>
        <v>0</v>
      </c>
      <c r="CS231" s="58">
        <f t="shared" si="144"/>
        <v>0</v>
      </c>
      <c r="CT231" s="58">
        <f t="shared" si="145"/>
        <v>0</v>
      </c>
      <c r="CU231" s="58">
        <f t="shared" si="146"/>
        <v>0</v>
      </c>
      <c r="CV231" s="58">
        <f t="shared" si="147"/>
        <v>0</v>
      </c>
      <c r="CW231" s="58">
        <f t="shared" si="148"/>
        <v>0</v>
      </c>
      <c r="CX231" s="58">
        <f t="shared" si="149"/>
        <v>0</v>
      </c>
      <c r="CY231" s="58">
        <f t="shared" si="150"/>
        <v>0</v>
      </c>
      <c r="CZ231" s="58">
        <f t="shared" si="151"/>
        <v>0</v>
      </c>
    </row>
    <row r="232" spans="1:104" ht="65" x14ac:dyDescent="0.35">
      <c r="A232" s="141" t="s">
        <v>320</v>
      </c>
      <c r="B232" s="277" t="s">
        <v>149</v>
      </c>
      <c r="C232" s="20" t="s">
        <v>889</v>
      </c>
      <c r="D232" s="22" t="s">
        <v>664</v>
      </c>
      <c r="E232" s="22" t="s">
        <v>353</v>
      </c>
      <c r="F232" s="22" t="s">
        <v>354</v>
      </c>
      <c r="G232" s="20">
        <f t="shared" si="114"/>
        <v>1</v>
      </c>
      <c r="H232" s="20"/>
      <c r="I232" s="20"/>
      <c r="J232" s="20"/>
      <c r="K232" s="20"/>
      <c r="L232" s="20"/>
      <c r="M232" s="20"/>
      <c r="N232" s="20"/>
      <c r="O232" s="20"/>
      <c r="P232" s="20">
        <v>1</v>
      </c>
      <c r="Q232" s="20"/>
      <c r="R232" s="20"/>
      <c r="S232" s="20"/>
      <c r="T232" s="67" t="s">
        <v>108</v>
      </c>
      <c r="U232" s="67"/>
      <c r="V232" s="68" t="e">
        <f t="shared" si="115"/>
        <v>#DIV/0!</v>
      </c>
      <c r="W232" s="68">
        <f t="shared" si="116"/>
        <v>0</v>
      </c>
      <c r="X232" s="67"/>
      <c r="Y232" s="67"/>
      <c r="Z232" s="67" t="s">
        <v>109</v>
      </c>
      <c r="AA232" s="67"/>
      <c r="AB232" s="68" t="e">
        <f t="shared" si="117"/>
        <v>#DIV/0!</v>
      </c>
      <c r="AC232" s="68">
        <f t="shared" si="118"/>
        <v>0</v>
      </c>
      <c r="AD232" s="67"/>
      <c r="AE232" s="67"/>
      <c r="AF232" s="67" t="s">
        <v>110</v>
      </c>
      <c r="AG232" s="67"/>
      <c r="AH232" s="68" t="e">
        <f t="shared" si="119"/>
        <v>#DIV/0!</v>
      </c>
      <c r="AI232" s="68">
        <f t="shared" si="120"/>
        <v>0</v>
      </c>
      <c r="AJ232" s="67"/>
      <c r="AK232" s="67"/>
      <c r="AL232" s="67" t="s">
        <v>111</v>
      </c>
      <c r="AM232" s="67"/>
      <c r="AN232" s="68" t="e">
        <f t="shared" si="121"/>
        <v>#DIV/0!</v>
      </c>
      <c r="AO232" s="68">
        <f t="shared" si="122"/>
        <v>0</v>
      </c>
      <c r="AP232" s="67"/>
      <c r="AQ232" s="67"/>
      <c r="AR232" s="67" t="s">
        <v>112</v>
      </c>
      <c r="AS232" s="67"/>
      <c r="AT232" s="68" t="e">
        <f t="shared" si="123"/>
        <v>#DIV/0!</v>
      </c>
      <c r="AU232" s="68">
        <f t="shared" si="124"/>
        <v>0</v>
      </c>
      <c r="AV232" s="67"/>
      <c r="AW232" s="67"/>
      <c r="AX232" s="67" t="s">
        <v>113</v>
      </c>
      <c r="AY232" s="67"/>
      <c r="AZ232" s="68" t="e">
        <f t="shared" si="125"/>
        <v>#DIV/0!</v>
      </c>
      <c r="BA232" s="68">
        <f t="shared" si="126"/>
        <v>0</v>
      </c>
      <c r="BB232" s="67"/>
      <c r="BC232" s="67"/>
      <c r="BD232" s="67" t="s">
        <v>114</v>
      </c>
      <c r="BE232" s="67"/>
      <c r="BF232" s="68" t="e">
        <f t="shared" si="127"/>
        <v>#DIV/0!</v>
      </c>
      <c r="BG232" s="68">
        <f t="shared" si="128"/>
        <v>0</v>
      </c>
      <c r="BH232" s="67"/>
      <c r="BI232" s="67"/>
      <c r="BJ232" s="67" t="s">
        <v>115</v>
      </c>
      <c r="BK232" s="67"/>
      <c r="BL232" s="68" t="e">
        <f t="shared" si="129"/>
        <v>#DIV/0!</v>
      </c>
      <c r="BM232" s="68">
        <f t="shared" si="130"/>
        <v>0</v>
      </c>
      <c r="BN232" s="67"/>
      <c r="BO232" s="67"/>
      <c r="BP232" s="67" t="s">
        <v>116</v>
      </c>
      <c r="BQ232" s="67"/>
      <c r="BR232" s="68">
        <f t="shared" si="131"/>
        <v>0</v>
      </c>
      <c r="BS232" s="68">
        <f t="shared" si="132"/>
        <v>0</v>
      </c>
      <c r="BT232" s="67"/>
      <c r="BU232" s="67"/>
      <c r="BV232" s="67" t="s">
        <v>117</v>
      </c>
      <c r="BW232" s="67"/>
      <c r="BX232" s="68" t="e">
        <f t="shared" si="133"/>
        <v>#DIV/0!</v>
      </c>
      <c r="BY232" s="68">
        <f t="shared" si="134"/>
        <v>0</v>
      </c>
      <c r="BZ232" s="67"/>
      <c r="CA232" s="67"/>
      <c r="CB232" s="67" t="s">
        <v>118</v>
      </c>
      <c r="CC232" s="67"/>
      <c r="CD232" s="68" t="e">
        <f t="shared" si="135"/>
        <v>#DIV/0!</v>
      </c>
      <c r="CE232" s="68">
        <f t="shared" si="136"/>
        <v>0</v>
      </c>
      <c r="CF232" s="67"/>
      <c r="CG232" s="67"/>
      <c r="CH232" s="67" t="s">
        <v>119</v>
      </c>
      <c r="CI232" s="67"/>
      <c r="CJ232" s="68" t="e">
        <f t="shared" si="137"/>
        <v>#DIV/0!</v>
      </c>
      <c r="CK232" s="68">
        <f t="shared" si="138"/>
        <v>0</v>
      </c>
      <c r="CL232" s="67"/>
      <c r="CM232" s="67"/>
      <c r="CN232" s="58">
        <f t="shared" si="139"/>
        <v>0</v>
      </c>
      <c r="CO232" s="58">
        <f t="shared" si="140"/>
        <v>0</v>
      </c>
      <c r="CP232" s="58">
        <f t="shared" si="141"/>
        <v>0</v>
      </c>
      <c r="CQ232" s="58">
        <f t="shared" si="142"/>
        <v>0</v>
      </c>
      <c r="CR232" s="58">
        <f t="shared" si="143"/>
        <v>0</v>
      </c>
      <c r="CS232" s="58">
        <f t="shared" si="144"/>
        <v>0</v>
      </c>
      <c r="CT232" s="58">
        <f t="shared" si="145"/>
        <v>0</v>
      </c>
      <c r="CU232" s="58">
        <f t="shared" si="146"/>
        <v>0</v>
      </c>
      <c r="CV232" s="58">
        <f t="shared" si="147"/>
        <v>0</v>
      </c>
      <c r="CW232" s="58">
        <f t="shared" si="148"/>
        <v>0</v>
      </c>
      <c r="CX232" s="58">
        <f t="shared" si="149"/>
        <v>0</v>
      </c>
      <c r="CY232" s="58">
        <f t="shared" si="150"/>
        <v>0</v>
      </c>
      <c r="CZ232" s="58">
        <f t="shared" si="151"/>
        <v>0</v>
      </c>
    </row>
    <row r="233" spans="1:104" ht="39" x14ac:dyDescent="0.35">
      <c r="A233" s="141" t="s">
        <v>320</v>
      </c>
      <c r="B233" s="278"/>
      <c r="C233" s="20" t="s">
        <v>890</v>
      </c>
      <c r="D233" s="22" t="s">
        <v>664</v>
      </c>
      <c r="E233" s="22" t="s">
        <v>355</v>
      </c>
      <c r="F233" s="22" t="s">
        <v>356</v>
      </c>
      <c r="G233" s="20">
        <f t="shared" si="114"/>
        <v>1</v>
      </c>
      <c r="H233" s="20"/>
      <c r="I233" s="20"/>
      <c r="J233" s="20"/>
      <c r="K233" s="20"/>
      <c r="L233" s="20"/>
      <c r="M233" s="20"/>
      <c r="N233" s="20"/>
      <c r="O233" s="20"/>
      <c r="P233" s="20"/>
      <c r="Q233" s="20">
        <v>1</v>
      </c>
      <c r="R233" s="20"/>
      <c r="S233" s="20"/>
      <c r="T233" s="67" t="s">
        <v>108</v>
      </c>
      <c r="U233" s="67"/>
      <c r="V233" s="68" t="e">
        <f t="shared" si="115"/>
        <v>#DIV/0!</v>
      </c>
      <c r="W233" s="68">
        <f t="shared" si="116"/>
        <v>0</v>
      </c>
      <c r="X233" s="67"/>
      <c r="Y233" s="67"/>
      <c r="Z233" s="67" t="s">
        <v>109</v>
      </c>
      <c r="AA233" s="67"/>
      <c r="AB233" s="68" t="e">
        <f t="shared" si="117"/>
        <v>#DIV/0!</v>
      </c>
      <c r="AC233" s="68">
        <f t="shared" si="118"/>
        <v>0</v>
      </c>
      <c r="AD233" s="67"/>
      <c r="AE233" s="67"/>
      <c r="AF233" s="67" t="s">
        <v>110</v>
      </c>
      <c r="AG233" s="67"/>
      <c r="AH233" s="68" t="e">
        <f t="shared" si="119"/>
        <v>#DIV/0!</v>
      </c>
      <c r="AI233" s="68">
        <f t="shared" si="120"/>
        <v>0</v>
      </c>
      <c r="AJ233" s="67"/>
      <c r="AK233" s="67"/>
      <c r="AL233" s="67" t="s">
        <v>111</v>
      </c>
      <c r="AM233" s="67"/>
      <c r="AN233" s="68" t="e">
        <f t="shared" si="121"/>
        <v>#DIV/0!</v>
      </c>
      <c r="AO233" s="68">
        <f t="shared" si="122"/>
        <v>0</v>
      </c>
      <c r="AP233" s="67"/>
      <c r="AQ233" s="67"/>
      <c r="AR233" s="67" t="s">
        <v>112</v>
      </c>
      <c r="AS233" s="67"/>
      <c r="AT233" s="68" t="e">
        <f t="shared" si="123"/>
        <v>#DIV/0!</v>
      </c>
      <c r="AU233" s="68">
        <f t="shared" si="124"/>
        <v>0</v>
      </c>
      <c r="AV233" s="67"/>
      <c r="AW233" s="67"/>
      <c r="AX233" s="67" t="s">
        <v>113</v>
      </c>
      <c r="AY233" s="67"/>
      <c r="AZ233" s="68" t="e">
        <f t="shared" si="125"/>
        <v>#DIV/0!</v>
      </c>
      <c r="BA233" s="68">
        <f t="shared" si="126"/>
        <v>0</v>
      </c>
      <c r="BB233" s="67"/>
      <c r="BC233" s="67"/>
      <c r="BD233" s="67" t="s">
        <v>114</v>
      </c>
      <c r="BE233" s="67"/>
      <c r="BF233" s="68" t="e">
        <f t="shared" si="127"/>
        <v>#DIV/0!</v>
      </c>
      <c r="BG233" s="68">
        <f t="shared" si="128"/>
        <v>0</v>
      </c>
      <c r="BH233" s="67"/>
      <c r="BI233" s="67"/>
      <c r="BJ233" s="67" t="s">
        <v>115</v>
      </c>
      <c r="BK233" s="67"/>
      <c r="BL233" s="68" t="e">
        <f t="shared" si="129"/>
        <v>#DIV/0!</v>
      </c>
      <c r="BM233" s="68">
        <f t="shared" si="130"/>
        <v>0</v>
      </c>
      <c r="BN233" s="67"/>
      <c r="BO233" s="67"/>
      <c r="BP233" s="67" t="s">
        <v>116</v>
      </c>
      <c r="BQ233" s="67"/>
      <c r="BR233" s="68" t="e">
        <f t="shared" si="131"/>
        <v>#DIV/0!</v>
      </c>
      <c r="BS233" s="68">
        <f t="shared" si="132"/>
        <v>0</v>
      </c>
      <c r="BT233" s="67"/>
      <c r="BU233" s="67"/>
      <c r="BV233" s="67" t="s">
        <v>117</v>
      </c>
      <c r="BW233" s="67"/>
      <c r="BX233" s="68">
        <f t="shared" si="133"/>
        <v>0</v>
      </c>
      <c r="BY233" s="68">
        <f t="shared" si="134"/>
        <v>0</v>
      </c>
      <c r="BZ233" s="67"/>
      <c r="CA233" s="67"/>
      <c r="CB233" s="67" t="s">
        <v>118</v>
      </c>
      <c r="CC233" s="67"/>
      <c r="CD233" s="68" t="e">
        <f t="shared" si="135"/>
        <v>#DIV/0!</v>
      </c>
      <c r="CE233" s="68">
        <f t="shared" si="136"/>
        <v>0</v>
      </c>
      <c r="CF233" s="67"/>
      <c r="CG233" s="67"/>
      <c r="CH233" s="67" t="s">
        <v>119</v>
      </c>
      <c r="CI233" s="67"/>
      <c r="CJ233" s="68" t="e">
        <f t="shared" si="137"/>
        <v>#DIV/0!</v>
      </c>
      <c r="CK233" s="68">
        <f t="shared" si="138"/>
        <v>0</v>
      </c>
      <c r="CL233" s="67"/>
      <c r="CM233" s="67"/>
      <c r="CN233" s="58">
        <f t="shared" si="139"/>
        <v>0</v>
      </c>
      <c r="CO233" s="58">
        <f t="shared" si="140"/>
        <v>0</v>
      </c>
      <c r="CP233" s="58">
        <f t="shared" si="141"/>
        <v>0</v>
      </c>
      <c r="CQ233" s="58">
        <f t="shared" si="142"/>
        <v>0</v>
      </c>
      <c r="CR233" s="58">
        <f t="shared" si="143"/>
        <v>0</v>
      </c>
      <c r="CS233" s="58">
        <f t="shared" si="144"/>
        <v>0</v>
      </c>
      <c r="CT233" s="58">
        <f t="shared" si="145"/>
        <v>0</v>
      </c>
      <c r="CU233" s="58">
        <f t="shared" si="146"/>
        <v>0</v>
      </c>
      <c r="CV233" s="58">
        <f t="shared" si="147"/>
        <v>0</v>
      </c>
      <c r="CW233" s="58">
        <f t="shared" si="148"/>
        <v>0</v>
      </c>
      <c r="CX233" s="58">
        <f t="shared" si="149"/>
        <v>0</v>
      </c>
      <c r="CY233" s="58">
        <f t="shared" si="150"/>
        <v>0</v>
      </c>
      <c r="CZ233" s="58">
        <f t="shared" si="151"/>
        <v>0</v>
      </c>
    </row>
    <row r="234" spans="1:104" ht="26" x14ac:dyDescent="0.35">
      <c r="A234" s="141" t="s">
        <v>320</v>
      </c>
      <c r="B234" s="278"/>
      <c r="C234" s="20" t="s">
        <v>891</v>
      </c>
      <c r="D234" s="22"/>
      <c r="E234" s="22"/>
      <c r="F234" s="22"/>
      <c r="G234" s="20">
        <f t="shared" si="114"/>
        <v>0</v>
      </c>
      <c r="H234" s="20"/>
      <c r="I234" s="20"/>
      <c r="J234" s="20"/>
      <c r="K234" s="20"/>
      <c r="L234" s="20"/>
      <c r="M234" s="20"/>
      <c r="N234" s="20"/>
      <c r="O234" s="20"/>
      <c r="P234" s="20"/>
      <c r="Q234" s="20"/>
      <c r="R234" s="20"/>
      <c r="S234" s="20"/>
      <c r="T234" s="67" t="s">
        <v>108</v>
      </c>
      <c r="U234" s="67"/>
      <c r="V234" s="68" t="e">
        <f t="shared" si="115"/>
        <v>#DIV/0!</v>
      </c>
      <c r="W234" s="68" t="e">
        <f t="shared" si="116"/>
        <v>#DIV/0!</v>
      </c>
      <c r="X234" s="67"/>
      <c r="Y234" s="67"/>
      <c r="Z234" s="67" t="s">
        <v>109</v>
      </c>
      <c r="AA234" s="67"/>
      <c r="AB234" s="68" t="e">
        <f t="shared" si="117"/>
        <v>#DIV/0!</v>
      </c>
      <c r="AC234" s="68" t="e">
        <f t="shared" si="118"/>
        <v>#DIV/0!</v>
      </c>
      <c r="AD234" s="67"/>
      <c r="AE234" s="67"/>
      <c r="AF234" s="67" t="s">
        <v>110</v>
      </c>
      <c r="AG234" s="67"/>
      <c r="AH234" s="68" t="e">
        <f t="shared" si="119"/>
        <v>#DIV/0!</v>
      </c>
      <c r="AI234" s="68" t="e">
        <f t="shared" si="120"/>
        <v>#DIV/0!</v>
      </c>
      <c r="AJ234" s="67"/>
      <c r="AK234" s="67"/>
      <c r="AL234" s="67" t="s">
        <v>111</v>
      </c>
      <c r="AM234" s="67"/>
      <c r="AN234" s="68" t="e">
        <f t="shared" si="121"/>
        <v>#DIV/0!</v>
      </c>
      <c r="AO234" s="68" t="e">
        <f t="shared" si="122"/>
        <v>#DIV/0!</v>
      </c>
      <c r="AP234" s="67"/>
      <c r="AQ234" s="67"/>
      <c r="AR234" s="67" t="s">
        <v>112</v>
      </c>
      <c r="AS234" s="67"/>
      <c r="AT234" s="68" t="e">
        <f t="shared" si="123"/>
        <v>#DIV/0!</v>
      </c>
      <c r="AU234" s="68" t="e">
        <f t="shared" si="124"/>
        <v>#DIV/0!</v>
      </c>
      <c r="AV234" s="67"/>
      <c r="AW234" s="67"/>
      <c r="AX234" s="67" t="s">
        <v>113</v>
      </c>
      <c r="AY234" s="67"/>
      <c r="AZ234" s="68" t="e">
        <f t="shared" si="125"/>
        <v>#DIV/0!</v>
      </c>
      <c r="BA234" s="68" t="e">
        <f t="shared" si="126"/>
        <v>#DIV/0!</v>
      </c>
      <c r="BB234" s="67"/>
      <c r="BC234" s="67"/>
      <c r="BD234" s="67" t="s">
        <v>114</v>
      </c>
      <c r="BE234" s="67"/>
      <c r="BF234" s="68" t="e">
        <f t="shared" si="127"/>
        <v>#DIV/0!</v>
      </c>
      <c r="BG234" s="68" t="e">
        <f t="shared" si="128"/>
        <v>#DIV/0!</v>
      </c>
      <c r="BH234" s="67"/>
      <c r="BI234" s="67"/>
      <c r="BJ234" s="67" t="s">
        <v>115</v>
      </c>
      <c r="BK234" s="67"/>
      <c r="BL234" s="68" t="e">
        <f t="shared" si="129"/>
        <v>#DIV/0!</v>
      </c>
      <c r="BM234" s="68" t="e">
        <f t="shared" si="130"/>
        <v>#DIV/0!</v>
      </c>
      <c r="BN234" s="67"/>
      <c r="BO234" s="67"/>
      <c r="BP234" s="67" t="s">
        <v>116</v>
      </c>
      <c r="BQ234" s="67"/>
      <c r="BR234" s="68" t="e">
        <f t="shared" si="131"/>
        <v>#DIV/0!</v>
      </c>
      <c r="BS234" s="68" t="e">
        <f t="shared" si="132"/>
        <v>#DIV/0!</v>
      </c>
      <c r="BT234" s="67"/>
      <c r="BU234" s="67"/>
      <c r="BV234" s="67" t="s">
        <v>117</v>
      </c>
      <c r="BW234" s="67"/>
      <c r="BX234" s="68" t="e">
        <f t="shared" si="133"/>
        <v>#DIV/0!</v>
      </c>
      <c r="BY234" s="68" t="e">
        <f t="shared" si="134"/>
        <v>#DIV/0!</v>
      </c>
      <c r="BZ234" s="67"/>
      <c r="CA234" s="67"/>
      <c r="CB234" s="67" t="s">
        <v>118</v>
      </c>
      <c r="CC234" s="67"/>
      <c r="CD234" s="68" t="e">
        <f t="shared" si="135"/>
        <v>#DIV/0!</v>
      </c>
      <c r="CE234" s="68" t="e">
        <f t="shared" si="136"/>
        <v>#DIV/0!</v>
      </c>
      <c r="CF234" s="67"/>
      <c r="CG234" s="67"/>
      <c r="CH234" s="67" t="s">
        <v>119</v>
      </c>
      <c r="CI234" s="67"/>
      <c r="CJ234" s="68" t="e">
        <f t="shared" si="137"/>
        <v>#DIV/0!</v>
      </c>
      <c r="CK234" s="68" t="e">
        <f t="shared" si="138"/>
        <v>#DIV/0!</v>
      </c>
      <c r="CL234" s="67"/>
      <c r="CM234" s="67"/>
      <c r="CN234" s="58">
        <f t="shared" si="139"/>
        <v>0</v>
      </c>
      <c r="CO234" s="58">
        <f t="shared" si="140"/>
        <v>0</v>
      </c>
      <c r="CP234" s="58">
        <f t="shared" si="141"/>
        <v>0</v>
      </c>
      <c r="CQ234" s="58">
        <f t="shared" si="142"/>
        <v>0</v>
      </c>
      <c r="CR234" s="58">
        <f t="shared" si="143"/>
        <v>0</v>
      </c>
      <c r="CS234" s="58">
        <f t="shared" si="144"/>
        <v>0</v>
      </c>
      <c r="CT234" s="58">
        <f t="shared" si="145"/>
        <v>0</v>
      </c>
      <c r="CU234" s="58">
        <f t="shared" si="146"/>
        <v>0</v>
      </c>
      <c r="CV234" s="58">
        <f t="shared" si="147"/>
        <v>0</v>
      </c>
      <c r="CW234" s="58">
        <f t="shared" si="148"/>
        <v>0</v>
      </c>
      <c r="CX234" s="58">
        <f t="shared" si="149"/>
        <v>0</v>
      </c>
      <c r="CY234" s="58">
        <f t="shared" si="150"/>
        <v>0</v>
      </c>
      <c r="CZ234" s="58">
        <f t="shared" si="151"/>
        <v>0</v>
      </c>
    </row>
    <row r="235" spans="1:104" ht="26" x14ac:dyDescent="0.35">
      <c r="A235" s="141" t="s">
        <v>320</v>
      </c>
      <c r="B235" s="279"/>
      <c r="C235" s="20" t="s">
        <v>892</v>
      </c>
      <c r="D235" s="22"/>
      <c r="E235" s="22"/>
      <c r="F235" s="22"/>
      <c r="G235" s="20">
        <f t="shared" si="114"/>
        <v>0</v>
      </c>
      <c r="H235" s="20"/>
      <c r="I235" s="20"/>
      <c r="J235" s="20"/>
      <c r="K235" s="20"/>
      <c r="L235" s="20"/>
      <c r="M235" s="20"/>
      <c r="N235" s="20"/>
      <c r="O235" s="20"/>
      <c r="P235" s="20"/>
      <c r="Q235" s="20"/>
      <c r="R235" s="20"/>
      <c r="S235" s="20"/>
      <c r="T235" s="67" t="s">
        <v>108</v>
      </c>
      <c r="U235" s="67"/>
      <c r="V235" s="68" t="e">
        <f t="shared" si="115"/>
        <v>#DIV/0!</v>
      </c>
      <c r="W235" s="68" t="e">
        <f t="shared" si="116"/>
        <v>#DIV/0!</v>
      </c>
      <c r="X235" s="67"/>
      <c r="Y235" s="67"/>
      <c r="Z235" s="67" t="s">
        <v>109</v>
      </c>
      <c r="AA235" s="67"/>
      <c r="AB235" s="68" t="e">
        <f t="shared" si="117"/>
        <v>#DIV/0!</v>
      </c>
      <c r="AC235" s="68" t="e">
        <f t="shared" si="118"/>
        <v>#DIV/0!</v>
      </c>
      <c r="AD235" s="67"/>
      <c r="AE235" s="67"/>
      <c r="AF235" s="67" t="s">
        <v>110</v>
      </c>
      <c r="AG235" s="67"/>
      <c r="AH235" s="68" t="e">
        <f t="shared" si="119"/>
        <v>#DIV/0!</v>
      </c>
      <c r="AI235" s="68" t="e">
        <f t="shared" si="120"/>
        <v>#DIV/0!</v>
      </c>
      <c r="AJ235" s="67"/>
      <c r="AK235" s="67"/>
      <c r="AL235" s="67" t="s">
        <v>111</v>
      </c>
      <c r="AM235" s="67"/>
      <c r="AN235" s="68" t="e">
        <f t="shared" si="121"/>
        <v>#DIV/0!</v>
      </c>
      <c r="AO235" s="68" t="e">
        <f t="shared" si="122"/>
        <v>#DIV/0!</v>
      </c>
      <c r="AP235" s="67"/>
      <c r="AQ235" s="67"/>
      <c r="AR235" s="67" t="s">
        <v>112</v>
      </c>
      <c r="AS235" s="67"/>
      <c r="AT235" s="68" t="e">
        <f t="shared" si="123"/>
        <v>#DIV/0!</v>
      </c>
      <c r="AU235" s="68" t="e">
        <f t="shared" si="124"/>
        <v>#DIV/0!</v>
      </c>
      <c r="AV235" s="67"/>
      <c r="AW235" s="67"/>
      <c r="AX235" s="67" t="s">
        <v>113</v>
      </c>
      <c r="AY235" s="67"/>
      <c r="AZ235" s="68" t="e">
        <f t="shared" si="125"/>
        <v>#DIV/0!</v>
      </c>
      <c r="BA235" s="68" t="e">
        <f t="shared" si="126"/>
        <v>#DIV/0!</v>
      </c>
      <c r="BB235" s="67"/>
      <c r="BC235" s="67"/>
      <c r="BD235" s="67" t="s">
        <v>114</v>
      </c>
      <c r="BE235" s="67"/>
      <c r="BF235" s="68" t="e">
        <f t="shared" si="127"/>
        <v>#DIV/0!</v>
      </c>
      <c r="BG235" s="68" t="e">
        <f t="shared" si="128"/>
        <v>#DIV/0!</v>
      </c>
      <c r="BH235" s="67"/>
      <c r="BI235" s="67"/>
      <c r="BJ235" s="67" t="s">
        <v>115</v>
      </c>
      <c r="BK235" s="67"/>
      <c r="BL235" s="68" t="e">
        <f t="shared" si="129"/>
        <v>#DIV/0!</v>
      </c>
      <c r="BM235" s="68" t="e">
        <f t="shared" si="130"/>
        <v>#DIV/0!</v>
      </c>
      <c r="BN235" s="67"/>
      <c r="BO235" s="67"/>
      <c r="BP235" s="67" t="s">
        <v>116</v>
      </c>
      <c r="BQ235" s="67"/>
      <c r="BR235" s="68" t="e">
        <f t="shared" si="131"/>
        <v>#DIV/0!</v>
      </c>
      <c r="BS235" s="68" t="e">
        <f t="shared" si="132"/>
        <v>#DIV/0!</v>
      </c>
      <c r="BT235" s="67"/>
      <c r="BU235" s="67"/>
      <c r="BV235" s="67" t="s">
        <v>117</v>
      </c>
      <c r="BW235" s="67"/>
      <c r="BX235" s="68" t="e">
        <f t="shared" si="133"/>
        <v>#DIV/0!</v>
      </c>
      <c r="BY235" s="68" t="e">
        <f t="shared" si="134"/>
        <v>#DIV/0!</v>
      </c>
      <c r="BZ235" s="67"/>
      <c r="CA235" s="67"/>
      <c r="CB235" s="67" t="s">
        <v>118</v>
      </c>
      <c r="CC235" s="67"/>
      <c r="CD235" s="68" t="e">
        <f t="shared" si="135"/>
        <v>#DIV/0!</v>
      </c>
      <c r="CE235" s="68" t="e">
        <f t="shared" si="136"/>
        <v>#DIV/0!</v>
      </c>
      <c r="CF235" s="67"/>
      <c r="CG235" s="67"/>
      <c r="CH235" s="67" t="s">
        <v>119</v>
      </c>
      <c r="CI235" s="67"/>
      <c r="CJ235" s="68" t="e">
        <f t="shared" si="137"/>
        <v>#DIV/0!</v>
      </c>
      <c r="CK235" s="68" t="e">
        <f t="shared" si="138"/>
        <v>#DIV/0!</v>
      </c>
      <c r="CL235" s="67"/>
      <c r="CM235" s="67"/>
      <c r="CN235" s="58">
        <f t="shared" si="139"/>
        <v>0</v>
      </c>
      <c r="CO235" s="58">
        <f t="shared" si="140"/>
        <v>0</v>
      </c>
      <c r="CP235" s="58">
        <f t="shared" si="141"/>
        <v>0</v>
      </c>
      <c r="CQ235" s="58">
        <f t="shared" si="142"/>
        <v>0</v>
      </c>
      <c r="CR235" s="58">
        <f t="shared" si="143"/>
        <v>0</v>
      </c>
      <c r="CS235" s="58">
        <f t="shared" si="144"/>
        <v>0</v>
      </c>
      <c r="CT235" s="58">
        <f t="shared" si="145"/>
        <v>0</v>
      </c>
      <c r="CU235" s="58">
        <f t="shared" si="146"/>
        <v>0</v>
      </c>
      <c r="CV235" s="58">
        <f t="shared" si="147"/>
        <v>0</v>
      </c>
      <c r="CW235" s="58">
        <f t="shared" si="148"/>
        <v>0</v>
      </c>
      <c r="CX235" s="58">
        <f t="shared" si="149"/>
        <v>0</v>
      </c>
      <c r="CY235" s="58">
        <f t="shared" si="150"/>
        <v>0</v>
      </c>
      <c r="CZ235" s="58">
        <f t="shared" si="151"/>
        <v>0</v>
      </c>
    </row>
    <row r="236" spans="1:104" ht="39" x14ac:dyDescent="0.35">
      <c r="A236" s="141" t="s">
        <v>320</v>
      </c>
      <c r="B236" s="277" t="s">
        <v>149</v>
      </c>
      <c r="C236" s="20" t="s">
        <v>893</v>
      </c>
      <c r="D236" s="22" t="s">
        <v>664</v>
      </c>
      <c r="E236" s="22" t="s">
        <v>667</v>
      </c>
      <c r="F236" s="22" t="s">
        <v>665</v>
      </c>
      <c r="G236" s="20">
        <f t="shared" si="114"/>
        <v>7</v>
      </c>
      <c r="H236" s="20"/>
      <c r="I236" s="20"/>
      <c r="J236" s="20"/>
      <c r="K236" s="20"/>
      <c r="L236" s="20"/>
      <c r="M236" s="20">
        <v>1</v>
      </c>
      <c r="N236" s="20">
        <v>1</v>
      </c>
      <c r="O236" s="20">
        <v>1</v>
      </c>
      <c r="P236" s="20">
        <v>1</v>
      </c>
      <c r="Q236" s="20">
        <v>1</v>
      </c>
      <c r="R236" s="20">
        <v>1</v>
      </c>
      <c r="S236" s="20">
        <v>1</v>
      </c>
      <c r="T236" s="67" t="s">
        <v>108</v>
      </c>
      <c r="U236" s="67"/>
      <c r="V236" s="68" t="e">
        <f t="shared" si="115"/>
        <v>#DIV/0!</v>
      </c>
      <c r="W236" s="68">
        <f t="shared" si="116"/>
        <v>0</v>
      </c>
      <c r="X236" s="67"/>
      <c r="Y236" s="67"/>
      <c r="Z236" s="67" t="s">
        <v>109</v>
      </c>
      <c r="AA236" s="67"/>
      <c r="AB236" s="68" t="e">
        <f t="shared" si="117"/>
        <v>#DIV/0!</v>
      </c>
      <c r="AC236" s="68">
        <f t="shared" si="118"/>
        <v>0</v>
      </c>
      <c r="AD236" s="67"/>
      <c r="AE236" s="67"/>
      <c r="AF236" s="67" t="s">
        <v>110</v>
      </c>
      <c r="AG236" s="67"/>
      <c r="AH236" s="68" t="e">
        <f t="shared" si="119"/>
        <v>#DIV/0!</v>
      </c>
      <c r="AI236" s="68">
        <f t="shared" si="120"/>
        <v>0</v>
      </c>
      <c r="AJ236" s="67"/>
      <c r="AK236" s="67"/>
      <c r="AL236" s="67" t="s">
        <v>111</v>
      </c>
      <c r="AM236" s="67"/>
      <c r="AN236" s="68" t="e">
        <f t="shared" si="121"/>
        <v>#DIV/0!</v>
      </c>
      <c r="AO236" s="68">
        <f t="shared" si="122"/>
        <v>0</v>
      </c>
      <c r="AP236" s="67"/>
      <c r="AQ236" s="67"/>
      <c r="AR236" s="67" t="s">
        <v>112</v>
      </c>
      <c r="AS236" s="67"/>
      <c r="AT236" s="68" t="e">
        <f t="shared" si="123"/>
        <v>#DIV/0!</v>
      </c>
      <c r="AU236" s="68">
        <f t="shared" si="124"/>
        <v>0</v>
      </c>
      <c r="AV236" s="67"/>
      <c r="AW236" s="67"/>
      <c r="AX236" s="67" t="s">
        <v>113</v>
      </c>
      <c r="AY236" s="67"/>
      <c r="AZ236" s="68">
        <f t="shared" si="125"/>
        <v>0</v>
      </c>
      <c r="BA236" s="68">
        <f t="shared" si="126"/>
        <v>0</v>
      </c>
      <c r="BB236" s="67"/>
      <c r="BC236" s="67"/>
      <c r="BD236" s="67" t="s">
        <v>114</v>
      </c>
      <c r="BE236" s="67"/>
      <c r="BF236" s="68">
        <f t="shared" si="127"/>
        <v>0</v>
      </c>
      <c r="BG236" s="68">
        <f t="shared" si="128"/>
        <v>0</v>
      </c>
      <c r="BH236" s="67"/>
      <c r="BI236" s="67"/>
      <c r="BJ236" s="67" t="s">
        <v>115</v>
      </c>
      <c r="BK236" s="67"/>
      <c r="BL236" s="68">
        <f t="shared" si="129"/>
        <v>0</v>
      </c>
      <c r="BM236" s="68">
        <f t="shared" si="130"/>
        <v>0</v>
      </c>
      <c r="BN236" s="67"/>
      <c r="BO236" s="67"/>
      <c r="BP236" s="67" t="s">
        <v>116</v>
      </c>
      <c r="BQ236" s="67"/>
      <c r="BR236" s="68">
        <f t="shared" si="131"/>
        <v>0</v>
      </c>
      <c r="BS236" s="68">
        <f t="shared" si="132"/>
        <v>0</v>
      </c>
      <c r="BT236" s="67"/>
      <c r="BU236" s="67"/>
      <c r="BV236" s="67" t="s">
        <v>117</v>
      </c>
      <c r="BW236" s="67"/>
      <c r="BX236" s="68">
        <f t="shared" si="133"/>
        <v>0</v>
      </c>
      <c r="BY236" s="68">
        <f t="shared" si="134"/>
        <v>0</v>
      </c>
      <c r="BZ236" s="67"/>
      <c r="CA236" s="67"/>
      <c r="CB236" s="67" t="s">
        <v>118</v>
      </c>
      <c r="CC236" s="67"/>
      <c r="CD236" s="68">
        <f t="shared" si="135"/>
        <v>0</v>
      </c>
      <c r="CE236" s="68">
        <f t="shared" si="136"/>
        <v>0</v>
      </c>
      <c r="CF236" s="67"/>
      <c r="CG236" s="67"/>
      <c r="CH236" s="67" t="s">
        <v>119</v>
      </c>
      <c r="CI236" s="67"/>
      <c r="CJ236" s="68">
        <f t="shared" si="137"/>
        <v>0</v>
      </c>
      <c r="CK236" s="68">
        <f t="shared" si="138"/>
        <v>0</v>
      </c>
      <c r="CL236" s="67"/>
      <c r="CM236" s="67"/>
      <c r="CN236" s="58">
        <f t="shared" si="139"/>
        <v>0</v>
      </c>
      <c r="CO236" s="58">
        <f t="shared" si="140"/>
        <v>0</v>
      </c>
      <c r="CP236" s="58">
        <f t="shared" si="141"/>
        <v>0</v>
      </c>
      <c r="CQ236" s="58">
        <f t="shared" si="142"/>
        <v>0</v>
      </c>
      <c r="CR236" s="58">
        <f t="shared" si="143"/>
        <v>0</v>
      </c>
      <c r="CS236" s="58">
        <f t="shared" si="144"/>
        <v>0</v>
      </c>
      <c r="CT236" s="58">
        <f t="shared" si="145"/>
        <v>0</v>
      </c>
      <c r="CU236" s="58">
        <f t="shared" si="146"/>
        <v>0</v>
      </c>
      <c r="CV236" s="58">
        <f t="shared" si="147"/>
        <v>0</v>
      </c>
      <c r="CW236" s="58">
        <f t="shared" si="148"/>
        <v>0</v>
      </c>
      <c r="CX236" s="58">
        <f t="shared" si="149"/>
        <v>0</v>
      </c>
      <c r="CY236" s="58">
        <f t="shared" si="150"/>
        <v>0</v>
      </c>
      <c r="CZ236" s="58">
        <f t="shared" si="151"/>
        <v>0</v>
      </c>
    </row>
    <row r="237" spans="1:104" ht="91" x14ac:dyDescent="0.35">
      <c r="A237" s="141" t="s">
        <v>320</v>
      </c>
      <c r="B237" s="278"/>
      <c r="C237" s="20" t="s">
        <v>894</v>
      </c>
      <c r="D237" s="22" t="s">
        <v>664</v>
      </c>
      <c r="E237" s="22" t="s">
        <v>668</v>
      </c>
      <c r="F237" s="22" t="s">
        <v>666</v>
      </c>
      <c r="G237" s="20">
        <f t="shared" si="114"/>
        <v>7</v>
      </c>
      <c r="H237" s="20"/>
      <c r="I237" s="20"/>
      <c r="J237" s="20"/>
      <c r="K237" s="20"/>
      <c r="L237" s="20"/>
      <c r="M237" s="20">
        <v>1</v>
      </c>
      <c r="N237" s="20">
        <v>1</v>
      </c>
      <c r="O237" s="20">
        <v>1</v>
      </c>
      <c r="P237" s="20">
        <v>1</v>
      </c>
      <c r="Q237" s="20">
        <v>1</v>
      </c>
      <c r="R237" s="20">
        <v>1</v>
      </c>
      <c r="S237" s="20">
        <v>1</v>
      </c>
      <c r="T237" s="67" t="s">
        <v>108</v>
      </c>
      <c r="U237" s="67"/>
      <c r="V237" s="68" t="e">
        <f t="shared" si="115"/>
        <v>#DIV/0!</v>
      </c>
      <c r="W237" s="68">
        <f t="shared" si="116"/>
        <v>0</v>
      </c>
      <c r="X237" s="67"/>
      <c r="Y237" s="67"/>
      <c r="Z237" s="67" t="s">
        <v>109</v>
      </c>
      <c r="AA237" s="67"/>
      <c r="AB237" s="68" t="e">
        <f t="shared" si="117"/>
        <v>#DIV/0!</v>
      </c>
      <c r="AC237" s="68">
        <f t="shared" si="118"/>
        <v>0</v>
      </c>
      <c r="AD237" s="67"/>
      <c r="AE237" s="67"/>
      <c r="AF237" s="67" t="s">
        <v>110</v>
      </c>
      <c r="AG237" s="67"/>
      <c r="AH237" s="68" t="e">
        <f t="shared" si="119"/>
        <v>#DIV/0!</v>
      </c>
      <c r="AI237" s="68">
        <f t="shared" si="120"/>
        <v>0</v>
      </c>
      <c r="AJ237" s="67"/>
      <c r="AK237" s="67"/>
      <c r="AL237" s="67" t="s">
        <v>111</v>
      </c>
      <c r="AM237" s="67"/>
      <c r="AN237" s="68" t="e">
        <f t="shared" si="121"/>
        <v>#DIV/0!</v>
      </c>
      <c r="AO237" s="68">
        <f t="shared" si="122"/>
        <v>0</v>
      </c>
      <c r="AP237" s="67"/>
      <c r="AQ237" s="67"/>
      <c r="AR237" s="67" t="s">
        <v>112</v>
      </c>
      <c r="AS237" s="67"/>
      <c r="AT237" s="68" t="e">
        <f t="shared" si="123"/>
        <v>#DIV/0!</v>
      </c>
      <c r="AU237" s="68">
        <f t="shared" si="124"/>
        <v>0</v>
      </c>
      <c r="AV237" s="67"/>
      <c r="AW237" s="67"/>
      <c r="AX237" s="67" t="s">
        <v>113</v>
      </c>
      <c r="AY237" s="67"/>
      <c r="AZ237" s="68">
        <f t="shared" si="125"/>
        <v>0</v>
      </c>
      <c r="BA237" s="68">
        <f t="shared" si="126"/>
        <v>0</v>
      </c>
      <c r="BB237" s="67"/>
      <c r="BC237" s="67"/>
      <c r="BD237" s="67" t="s">
        <v>114</v>
      </c>
      <c r="BE237" s="67"/>
      <c r="BF237" s="68">
        <f t="shared" si="127"/>
        <v>0</v>
      </c>
      <c r="BG237" s="68">
        <f t="shared" si="128"/>
        <v>0</v>
      </c>
      <c r="BH237" s="67"/>
      <c r="BI237" s="67"/>
      <c r="BJ237" s="67" t="s">
        <v>115</v>
      </c>
      <c r="BK237" s="67"/>
      <c r="BL237" s="68">
        <f t="shared" si="129"/>
        <v>0</v>
      </c>
      <c r="BM237" s="68">
        <f t="shared" si="130"/>
        <v>0</v>
      </c>
      <c r="BN237" s="67"/>
      <c r="BO237" s="67"/>
      <c r="BP237" s="67" t="s">
        <v>116</v>
      </c>
      <c r="BQ237" s="67"/>
      <c r="BR237" s="68">
        <f t="shared" si="131"/>
        <v>0</v>
      </c>
      <c r="BS237" s="68">
        <f t="shared" si="132"/>
        <v>0</v>
      </c>
      <c r="BT237" s="67"/>
      <c r="BU237" s="67"/>
      <c r="BV237" s="67" t="s">
        <v>117</v>
      </c>
      <c r="BW237" s="67"/>
      <c r="BX237" s="68">
        <f t="shared" si="133"/>
        <v>0</v>
      </c>
      <c r="BY237" s="68">
        <f t="shared" si="134"/>
        <v>0</v>
      </c>
      <c r="BZ237" s="67"/>
      <c r="CA237" s="67"/>
      <c r="CB237" s="67" t="s">
        <v>118</v>
      </c>
      <c r="CC237" s="67"/>
      <c r="CD237" s="68">
        <f t="shared" si="135"/>
        <v>0</v>
      </c>
      <c r="CE237" s="68">
        <f t="shared" si="136"/>
        <v>0</v>
      </c>
      <c r="CF237" s="67"/>
      <c r="CG237" s="67"/>
      <c r="CH237" s="67" t="s">
        <v>119</v>
      </c>
      <c r="CI237" s="67"/>
      <c r="CJ237" s="68">
        <f t="shared" si="137"/>
        <v>0</v>
      </c>
      <c r="CK237" s="68">
        <f t="shared" si="138"/>
        <v>0</v>
      </c>
      <c r="CL237" s="67"/>
      <c r="CM237" s="67"/>
      <c r="CN237" s="58">
        <f t="shared" si="139"/>
        <v>0</v>
      </c>
      <c r="CO237" s="58">
        <f t="shared" si="140"/>
        <v>0</v>
      </c>
      <c r="CP237" s="58">
        <f t="shared" si="141"/>
        <v>0</v>
      </c>
      <c r="CQ237" s="58">
        <f t="shared" si="142"/>
        <v>0</v>
      </c>
      <c r="CR237" s="58">
        <f t="shared" si="143"/>
        <v>0</v>
      </c>
      <c r="CS237" s="58">
        <f t="shared" si="144"/>
        <v>0</v>
      </c>
      <c r="CT237" s="58">
        <f t="shared" si="145"/>
        <v>0</v>
      </c>
      <c r="CU237" s="58">
        <f t="shared" si="146"/>
        <v>0</v>
      </c>
      <c r="CV237" s="58">
        <f t="shared" si="147"/>
        <v>0</v>
      </c>
      <c r="CW237" s="58">
        <f t="shared" si="148"/>
        <v>0</v>
      </c>
      <c r="CX237" s="58">
        <f t="shared" si="149"/>
        <v>0</v>
      </c>
      <c r="CY237" s="58">
        <f t="shared" si="150"/>
        <v>0</v>
      </c>
      <c r="CZ237" s="58">
        <f t="shared" si="151"/>
        <v>0</v>
      </c>
    </row>
    <row r="238" spans="1:104" ht="26" x14ac:dyDescent="0.35">
      <c r="A238" s="141" t="s">
        <v>320</v>
      </c>
      <c r="B238" s="278"/>
      <c r="C238" s="20" t="s">
        <v>895</v>
      </c>
      <c r="D238" s="22"/>
      <c r="E238" s="22"/>
      <c r="F238" s="22"/>
      <c r="G238" s="20">
        <f t="shared" si="114"/>
        <v>0</v>
      </c>
      <c r="H238" s="20"/>
      <c r="I238" s="20"/>
      <c r="J238" s="20"/>
      <c r="K238" s="20"/>
      <c r="L238" s="20"/>
      <c r="M238" s="20"/>
      <c r="N238" s="20"/>
      <c r="O238" s="20"/>
      <c r="P238" s="20"/>
      <c r="Q238" s="20"/>
      <c r="R238" s="20"/>
      <c r="S238" s="20"/>
      <c r="T238" s="67" t="s">
        <v>108</v>
      </c>
      <c r="U238" s="67"/>
      <c r="V238" s="68" t="e">
        <f t="shared" si="115"/>
        <v>#DIV/0!</v>
      </c>
      <c r="W238" s="68" t="e">
        <f t="shared" si="116"/>
        <v>#DIV/0!</v>
      </c>
      <c r="X238" s="67"/>
      <c r="Y238" s="67"/>
      <c r="Z238" s="67" t="s">
        <v>109</v>
      </c>
      <c r="AA238" s="67"/>
      <c r="AB238" s="68" t="e">
        <f t="shared" si="117"/>
        <v>#DIV/0!</v>
      </c>
      <c r="AC238" s="68" t="e">
        <f t="shared" si="118"/>
        <v>#DIV/0!</v>
      </c>
      <c r="AD238" s="67"/>
      <c r="AE238" s="67"/>
      <c r="AF238" s="67" t="s">
        <v>110</v>
      </c>
      <c r="AG238" s="67"/>
      <c r="AH238" s="68" t="e">
        <f t="shared" si="119"/>
        <v>#DIV/0!</v>
      </c>
      <c r="AI238" s="68" t="e">
        <f t="shared" si="120"/>
        <v>#DIV/0!</v>
      </c>
      <c r="AJ238" s="67"/>
      <c r="AK238" s="67"/>
      <c r="AL238" s="67" t="s">
        <v>111</v>
      </c>
      <c r="AM238" s="67"/>
      <c r="AN238" s="68" t="e">
        <f t="shared" si="121"/>
        <v>#DIV/0!</v>
      </c>
      <c r="AO238" s="68" t="e">
        <f t="shared" si="122"/>
        <v>#DIV/0!</v>
      </c>
      <c r="AP238" s="67"/>
      <c r="AQ238" s="67"/>
      <c r="AR238" s="67" t="s">
        <v>112</v>
      </c>
      <c r="AS238" s="67"/>
      <c r="AT238" s="68" t="e">
        <f t="shared" si="123"/>
        <v>#DIV/0!</v>
      </c>
      <c r="AU238" s="68" t="e">
        <f t="shared" si="124"/>
        <v>#DIV/0!</v>
      </c>
      <c r="AV238" s="67"/>
      <c r="AW238" s="67"/>
      <c r="AX238" s="67" t="s">
        <v>113</v>
      </c>
      <c r="AY238" s="67"/>
      <c r="AZ238" s="68" t="e">
        <f t="shared" si="125"/>
        <v>#DIV/0!</v>
      </c>
      <c r="BA238" s="68" t="e">
        <f t="shared" si="126"/>
        <v>#DIV/0!</v>
      </c>
      <c r="BB238" s="67"/>
      <c r="BC238" s="67"/>
      <c r="BD238" s="67" t="s">
        <v>114</v>
      </c>
      <c r="BE238" s="67"/>
      <c r="BF238" s="68" t="e">
        <f t="shared" si="127"/>
        <v>#DIV/0!</v>
      </c>
      <c r="BG238" s="68" t="e">
        <f t="shared" si="128"/>
        <v>#DIV/0!</v>
      </c>
      <c r="BH238" s="67"/>
      <c r="BI238" s="67"/>
      <c r="BJ238" s="67" t="s">
        <v>115</v>
      </c>
      <c r="BK238" s="67"/>
      <c r="BL238" s="68" t="e">
        <f t="shared" si="129"/>
        <v>#DIV/0!</v>
      </c>
      <c r="BM238" s="68" t="e">
        <f t="shared" si="130"/>
        <v>#DIV/0!</v>
      </c>
      <c r="BN238" s="67"/>
      <c r="BO238" s="67"/>
      <c r="BP238" s="67" t="s">
        <v>116</v>
      </c>
      <c r="BQ238" s="67"/>
      <c r="BR238" s="68" t="e">
        <f t="shared" si="131"/>
        <v>#DIV/0!</v>
      </c>
      <c r="BS238" s="68" t="e">
        <f t="shared" si="132"/>
        <v>#DIV/0!</v>
      </c>
      <c r="BT238" s="67"/>
      <c r="BU238" s="67"/>
      <c r="BV238" s="67" t="s">
        <v>117</v>
      </c>
      <c r="BW238" s="67"/>
      <c r="BX238" s="68" t="e">
        <f t="shared" si="133"/>
        <v>#DIV/0!</v>
      </c>
      <c r="BY238" s="68" t="e">
        <f t="shared" si="134"/>
        <v>#DIV/0!</v>
      </c>
      <c r="BZ238" s="67"/>
      <c r="CA238" s="67"/>
      <c r="CB238" s="67" t="s">
        <v>118</v>
      </c>
      <c r="CC238" s="67"/>
      <c r="CD238" s="68" t="e">
        <f t="shared" si="135"/>
        <v>#DIV/0!</v>
      </c>
      <c r="CE238" s="68" t="e">
        <f t="shared" si="136"/>
        <v>#DIV/0!</v>
      </c>
      <c r="CF238" s="67"/>
      <c r="CG238" s="67"/>
      <c r="CH238" s="67" t="s">
        <v>119</v>
      </c>
      <c r="CI238" s="67"/>
      <c r="CJ238" s="68" t="e">
        <f t="shared" si="137"/>
        <v>#DIV/0!</v>
      </c>
      <c r="CK238" s="68" t="e">
        <f t="shared" si="138"/>
        <v>#DIV/0!</v>
      </c>
      <c r="CL238" s="67"/>
      <c r="CM238" s="67"/>
      <c r="CN238" s="58">
        <f t="shared" si="139"/>
        <v>0</v>
      </c>
      <c r="CO238" s="58">
        <f t="shared" si="140"/>
        <v>0</v>
      </c>
      <c r="CP238" s="58">
        <f t="shared" si="141"/>
        <v>0</v>
      </c>
      <c r="CQ238" s="58">
        <f t="shared" si="142"/>
        <v>0</v>
      </c>
      <c r="CR238" s="58">
        <f t="shared" si="143"/>
        <v>0</v>
      </c>
      <c r="CS238" s="58">
        <f t="shared" si="144"/>
        <v>0</v>
      </c>
      <c r="CT238" s="58">
        <f t="shared" si="145"/>
        <v>0</v>
      </c>
      <c r="CU238" s="58">
        <f t="shared" si="146"/>
        <v>0</v>
      </c>
      <c r="CV238" s="58">
        <f t="shared" si="147"/>
        <v>0</v>
      </c>
      <c r="CW238" s="58">
        <f t="shared" si="148"/>
        <v>0</v>
      </c>
      <c r="CX238" s="58">
        <f t="shared" si="149"/>
        <v>0</v>
      </c>
      <c r="CY238" s="58">
        <f t="shared" si="150"/>
        <v>0</v>
      </c>
      <c r="CZ238" s="58">
        <f t="shared" si="151"/>
        <v>0</v>
      </c>
    </row>
    <row r="239" spans="1:104" ht="26" x14ac:dyDescent="0.35">
      <c r="A239" s="141" t="s">
        <v>320</v>
      </c>
      <c r="B239" s="279"/>
      <c r="C239" s="20" t="s">
        <v>896</v>
      </c>
      <c r="D239" s="22"/>
      <c r="E239" s="22"/>
      <c r="F239" s="22"/>
      <c r="G239" s="20">
        <f t="shared" si="114"/>
        <v>0</v>
      </c>
      <c r="H239" s="20"/>
      <c r="I239" s="20"/>
      <c r="J239" s="20"/>
      <c r="K239" s="20"/>
      <c r="L239" s="20"/>
      <c r="M239" s="20"/>
      <c r="N239" s="20"/>
      <c r="O239" s="20"/>
      <c r="P239" s="20"/>
      <c r="Q239" s="20"/>
      <c r="R239" s="20"/>
      <c r="S239" s="20"/>
      <c r="T239" s="67" t="s">
        <v>108</v>
      </c>
      <c r="U239" s="67"/>
      <c r="V239" s="68" t="e">
        <f t="shared" si="115"/>
        <v>#DIV/0!</v>
      </c>
      <c r="W239" s="68" t="e">
        <f t="shared" si="116"/>
        <v>#DIV/0!</v>
      </c>
      <c r="X239" s="67"/>
      <c r="Y239" s="67"/>
      <c r="Z239" s="67" t="s">
        <v>109</v>
      </c>
      <c r="AA239" s="67"/>
      <c r="AB239" s="68" t="e">
        <f t="shared" si="117"/>
        <v>#DIV/0!</v>
      </c>
      <c r="AC239" s="68" t="e">
        <f t="shared" si="118"/>
        <v>#DIV/0!</v>
      </c>
      <c r="AD239" s="67"/>
      <c r="AE239" s="67"/>
      <c r="AF239" s="67" t="s">
        <v>110</v>
      </c>
      <c r="AG239" s="67"/>
      <c r="AH239" s="68" t="e">
        <f t="shared" si="119"/>
        <v>#DIV/0!</v>
      </c>
      <c r="AI239" s="68" t="e">
        <f t="shared" si="120"/>
        <v>#DIV/0!</v>
      </c>
      <c r="AJ239" s="67"/>
      <c r="AK239" s="67"/>
      <c r="AL239" s="67" t="s">
        <v>111</v>
      </c>
      <c r="AM239" s="67"/>
      <c r="AN239" s="68" t="e">
        <f t="shared" si="121"/>
        <v>#DIV/0!</v>
      </c>
      <c r="AO239" s="68" t="e">
        <f t="shared" si="122"/>
        <v>#DIV/0!</v>
      </c>
      <c r="AP239" s="67"/>
      <c r="AQ239" s="67"/>
      <c r="AR239" s="67" t="s">
        <v>112</v>
      </c>
      <c r="AS239" s="67"/>
      <c r="AT239" s="68" t="e">
        <f t="shared" si="123"/>
        <v>#DIV/0!</v>
      </c>
      <c r="AU239" s="68" t="e">
        <f t="shared" si="124"/>
        <v>#DIV/0!</v>
      </c>
      <c r="AV239" s="67"/>
      <c r="AW239" s="67"/>
      <c r="AX239" s="67" t="s">
        <v>113</v>
      </c>
      <c r="AY239" s="67"/>
      <c r="AZ239" s="68" t="e">
        <f t="shared" si="125"/>
        <v>#DIV/0!</v>
      </c>
      <c r="BA239" s="68" t="e">
        <f t="shared" si="126"/>
        <v>#DIV/0!</v>
      </c>
      <c r="BB239" s="67"/>
      <c r="BC239" s="67"/>
      <c r="BD239" s="67" t="s">
        <v>114</v>
      </c>
      <c r="BE239" s="67"/>
      <c r="BF239" s="68" t="e">
        <f t="shared" si="127"/>
        <v>#DIV/0!</v>
      </c>
      <c r="BG239" s="68" t="e">
        <f t="shared" si="128"/>
        <v>#DIV/0!</v>
      </c>
      <c r="BH239" s="67"/>
      <c r="BI239" s="67"/>
      <c r="BJ239" s="67" t="s">
        <v>115</v>
      </c>
      <c r="BK239" s="67"/>
      <c r="BL239" s="68" t="e">
        <f t="shared" si="129"/>
        <v>#DIV/0!</v>
      </c>
      <c r="BM239" s="68" t="e">
        <f t="shared" si="130"/>
        <v>#DIV/0!</v>
      </c>
      <c r="BN239" s="67"/>
      <c r="BO239" s="67"/>
      <c r="BP239" s="67" t="s">
        <v>116</v>
      </c>
      <c r="BQ239" s="67"/>
      <c r="BR239" s="68" t="e">
        <f t="shared" si="131"/>
        <v>#DIV/0!</v>
      </c>
      <c r="BS239" s="68" t="e">
        <f t="shared" si="132"/>
        <v>#DIV/0!</v>
      </c>
      <c r="BT239" s="67"/>
      <c r="BU239" s="67"/>
      <c r="BV239" s="67" t="s">
        <v>117</v>
      </c>
      <c r="BW239" s="67"/>
      <c r="BX239" s="68" t="e">
        <f t="shared" si="133"/>
        <v>#DIV/0!</v>
      </c>
      <c r="BY239" s="68" t="e">
        <f t="shared" si="134"/>
        <v>#DIV/0!</v>
      </c>
      <c r="BZ239" s="67"/>
      <c r="CA239" s="67"/>
      <c r="CB239" s="67" t="s">
        <v>118</v>
      </c>
      <c r="CC239" s="67"/>
      <c r="CD239" s="68" t="e">
        <f t="shared" si="135"/>
        <v>#DIV/0!</v>
      </c>
      <c r="CE239" s="68" t="e">
        <f t="shared" si="136"/>
        <v>#DIV/0!</v>
      </c>
      <c r="CF239" s="67"/>
      <c r="CG239" s="67"/>
      <c r="CH239" s="67" t="s">
        <v>119</v>
      </c>
      <c r="CI239" s="67"/>
      <c r="CJ239" s="68" t="e">
        <f t="shared" si="137"/>
        <v>#DIV/0!</v>
      </c>
      <c r="CK239" s="68" t="e">
        <f t="shared" si="138"/>
        <v>#DIV/0!</v>
      </c>
      <c r="CL239" s="67"/>
      <c r="CM239" s="67"/>
      <c r="CN239" s="58">
        <f t="shared" si="139"/>
        <v>0</v>
      </c>
      <c r="CO239" s="58">
        <f t="shared" si="140"/>
        <v>0</v>
      </c>
      <c r="CP239" s="58">
        <f t="shared" si="141"/>
        <v>0</v>
      </c>
      <c r="CQ239" s="58">
        <f t="shared" si="142"/>
        <v>0</v>
      </c>
      <c r="CR239" s="58">
        <f t="shared" si="143"/>
        <v>0</v>
      </c>
      <c r="CS239" s="58">
        <f t="shared" si="144"/>
        <v>0</v>
      </c>
      <c r="CT239" s="58">
        <f t="shared" si="145"/>
        <v>0</v>
      </c>
      <c r="CU239" s="58">
        <f t="shared" si="146"/>
        <v>0</v>
      </c>
      <c r="CV239" s="58">
        <f t="shared" si="147"/>
        <v>0</v>
      </c>
      <c r="CW239" s="58">
        <f t="shared" si="148"/>
        <v>0</v>
      </c>
      <c r="CX239" s="58">
        <f t="shared" si="149"/>
        <v>0</v>
      </c>
      <c r="CY239" s="58">
        <f t="shared" si="150"/>
        <v>0</v>
      </c>
      <c r="CZ239" s="58">
        <f t="shared" si="151"/>
        <v>0</v>
      </c>
    </row>
    <row r="240" spans="1:104" ht="39" x14ac:dyDescent="0.35">
      <c r="A240" s="141" t="s">
        <v>320</v>
      </c>
      <c r="B240" s="277" t="s">
        <v>151</v>
      </c>
      <c r="C240" s="20" t="s">
        <v>897</v>
      </c>
      <c r="D240" s="124" t="s">
        <v>248</v>
      </c>
      <c r="E240" s="124" t="s">
        <v>249</v>
      </c>
      <c r="F240" s="124" t="s">
        <v>250</v>
      </c>
      <c r="G240" s="20">
        <f t="shared" si="114"/>
        <v>6</v>
      </c>
      <c r="H240" s="20"/>
      <c r="I240" s="20"/>
      <c r="J240" s="20"/>
      <c r="K240" s="20"/>
      <c r="L240" s="20"/>
      <c r="M240" s="125">
        <v>1</v>
      </c>
      <c r="N240" s="125">
        <v>1</v>
      </c>
      <c r="O240" s="125">
        <v>1</v>
      </c>
      <c r="P240" s="125">
        <v>1</v>
      </c>
      <c r="Q240" s="125">
        <v>1</v>
      </c>
      <c r="R240" s="125">
        <v>1</v>
      </c>
      <c r="S240" s="20"/>
      <c r="T240" s="67" t="s">
        <v>108</v>
      </c>
      <c r="U240" s="67"/>
      <c r="V240" s="68" t="e">
        <f t="shared" si="115"/>
        <v>#DIV/0!</v>
      </c>
      <c r="W240" s="68">
        <f t="shared" si="116"/>
        <v>0</v>
      </c>
      <c r="X240" s="67"/>
      <c r="Y240" s="67"/>
      <c r="Z240" s="67" t="s">
        <v>109</v>
      </c>
      <c r="AA240" s="67"/>
      <c r="AB240" s="68" t="e">
        <f t="shared" si="117"/>
        <v>#DIV/0!</v>
      </c>
      <c r="AC240" s="68">
        <f t="shared" si="118"/>
        <v>0</v>
      </c>
      <c r="AD240" s="67"/>
      <c r="AE240" s="67"/>
      <c r="AF240" s="67" t="s">
        <v>110</v>
      </c>
      <c r="AG240" s="67"/>
      <c r="AH240" s="68" t="e">
        <f t="shared" si="119"/>
        <v>#DIV/0!</v>
      </c>
      <c r="AI240" s="68">
        <f t="shared" si="120"/>
        <v>0</v>
      </c>
      <c r="AJ240" s="67"/>
      <c r="AK240" s="67"/>
      <c r="AL240" s="67" t="s">
        <v>111</v>
      </c>
      <c r="AM240" s="67"/>
      <c r="AN240" s="68" t="e">
        <f t="shared" si="121"/>
        <v>#DIV/0!</v>
      </c>
      <c r="AO240" s="68">
        <f t="shared" si="122"/>
        <v>0</v>
      </c>
      <c r="AP240" s="67"/>
      <c r="AQ240" s="67"/>
      <c r="AR240" s="67" t="s">
        <v>112</v>
      </c>
      <c r="AS240" s="67"/>
      <c r="AT240" s="68" t="e">
        <f t="shared" si="123"/>
        <v>#DIV/0!</v>
      </c>
      <c r="AU240" s="68">
        <f t="shared" si="124"/>
        <v>0</v>
      </c>
      <c r="AV240" s="67"/>
      <c r="AW240" s="67"/>
      <c r="AX240" s="67" t="s">
        <v>113</v>
      </c>
      <c r="AY240" s="67"/>
      <c r="AZ240" s="68">
        <f t="shared" si="125"/>
        <v>0</v>
      </c>
      <c r="BA240" s="68">
        <f t="shared" si="126"/>
        <v>0</v>
      </c>
      <c r="BB240" s="67"/>
      <c r="BC240" s="67"/>
      <c r="BD240" s="67" t="s">
        <v>114</v>
      </c>
      <c r="BE240" s="67"/>
      <c r="BF240" s="68">
        <f t="shared" si="127"/>
        <v>0</v>
      </c>
      <c r="BG240" s="68">
        <f t="shared" si="128"/>
        <v>0</v>
      </c>
      <c r="BH240" s="67"/>
      <c r="BI240" s="67"/>
      <c r="BJ240" s="67" t="s">
        <v>115</v>
      </c>
      <c r="BK240" s="67"/>
      <c r="BL240" s="68">
        <f t="shared" si="129"/>
        <v>0</v>
      </c>
      <c r="BM240" s="68">
        <f t="shared" si="130"/>
        <v>0</v>
      </c>
      <c r="BN240" s="67"/>
      <c r="BO240" s="67"/>
      <c r="BP240" s="67" t="s">
        <v>116</v>
      </c>
      <c r="BQ240" s="67"/>
      <c r="BR240" s="68">
        <f t="shared" si="131"/>
        <v>0</v>
      </c>
      <c r="BS240" s="68">
        <f t="shared" si="132"/>
        <v>0</v>
      </c>
      <c r="BT240" s="67"/>
      <c r="BU240" s="67"/>
      <c r="BV240" s="67" t="s">
        <v>117</v>
      </c>
      <c r="BW240" s="67"/>
      <c r="BX240" s="68">
        <f t="shared" si="133"/>
        <v>0</v>
      </c>
      <c r="BY240" s="68">
        <f t="shared" si="134"/>
        <v>0</v>
      </c>
      <c r="BZ240" s="67"/>
      <c r="CA240" s="67"/>
      <c r="CB240" s="67" t="s">
        <v>118</v>
      </c>
      <c r="CC240" s="67"/>
      <c r="CD240" s="68">
        <f t="shared" si="135"/>
        <v>0</v>
      </c>
      <c r="CE240" s="68">
        <f t="shared" si="136"/>
        <v>0</v>
      </c>
      <c r="CF240" s="67"/>
      <c r="CG240" s="67"/>
      <c r="CH240" s="67" t="s">
        <v>119</v>
      </c>
      <c r="CI240" s="67"/>
      <c r="CJ240" s="68" t="e">
        <f t="shared" si="137"/>
        <v>#DIV/0!</v>
      </c>
      <c r="CK240" s="68">
        <f t="shared" si="138"/>
        <v>0</v>
      </c>
      <c r="CL240" s="67"/>
      <c r="CM240" s="67"/>
      <c r="CN240" s="58">
        <f t="shared" si="139"/>
        <v>0</v>
      </c>
      <c r="CO240" s="58">
        <f t="shared" si="140"/>
        <v>0</v>
      </c>
      <c r="CP240" s="58">
        <f t="shared" si="141"/>
        <v>0</v>
      </c>
      <c r="CQ240" s="58">
        <f t="shared" si="142"/>
        <v>0</v>
      </c>
      <c r="CR240" s="58">
        <f t="shared" si="143"/>
        <v>0</v>
      </c>
      <c r="CS240" s="58">
        <f t="shared" si="144"/>
        <v>0</v>
      </c>
      <c r="CT240" s="58">
        <f t="shared" si="145"/>
        <v>0</v>
      </c>
      <c r="CU240" s="58">
        <f t="shared" si="146"/>
        <v>0</v>
      </c>
      <c r="CV240" s="58">
        <f t="shared" si="147"/>
        <v>0</v>
      </c>
      <c r="CW240" s="58">
        <f t="shared" si="148"/>
        <v>0</v>
      </c>
      <c r="CX240" s="58">
        <f t="shared" si="149"/>
        <v>0</v>
      </c>
      <c r="CY240" s="58">
        <f t="shared" si="150"/>
        <v>0</v>
      </c>
      <c r="CZ240" s="58">
        <f t="shared" si="151"/>
        <v>0</v>
      </c>
    </row>
    <row r="241" spans="1:104" ht="39" x14ac:dyDescent="0.35">
      <c r="A241" s="141" t="s">
        <v>320</v>
      </c>
      <c r="B241" s="278"/>
      <c r="C241" s="20" t="s">
        <v>898</v>
      </c>
      <c r="D241" s="124" t="s">
        <v>248</v>
      </c>
      <c r="E241" s="124" t="s">
        <v>251</v>
      </c>
      <c r="F241" s="124" t="s">
        <v>252</v>
      </c>
      <c r="G241" s="20">
        <f t="shared" si="114"/>
        <v>1</v>
      </c>
      <c r="H241" s="20"/>
      <c r="I241" s="20"/>
      <c r="J241" s="20"/>
      <c r="K241" s="20"/>
      <c r="L241" s="20"/>
      <c r="M241" s="125">
        <v>1</v>
      </c>
      <c r="N241" s="125"/>
      <c r="O241" s="125"/>
      <c r="P241" s="125"/>
      <c r="Q241" s="125"/>
      <c r="R241" s="125"/>
      <c r="S241" s="20"/>
      <c r="T241" s="67" t="s">
        <v>108</v>
      </c>
      <c r="U241" s="67"/>
      <c r="V241" s="68" t="e">
        <f t="shared" si="115"/>
        <v>#DIV/0!</v>
      </c>
      <c r="W241" s="68">
        <f t="shared" si="116"/>
        <v>0</v>
      </c>
      <c r="X241" s="67"/>
      <c r="Y241" s="67"/>
      <c r="Z241" s="67" t="s">
        <v>109</v>
      </c>
      <c r="AA241" s="67"/>
      <c r="AB241" s="68" t="e">
        <f t="shared" si="117"/>
        <v>#DIV/0!</v>
      </c>
      <c r="AC241" s="68">
        <f t="shared" si="118"/>
        <v>0</v>
      </c>
      <c r="AD241" s="67"/>
      <c r="AE241" s="67"/>
      <c r="AF241" s="67" t="s">
        <v>110</v>
      </c>
      <c r="AG241" s="67"/>
      <c r="AH241" s="68" t="e">
        <f t="shared" si="119"/>
        <v>#DIV/0!</v>
      </c>
      <c r="AI241" s="68">
        <f t="shared" si="120"/>
        <v>0</v>
      </c>
      <c r="AJ241" s="67"/>
      <c r="AK241" s="67"/>
      <c r="AL241" s="67" t="s">
        <v>111</v>
      </c>
      <c r="AM241" s="67"/>
      <c r="AN241" s="68" t="e">
        <f t="shared" si="121"/>
        <v>#DIV/0!</v>
      </c>
      <c r="AO241" s="68">
        <f t="shared" si="122"/>
        <v>0</v>
      </c>
      <c r="AP241" s="67"/>
      <c r="AQ241" s="67"/>
      <c r="AR241" s="67" t="s">
        <v>112</v>
      </c>
      <c r="AS241" s="67"/>
      <c r="AT241" s="68" t="e">
        <f t="shared" si="123"/>
        <v>#DIV/0!</v>
      </c>
      <c r="AU241" s="68">
        <f t="shared" si="124"/>
        <v>0</v>
      </c>
      <c r="AV241" s="67"/>
      <c r="AW241" s="67"/>
      <c r="AX241" s="67" t="s">
        <v>113</v>
      </c>
      <c r="AY241" s="67"/>
      <c r="AZ241" s="68">
        <f t="shared" si="125"/>
        <v>0</v>
      </c>
      <c r="BA241" s="68">
        <f t="shared" si="126"/>
        <v>0</v>
      </c>
      <c r="BB241" s="67"/>
      <c r="BC241" s="67"/>
      <c r="BD241" s="67" t="s">
        <v>114</v>
      </c>
      <c r="BE241" s="67"/>
      <c r="BF241" s="68" t="e">
        <f t="shared" si="127"/>
        <v>#DIV/0!</v>
      </c>
      <c r="BG241" s="68">
        <f t="shared" si="128"/>
        <v>0</v>
      </c>
      <c r="BH241" s="67"/>
      <c r="BI241" s="67"/>
      <c r="BJ241" s="67" t="s">
        <v>115</v>
      </c>
      <c r="BK241" s="67"/>
      <c r="BL241" s="68" t="e">
        <f t="shared" si="129"/>
        <v>#DIV/0!</v>
      </c>
      <c r="BM241" s="68">
        <f t="shared" si="130"/>
        <v>0</v>
      </c>
      <c r="BN241" s="67"/>
      <c r="BO241" s="67"/>
      <c r="BP241" s="67" t="s">
        <v>116</v>
      </c>
      <c r="BQ241" s="67"/>
      <c r="BR241" s="68" t="e">
        <f t="shared" si="131"/>
        <v>#DIV/0!</v>
      </c>
      <c r="BS241" s="68">
        <f t="shared" si="132"/>
        <v>0</v>
      </c>
      <c r="BT241" s="67"/>
      <c r="BU241" s="67"/>
      <c r="BV241" s="67" t="s">
        <v>117</v>
      </c>
      <c r="BW241" s="67"/>
      <c r="BX241" s="68" t="e">
        <f t="shared" si="133"/>
        <v>#DIV/0!</v>
      </c>
      <c r="BY241" s="68">
        <f t="shared" si="134"/>
        <v>0</v>
      </c>
      <c r="BZ241" s="67"/>
      <c r="CA241" s="67"/>
      <c r="CB241" s="67" t="s">
        <v>118</v>
      </c>
      <c r="CC241" s="67"/>
      <c r="CD241" s="68" t="e">
        <f t="shared" si="135"/>
        <v>#DIV/0!</v>
      </c>
      <c r="CE241" s="68">
        <f t="shared" si="136"/>
        <v>0</v>
      </c>
      <c r="CF241" s="67"/>
      <c r="CG241" s="67"/>
      <c r="CH241" s="67" t="s">
        <v>119</v>
      </c>
      <c r="CI241" s="67"/>
      <c r="CJ241" s="68" t="e">
        <f t="shared" si="137"/>
        <v>#DIV/0!</v>
      </c>
      <c r="CK241" s="68">
        <f t="shared" si="138"/>
        <v>0</v>
      </c>
      <c r="CL241" s="67"/>
      <c r="CM241" s="67"/>
      <c r="CN241" s="58">
        <f t="shared" si="139"/>
        <v>0</v>
      </c>
      <c r="CO241" s="58">
        <f t="shared" si="140"/>
        <v>0</v>
      </c>
      <c r="CP241" s="58">
        <f t="shared" si="141"/>
        <v>0</v>
      </c>
      <c r="CQ241" s="58">
        <f t="shared" si="142"/>
        <v>0</v>
      </c>
      <c r="CR241" s="58">
        <f t="shared" si="143"/>
        <v>0</v>
      </c>
      <c r="CS241" s="58">
        <f t="shared" si="144"/>
        <v>0</v>
      </c>
      <c r="CT241" s="58">
        <f t="shared" si="145"/>
        <v>0</v>
      </c>
      <c r="CU241" s="58">
        <f t="shared" si="146"/>
        <v>0</v>
      </c>
      <c r="CV241" s="58">
        <f t="shared" si="147"/>
        <v>0</v>
      </c>
      <c r="CW241" s="58">
        <f t="shared" si="148"/>
        <v>0</v>
      </c>
      <c r="CX241" s="58">
        <f t="shared" si="149"/>
        <v>0</v>
      </c>
      <c r="CY241" s="58">
        <f t="shared" si="150"/>
        <v>0</v>
      </c>
      <c r="CZ241" s="58">
        <f t="shared" si="151"/>
        <v>0</v>
      </c>
    </row>
    <row r="242" spans="1:104" ht="26" x14ac:dyDescent="0.35">
      <c r="A242" s="141" t="s">
        <v>320</v>
      </c>
      <c r="B242" s="278"/>
      <c r="C242" s="20" t="s">
        <v>899</v>
      </c>
      <c r="D242" s="22"/>
      <c r="E242" s="22"/>
      <c r="F242" s="22"/>
      <c r="G242" s="20">
        <f t="shared" si="114"/>
        <v>0</v>
      </c>
      <c r="H242" s="20"/>
      <c r="I242" s="20"/>
      <c r="J242" s="20"/>
      <c r="K242" s="20"/>
      <c r="L242" s="20"/>
      <c r="M242" s="20"/>
      <c r="N242" s="20"/>
      <c r="O242" s="20"/>
      <c r="P242" s="20"/>
      <c r="Q242" s="20"/>
      <c r="R242" s="20"/>
      <c r="S242" s="20"/>
      <c r="T242" s="67" t="s">
        <v>108</v>
      </c>
      <c r="U242" s="67"/>
      <c r="V242" s="68" t="e">
        <f t="shared" si="115"/>
        <v>#DIV/0!</v>
      </c>
      <c r="W242" s="68" t="e">
        <f t="shared" si="116"/>
        <v>#DIV/0!</v>
      </c>
      <c r="X242" s="67"/>
      <c r="Y242" s="67"/>
      <c r="Z242" s="67" t="s">
        <v>109</v>
      </c>
      <c r="AA242" s="67"/>
      <c r="AB242" s="68" t="e">
        <f t="shared" si="117"/>
        <v>#DIV/0!</v>
      </c>
      <c r="AC242" s="68" t="e">
        <f t="shared" si="118"/>
        <v>#DIV/0!</v>
      </c>
      <c r="AD242" s="67"/>
      <c r="AE242" s="67"/>
      <c r="AF242" s="67" t="s">
        <v>110</v>
      </c>
      <c r="AG242" s="67"/>
      <c r="AH242" s="68" t="e">
        <f t="shared" si="119"/>
        <v>#DIV/0!</v>
      </c>
      <c r="AI242" s="68" t="e">
        <f t="shared" si="120"/>
        <v>#DIV/0!</v>
      </c>
      <c r="AJ242" s="67"/>
      <c r="AK242" s="67"/>
      <c r="AL242" s="67" t="s">
        <v>111</v>
      </c>
      <c r="AM242" s="67"/>
      <c r="AN242" s="68" t="e">
        <f t="shared" si="121"/>
        <v>#DIV/0!</v>
      </c>
      <c r="AO242" s="68" t="e">
        <f t="shared" si="122"/>
        <v>#DIV/0!</v>
      </c>
      <c r="AP242" s="67"/>
      <c r="AQ242" s="67"/>
      <c r="AR242" s="67" t="s">
        <v>112</v>
      </c>
      <c r="AS242" s="67"/>
      <c r="AT242" s="68" t="e">
        <f t="shared" si="123"/>
        <v>#DIV/0!</v>
      </c>
      <c r="AU242" s="68" t="e">
        <f t="shared" si="124"/>
        <v>#DIV/0!</v>
      </c>
      <c r="AV242" s="67"/>
      <c r="AW242" s="67"/>
      <c r="AX242" s="67" t="s">
        <v>113</v>
      </c>
      <c r="AY242" s="67"/>
      <c r="AZ242" s="68" t="e">
        <f t="shared" si="125"/>
        <v>#DIV/0!</v>
      </c>
      <c r="BA242" s="68" t="e">
        <f t="shared" si="126"/>
        <v>#DIV/0!</v>
      </c>
      <c r="BB242" s="67"/>
      <c r="BC242" s="67"/>
      <c r="BD242" s="67" t="s">
        <v>114</v>
      </c>
      <c r="BE242" s="67"/>
      <c r="BF242" s="68" t="e">
        <f t="shared" si="127"/>
        <v>#DIV/0!</v>
      </c>
      <c r="BG242" s="68" t="e">
        <f t="shared" si="128"/>
        <v>#DIV/0!</v>
      </c>
      <c r="BH242" s="67"/>
      <c r="BI242" s="67"/>
      <c r="BJ242" s="67" t="s">
        <v>115</v>
      </c>
      <c r="BK242" s="67"/>
      <c r="BL242" s="68" t="e">
        <f t="shared" si="129"/>
        <v>#DIV/0!</v>
      </c>
      <c r="BM242" s="68" t="e">
        <f t="shared" si="130"/>
        <v>#DIV/0!</v>
      </c>
      <c r="BN242" s="67"/>
      <c r="BO242" s="67"/>
      <c r="BP242" s="67" t="s">
        <v>116</v>
      </c>
      <c r="BQ242" s="67"/>
      <c r="BR242" s="68" t="e">
        <f t="shared" si="131"/>
        <v>#DIV/0!</v>
      </c>
      <c r="BS242" s="68" t="e">
        <f t="shared" si="132"/>
        <v>#DIV/0!</v>
      </c>
      <c r="BT242" s="67"/>
      <c r="BU242" s="67"/>
      <c r="BV242" s="67" t="s">
        <v>117</v>
      </c>
      <c r="BW242" s="67"/>
      <c r="BX242" s="68" t="e">
        <f t="shared" si="133"/>
        <v>#DIV/0!</v>
      </c>
      <c r="BY242" s="68" t="e">
        <f t="shared" si="134"/>
        <v>#DIV/0!</v>
      </c>
      <c r="BZ242" s="67"/>
      <c r="CA242" s="67"/>
      <c r="CB242" s="67" t="s">
        <v>118</v>
      </c>
      <c r="CC242" s="67"/>
      <c r="CD242" s="68" t="e">
        <f t="shared" si="135"/>
        <v>#DIV/0!</v>
      </c>
      <c r="CE242" s="68" t="e">
        <f t="shared" si="136"/>
        <v>#DIV/0!</v>
      </c>
      <c r="CF242" s="67"/>
      <c r="CG242" s="67"/>
      <c r="CH242" s="67" t="s">
        <v>119</v>
      </c>
      <c r="CI242" s="67"/>
      <c r="CJ242" s="68" t="e">
        <f t="shared" si="137"/>
        <v>#DIV/0!</v>
      </c>
      <c r="CK242" s="68" t="e">
        <f t="shared" si="138"/>
        <v>#DIV/0!</v>
      </c>
      <c r="CL242" s="67"/>
      <c r="CM242" s="67"/>
      <c r="CN242" s="58">
        <f t="shared" si="139"/>
        <v>0</v>
      </c>
      <c r="CO242" s="58">
        <f t="shared" si="140"/>
        <v>0</v>
      </c>
      <c r="CP242" s="58">
        <f t="shared" si="141"/>
        <v>0</v>
      </c>
      <c r="CQ242" s="58">
        <f t="shared" si="142"/>
        <v>0</v>
      </c>
      <c r="CR242" s="58">
        <f t="shared" si="143"/>
        <v>0</v>
      </c>
      <c r="CS242" s="58">
        <f t="shared" si="144"/>
        <v>0</v>
      </c>
      <c r="CT242" s="58">
        <f t="shared" si="145"/>
        <v>0</v>
      </c>
      <c r="CU242" s="58">
        <f t="shared" si="146"/>
        <v>0</v>
      </c>
      <c r="CV242" s="58">
        <f t="shared" si="147"/>
        <v>0</v>
      </c>
      <c r="CW242" s="58">
        <f t="shared" si="148"/>
        <v>0</v>
      </c>
      <c r="CX242" s="58">
        <f t="shared" si="149"/>
        <v>0</v>
      </c>
      <c r="CY242" s="58">
        <f t="shared" si="150"/>
        <v>0</v>
      </c>
      <c r="CZ242" s="58">
        <f t="shared" si="151"/>
        <v>0</v>
      </c>
    </row>
    <row r="243" spans="1:104" ht="26" x14ac:dyDescent="0.35">
      <c r="A243" s="141" t="s">
        <v>320</v>
      </c>
      <c r="B243" s="279"/>
      <c r="C243" s="20" t="s">
        <v>900</v>
      </c>
      <c r="D243" s="22"/>
      <c r="E243" s="22"/>
      <c r="F243" s="22"/>
      <c r="G243" s="20">
        <f t="shared" si="114"/>
        <v>0</v>
      </c>
      <c r="H243" s="20"/>
      <c r="I243" s="20"/>
      <c r="J243" s="20"/>
      <c r="K243" s="20"/>
      <c r="L243" s="20"/>
      <c r="M243" s="20"/>
      <c r="N243" s="20"/>
      <c r="O243" s="20"/>
      <c r="P243" s="20"/>
      <c r="Q243" s="20"/>
      <c r="R243" s="20"/>
      <c r="S243" s="20"/>
      <c r="T243" s="67" t="s">
        <v>108</v>
      </c>
      <c r="U243" s="67"/>
      <c r="V243" s="68" t="e">
        <f t="shared" si="115"/>
        <v>#DIV/0!</v>
      </c>
      <c r="W243" s="68" t="e">
        <f t="shared" si="116"/>
        <v>#DIV/0!</v>
      </c>
      <c r="X243" s="67"/>
      <c r="Y243" s="67"/>
      <c r="Z243" s="67" t="s">
        <v>109</v>
      </c>
      <c r="AA243" s="67"/>
      <c r="AB243" s="68" t="e">
        <f t="shared" si="117"/>
        <v>#DIV/0!</v>
      </c>
      <c r="AC243" s="68" t="e">
        <f t="shared" si="118"/>
        <v>#DIV/0!</v>
      </c>
      <c r="AD243" s="67"/>
      <c r="AE243" s="67"/>
      <c r="AF243" s="67" t="s">
        <v>110</v>
      </c>
      <c r="AG243" s="67"/>
      <c r="AH243" s="68" t="e">
        <f t="shared" si="119"/>
        <v>#DIV/0!</v>
      </c>
      <c r="AI243" s="68" t="e">
        <f t="shared" si="120"/>
        <v>#DIV/0!</v>
      </c>
      <c r="AJ243" s="67"/>
      <c r="AK243" s="67"/>
      <c r="AL243" s="67" t="s">
        <v>111</v>
      </c>
      <c r="AM243" s="67"/>
      <c r="AN243" s="68" t="e">
        <f t="shared" si="121"/>
        <v>#DIV/0!</v>
      </c>
      <c r="AO243" s="68" t="e">
        <f t="shared" si="122"/>
        <v>#DIV/0!</v>
      </c>
      <c r="AP243" s="67"/>
      <c r="AQ243" s="67"/>
      <c r="AR243" s="67" t="s">
        <v>112</v>
      </c>
      <c r="AS243" s="67"/>
      <c r="AT243" s="68" t="e">
        <f t="shared" si="123"/>
        <v>#DIV/0!</v>
      </c>
      <c r="AU243" s="68" t="e">
        <f t="shared" si="124"/>
        <v>#DIV/0!</v>
      </c>
      <c r="AV243" s="67"/>
      <c r="AW243" s="67"/>
      <c r="AX243" s="67" t="s">
        <v>113</v>
      </c>
      <c r="AY243" s="67"/>
      <c r="AZ243" s="68" t="e">
        <f t="shared" si="125"/>
        <v>#DIV/0!</v>
      </c>
      <c r="BA243" s="68" t="e">
        <f t="shared" si="126"/>
        <v>#DIV/0!</v>
      </c>
      <c r="BB243" s="67"/>
      <c r="BC243" s="67"/>
      <c r="BD243" s="67" t="s">
        <v>114</v>
      </c>
      <c r="BE243" s="67"/>
      <c r="BF243" s="68" t="e">
        <f t="shared" si="127"/>
        <v>#DIV/0!</v>
      </c>
      <c r="BG243" s="68" t="e">
        <f t="shared" si="128"/>
        <v>#DIV/0!</v>
      </c>
      <c r="BH243" s="67"/>
      <c r="BI243" s="67"/>
      <c r="BJ243" s="67" t="s">
        <v>115</v>
      </c>
      <c r="BK243" s="67"/>
      <c r="BL243" s="68" t="e">
        <f t="shared" si="129"/>
        <v>#DIV/0!</v>
      </c>
      <c r="BM243" s="68" t="e">
        <f t="shared" si="130"/>
        <v>#DIV/0!</v>
      </c>
      <c r="BN243" s="67"/>
      <c r="BO243" s="67"/>
      <c r="BP243" s="67" t="s">
        <v>116</v>
      </c>
      <c r="BQ243" s="67"/>
      <c r="BR243" s="68" t="e">
        <f t="shared" si="131"/>
        <v>#DIV/0!</v>
      </c>
      <c r="BS243" s="68" t="e">
        <f t="shared" si="132"/>
        <v>#DIV/0!</v>
      </c>
      <c r="BT243" s="67"/>
      <c r="BU243" s="67"/>
      <c r="BV243" s="67" t="s">
        <v>117</v>
      </c>
      <c r="BW243" s="67"/>
      <c r="BX243" s="68" t="e">
        <f t="shared" si="133"/>
        <v>#DIV/0!</v>
      </c>
      <c r="BY243" s="68" t="e">
        <f t="shared" si="134"/>
        <v>#DIV/0!</v>
      </c>
      <c r="BZ243" s="67"/>
      <c r="CA243" s="67"/>
      <c r="CB243" s="67" t="s">
        <v>118</v>
      </c>
      <c r="CC243" s="67"/>
      <c r="CD243" s="68" t="e">
        <f t="shared" si="135"/>
        <v>#DIV/0!</v>
      </c>
      <c r="CE243" s="68" t="e">
        <f t="shared" si="136"/>
        <v>#DIV/0!</v>
      </c>
      <c r="CF243" s="67"/>
      <c r="CG243" s="67"/>
      <c r="CH243" s="67" t="s">
        <v>119</v>
      </c>
      <c r="CI243" s="67"/>
      <c r="CJ243" s="68" t="e">
        <f t="shared" si="137"/>
        <v>#DIV/0!</v>
      </c>
      <c r="CK243" s="68" t="e">
        <f t="shared" si="138"/>
        <v>#DIV/0!</v>
      </c>
      <c r="CL243" s="67"/>
      <c r="CM243" s="67"/>
      <c r="CN243" s="58">
        <f t="shared" si="139"/>
        <v>0</v>
      </c>
      <c r="CO243" s="58">
        <f t="shared" si="140"/>
        <v>0</v>
      </c>
      <c r="CP243" s="58">
        <f t="shared" si="141"/>
        <v>0</v>
      </c>
      <c r="CQ243" s="58">
        <f t="shared" si="142"/>
        <v>0</v>
      </c>
      <c r="CR243" s="58">
        <f t="shared" si="143"/>
        <v>0</v>
      </c>
      <c r="CS243" s="58">
        <f t="shared" si="144"/>
        <v>0</v>
      </c>
      <c r="CT243" s="58">
        <f t="shared" si="145"/>
        <v>0</v>
      </c>
      <c r="CU243" s="58">
        <f t="shared" si="146"/>
        <v>0</v>
      </c>
      <c r="CV243" s="58">
        <f t="shared" si="147"/>
        <v>0</v>
      </c>
      <c r="CW243" s="58">
        <f t="shared" si="148"/>
        <v>0</v>
      </c>
      <c r="CX243" s="58">
        <f t="shared" si="149"/>
        <v>0</v>
      </c>
      <c r="CY243" s="58">
        <f t="shared" si="150"/>
        <v>0</v>
      </c>
      <c r="CZ243" s="58">
        <f t="shared" si="151"/>
        <v>0</v>
      </c>
    </row>
    <row r="244" spans="1:104" ht="26" x14ac:dyDescent="0.35">
      <c r="A244" s="141" t="s">
        <v>320</v>
      </c>
      <c r="B244" s="277" t="s">
        <v>151</v>
      </c>
      <c r="C244" s="20" t="s">
        <v>901</v>
      </c>
      <c r="D244" s="124" t="s">
        <v>248</v>
      </c>
      <c r="E244" s="124" t="s">
        <v>253</v>
      </c>
      <c r="F244" s="124" t="s">
        <v>254</v>
      </c>
      <c r="G244" s="20">
        <f t="shared" si="114"/>
        <v>1</v>
      </c>
      <c r="H244" s="20"/>
      <c r="I244" s="20"/>
      <c r="J244" s="20"/>
      <c r="K244" s="20"/>
      <c r="L244" s="20"/>
      <c r="M244" s="125">
        <v>1</v>
      </c>
      <c r="N244" s="20"/>
      <c r="O244" s="20"/>
      <c r="P244" s="20"/>
      <c r="Q244" s="20"/>
      <c r="R244" s="20"/>
      <c r="S244" s="20"/>
      <c r="T244" s="67" t="s">
        <v>108</v>
      </c>
      <c r="U244" s="67"/>
      <c r="V244" s="68" t="e">
        <f t="shared" si="115"/>
        <v>#DIV/0!</v>
      </c>
      <c r="W244" s="68">
        <f t="shared" si="116"/>
        <v>0</v>
      </c>
      <c r="X244" s="67"/>
      <c r="Y244" s="67"/>
      <c r="Z244" s="67" t="s">
        <v>109</v>
      </c>
      <c r="AA244" s="67"/>
      <c r="AB244" s="68" t="e">
        <f t="shared" si="117"/>
        <v>#DIV/0!</v>
      </c>
      <c r="AC244" s="68">
        <f t="shared" si="118"/>
        <v>0</v>
      </c>
      <c r="AD244" s="67"/>
      <c r="AE244" s="67"/>
      <c r="AF244" s="67" t="s">
        <v>110</v>
      </c>
      <c r="AG244" s="67"/>
      <c r="AH244" s="68" t="e">
        <f t="shared" si="119"/>
        <v>#DIV/0!</v>
      </c>
      <c r="AI244" s="68">
        <f t="shared" si="120"/>
        <v>0</v>
      </c>
      <c r="AJ244" s="67"/>
      <c r="AK244" s="67"/>
      <c r="AL244" s="67" t="s">
        <v>111</v>
      </c>
      <c r="AM244" s="67"/>
      <c r="AN244" s="68" t="e">
        <f t="shared" si="121"/>
        <v>#DIV/0!</v>
      </c>
      <c r="AO244" s="68">
        <f t="shared" si="122"/>
        <v>0</v>
      </c>
      <c r="AP244" s="67"/>
      <c r="AQ244" s="67"/>
      <c r="AR244" s="67" t="s">
        <v>112</v>
      </c>
      <c r="AS244" s="67"/>
      <c r="AT244" s="68" t="e">
        <f t="shared" si="123"/>
        <v>#DIV/0!</v>
      </c>
      <c r="AU244" s="68">
        <f t="shared" si="124"/>
        <v>0</v>
      </c>
      <c r="AV244" s="67"/>
      <c r="AW244" s="67"/>
      <c r="AX244" s="67" t="s">
        <v>113</v>
      </c>
      <c r="AY244" s="67"/>
      <c r="AZ244" s="68">
        <f t="shared" si="125"/>
        <v>0</v>
      </c>
      <c r="BA244" s="68">
        <f t="shared" si="126"/>
        <v>0</v>
      </c>
      <c r="BB244" s="67"/>
      <c r="BC244" s="67"/>
      <c r="BD244" s="67" t="s">
        <v>114</v>
      </c>
      <c r="BE244" s="67"/>
      <c r="BF244" s="68" t="e">
        <f t="shared" si="127"/>
        <v>#DIV/0!</v>
      </c>
      <c r="BG244" s="68">
        <f t="shared" si="128"/>
        <v>0</v>
      </c>
      <c r="BH244" s="67"/>
      <c r="BI244" s="67"/>
      <c r="BJ244" s="67" t="s">
        <v>115</v>
      </c>
      <c r="BK244" s="67"/>
      <c r="BL244" s="68" t="e">
        <f t="shared" si="129"/>
        <v>#DIV/0!</v>
      </c>
      <c r="BM244" s="68">
        <f t="shared" si="130"/>
        <v>0</v>
      </c>
      <c r="BN244" s="67"/>
      <c r="BO244" s="67"/>
      <c r="BP244" s="67" t="s">
        <v>116</v>
      </c>
      <c r="BQ244" s="67"/>
      <c r="BR244" s="68" t="e">
        <f t="shared" si="131"/>
        <v>#DIV/0!</v>
      </c>
      <c r="BS244" s="68">
        <f t="shared" si="132"/>
        <v>0</v>
      </c>
      <c r="BT244" s="67"/>
      <c r="BU244" s="67"/>
      <c r="BV244" s="67" t="s">
        <v>117</v>
      </c>
      <c r="BW244" s="67"/>
      <c r="BX244" s="68" t="e">
        <f t="shared" si="133"/>
        <v>#DIV/0!</v>
      </c>
      <c r="BY244" s="68">
        <f t="shared" si="134"/>
        <v>0</v>
      </c>
      <c r="BZ244" s="67"/>
      <c r="CA244" s="67"/>
      <c r="CB244" s="67" t="s">
        <v>118</v>
      </c>
      <c r="CC244" s="67"/>
      <c r="CD244" s="68" t="e">
        <f t="shared" si="135"/>
        <v>#DIV/0!</v>
      </c>
      <c r="CE244" s="68">
        <f t="shared" si="136"/>
        <v>0</v>
      </c>
      <c r="CF244" s="67"/>
      <c r="CG244" s="67"/>
      <c r="CH244" s="67" t="s">
        <v>119</v>
      </c>
      <c r="CI244" s="67"/>
      <c r="CJ244" s="68" t="e">
        <f t="shared" si="137"/>
        <v>#DIV/0!</v>
      </c>
      <c r="CK244" s="68">
        <f t="shared" si="138"/>
        <v>0</v>
      </c>
      <c r="CL244" s="67"/>
      <c r="CM244" s="67"/>
      <c r="CN244" s="58">
        <f t="shared" si="139"/>
        <v>0</v>
      </c>
      <c r="CO244" s="58">
        <f t="shared" si="140"/>
        <v>0</v>
      </c>
      <c r="CP244" s="58">
        <f t="shared" si="141"/>
        <v>0</v>
      </c>
      <c r="CQ244" s="58">
        <f t="shared" si="142"/>
        <v>0</v>
      </c>
      <c r="CR244" s="58">
        <f t="shared" si="143"/>
        <v>0</v>
      </c>
      <c r="CS244" s="58">
        <f t="shared" si="144"/>
        <v>0</v>
      </c>
      <c r="CT244" s="58">
        <f t="shared" si="145"/>
        <v>0</v>
      </c>
      <c r="CU244" s="58">
        <f t="shared" si="146"/>
        <v>0</v>
      </c>
      <c r="CV244" s="58">
        <f t="shared" si="147"/>
        <v>0</v>
      </c>
      <c r="CW244" s="58">
        <f t="shared" si="148"/>
        <v>0</v>
      </c>
      <c r="CX244" s="58">
        <f t="shared" si="149"/>
        <v>0</v>
      </c>
      <c r="CY244" s="58">
        <f t="shared" si="150"/>
        <v>0</v>
      </c>
      <c r="CZ244" s="58">
        <f t="shared" si="151"/>
        <v>0</v>
      </c>
    </row>
    <row r="245" spans="1:104" ht="39" x14ac:dyDescent="0.35">
      <c r="A245" s="141" t="s">
        <v>320</v>
      </c>
      <c r="B245" s="278"/>
      <c r="C245" s="20" t="s">
        <v>902</v>
      </c>
      <c r="D245" s="124" t="s">
        <v>248</v>
      </c>
      <c r="E245" s="124" t="s">
        <v>255</v>
      </c>
      <c r="F245" s="124" t="s">
        <v>252</v>
      </c>
      <c r="G245" s="20">
        <f t="shared" si="114"/>
        <v>1</v>
      </c>
      <c r="H245" s="20"/>
      <c r="I245" s="20"/>
      <c r="J245" s="20"/>
      <c r="K245" s="20"/>
      <c r="L245" s="20"/>
      <c r="M245" s="125">
        <v>1</v>
      </c>
      <c r="N245" s="20"/>
      <c r="O245" s="20"/>
      <c r="P245" s="20"/>
      <c r="Q245" s="20"/>
      <c r="R245" s="20"/>
      <c r="S245" s="20"/>
      <c r="T245" s="67" t="s">
        <v>108</v>
      </c>
      <c r="U245" s="67"/>
      <c r="V245" s="68" t="e">
        <f t="shared" si="115"/>
        <v>#DIV/0!</v>
      </c>
      <c r="W245" s="68">
        <f t="shared" si="116"/>
        <v>0</v>
      </c>
      <c r="X245" s="67"/>
      <c r="Y245" s="67"/>
      <c r="Z245" s="67" t="s">
        <v>109</v>
      </c>
      <c r="AA245" s="67"/>
      <c r="AB245" s="68" t="e">
        <f t="shared" si="117"/>
        <v>#DIV/0!</v>
      </c>
      <c r="AC245" s="68">
        <f t="shared" si="118"/>
        <v>0</v>
      </c>
      <c r="AD245" s="67"/>
      <c r="AE245" s="67"/>
      <c r="AF245" s="67" t="s">
        <v>110</v>
      </c>
      <c r="AG245" s="67"/>
      <c r="AH245" s="68" t="e">
        <f t="shared" si="119"/>
        <v>#DIV/0!</v>
      </c>
      <c r="AI245" s="68">
        <f t="shared" si="120"/>
        <v>0</v>
      </c>
      <c r="AJ245" s="67"/>
      <c r="AK245" s="67"/>
      <c r="AL245" s="67" t="s">
        <v>111</v>
      </c>
      <c r="AM245" s="67"/>
      <c r="AN245" s="68" t="e">
        <f t="shared" si="121"/>
        <v>#DIV/0!</v>
      </c>
      <c r="AO245" s="68">
        <f t="shared" si="122"/>
        <v>0</v>
      </c>
      <c r="AP245" s="67"/>
      <c r="AQ245" s="67"/>
      <c r="AR245" s="67" t="s">
        <v>112</v>
      </c>
      <c r="AS245" s="67"/>
      <c r="AT245" s="68" t="e">
        <f t="shared" si="123"/>
        <v>#DIV/0!</v>
      </c>
      <c r="AU245" s="68">
        <f t="shared" si="124"/>
        <v>0</v>
      </c>
      <c r="AV245" s="67"/>
      <c r="AW245" s="67"/>
      <c r="AX245" s="67" t="s">
        <v>113</v>
      </c>
      <c r="AY245" s="67"/>
      <c r="AZ245" s="68">
        <f t="shared" si="125"/>
        <v>0</v>
      </c>
      <c r="BA245" s="68">
        <f t="shared" si="126"/>
        <v>0</v>
      </c>
      <c r="BB245" s="67"/>
      <c r="BC245" s="67"/>
      <c r="BD245" s="67" t="s">
        <v>114</v>
      </c>
      <c r="BE245" s="67"/>
      <c r="BF245" s="68" t="e">
        <f t="shared" si="127"/>
        <v>#DIV/0!</v>
      </c>
      <c r="BG245" s="68">
        <f t="shared" si="128"/>
        <v>0</v>
      </c>
      <c r="BH245" s="67"/>
      <c r="BI245" s="67"/>
      <c r="BJ245" s="67" t="s">
        <v>115</v>
      </c>
      <c r="BK245" s="67"/>
      <c r="BL245" s="68" t="e">
        <f t="shared" si="129"/>
        <v>#DIV/0!</v>
      </c>
      <c r="BM245" s="68">
        <f t="shared" si="130"/>
        <v>0</v>
      </c>
      <c r="BN245" s="67"/>
      <c r="BO245" s="67"/>
      <c r="BP245" s="67" t="s">
        <v>116</v>
      </c>
      <c r="BQ245" s="67"/>
      <c r="BR245" s="68" t="e">
        <f t="shared" si="131"/>
        <v>#DIV/0!</v>
      </c>
      <c r="BS245" s="68">
        <f t="shared" si="132"/>
        <v>0</v>
      </c>
      <c r="BT245" s="67"/>
      <c r="BU245" s="67"/>
      <c r="BV245" s="67" t="s">
        <v>117</v>
      </c>
      <c r="BW245" s="67"/>
      <c r="BX245" s="68" t="e">
        <f t="shared" si="133"/>
        <v>#DIV/0!</v>
      </c>
      <c r="BY245" s="68">
        <f t="shared" si="134"/>
        <v>0</v>
      </c>
      <c r="BZ245" s="67"/>
      <c r="CA245" s="67"/>
      <c r="CB245" s="67" t="s">
        <v>118</v>
      </c>
      <c r="CC245" s="67"/>
      <c r="CD245" s="68" t="e">
        <f t="shared" si="135"/>
        <v>#DIV/0!</v>
      </c>
      <c r="CE245" s="68">
        <f t="shared" si="136"/>
        <v>0</v>
      </c>
      <c r="CF245" s="67"/>
      <c r="CG245" s="67"/>
      <c r="CH245" s="67" t="s">
        <v>119</v>
      </c>
      <c r="CI245" s="67"/>
      <c r="CJ245" s="68" t="e">
        <f t="shared" si="137"/>
        <v>#DIV/0!</v>
      </c>
      <c r="CK245" s="68">
        <f t="shared" si="138"/>
        <v>0</v>
      </c>
      <c r="CL245" s="67"/>
      <c r="CM245" s="67"/>
      <c r="CN245" s="58">
        <f t="shared" si="139"/>
        <v>0</v>
      </c>
      <c r="CO245" s="58">
        <f t="shared" si="140"/>
        <v>0</v>
      </c>
      <c r="CP245" s="58">
        <f t="shared" si="141"/>
        <v>0</v>
      </c>
      <c r="CQ245" s="58">
        <f t="shared" si="142"/>
        <v>0</v>
      </c>
      <c r="CR245" s="58">
        <f t="shared" si="143"/>
        <v>0</v>
      </c>
      <c r="CS245" s="58">
        <f t="shared" si="144"/>
        <v>0</v>
      </c>
      <c r="CT245" s="58">
        <f t="shared" si="145"/>
        <v>0</v>
      </c>
      <c r="CU245" s="58">
        <f t="shared" si="146"/>
        <v>0</v>
      </c>
      <c r="CV245" s="58">
        <f t="shared" si="147"/>
        <v>0</v>
      </c>
      <c r="CW245" s="58">
        <f t="shared" si="148"/>
        <v>0</v>
      </c>
      <c r="CX245" s="58">
        <f t="shared" si="149"/>
        <v>0</v>
      </c>
      <c r="CY245" s="58">
        <f t="shared" si="150"/>
        <v>0</v>
      </c>
      <c r="CZ245" s="58">
        <f t="shared" si="151"/>
        <v>0</v>
      </c>
    </row>
    <row r="246" spans="1:104" ht="39" x14ac:dyDescent="0.35">
      <c r="A246" s="141" t="s">
        <v>320</v>
      </c>
      <c r="B246" s="278"/>
      <c r="C246" s="20" t="s">
        <v>903</v>
      </c>
      <c r="D246" s="124" t="s">
        <v>248</v>
      </c>
      <c r="E246" s="124" t="s">
        <v>256</v>
      </c>
      <c r="F246" s="124" t="s">
        <v>252</v>
      </c>
      <c r="G246" s="20">
        <f t="shared" si="114"/>
        <v>1</v>
      </c>
      <c r="H246" s="20"/>
      <c r="I246" s="20"/>
      <c r="J246" s="20"/>
      <c r="K246" s="20"/>
      <c r="L246" s="20"/>
      <c r="M246" s="125">
        <v>1</v>
      </c>
      <c r="N246" s="20"/>
      <c r="O246" s="20"/>
      <c r="P246" s="20"/>
      <c r="Q246" s="20"/>
      <c r="R246" s="20"/>
      <c r="S246" s="20"/>
      <c r="T246" s="67" t="s">
        <v>108</v>
      </c>
      <c r="U246" s="67"/>
      <c r="V246" s="68" t="e">
        <f t="shared" si="115"/>
        <v>#DIV/0!</v>
      </c>
      <c r="W246" s="68">
        <f t="shared" si="116"/>
        <v>0</v>
      </c>
      <c r="X246" s="67"/>
      <c r="Y246" s="67"/>
      <c r="Z246" s="67" t="s">
        <v>109</v>
      </c>
      <c r="AA246" s="67"/>
      <c r="AB246" s="68" t="e">
        <f t="shared" si="117"/>
        <v>#DIV/0!</v>
      </c>
      <c r="AC246" s="68">
        <f t="shared" si="118"/>
        <v>0</v>
      </c>
      <c r="AD246" s="67"/>
      <c r="AE246" s="67"/>
      <c r="AF246" s="67" t="s">
        <v>110</v>
      </c>
      <c r="AG246" s="67"/>
      <c r="AH246" s="68" t="e">
        <f t="shared" si="119"/>
        <v>#DIV/0!</v>
      </c>
      <c r="AI246" s="68">
        <f t="shared" si="120"/>
        <v>0</v>
      </c>
      <c r="AJ246" s="67"/>
      <c r="AK246" s="67"/>
      <c r="AL246" s="67" t="s">
        <v>111</v>
      </c>
      <c r="AM246" s="67"/>
      <c r="AN246" s="68" t="e">
        <f t="shared" si="121"/>
        <v>#DIV/0!</v>
      </c>
      <c r="AO246" s="68">
        <f t="shared" si="122"/>
        <v>0</v>
      </c>
      <c r="AP246" s="67"/>
      <c r="AQ246" s="67"/>
      <c r="AR246" s="67" t="s">
        <v>112</v>
      </c>
      <c r="AS246" s="67"/>
      <c r="AT246" s="68" t="e">
        <f t="shared" si="123"/>
        <v>#DIV/0!</v>
      </c>
      <c r="AU246" s="68">
        <f t="shared" si="124"/>
        <v>0</v>
      </c>
      <c r="AV246" s="67"/>
      <c r="AW246" s="67"/>
      <c r="AX246" s="67" t="s">
        <v>113</v>
      </c>
      <c r="AY246" s="67"/>
      <c r="AZ246" s="68">
        <f t="shared" si="125"/>
        <v>0</v>
      </c>
      <c r="BA246" s="68">
        <f t="shared" si="126"/>
        <v>0</v>
      </c>
      <c r="BB246" s="67"/>
      <c r="BC246" s="67"/>
      <c r="BD246" s="67" t="s">
        <v>114</v>
      </c>
      <c r="BE246" s="67"/>
      <c r="BF246" s="68" t="e">
        <f t="shared" si="127"/>
        <v>#DIV/0!</v>
      </c>
      <c r="BG246" s="68">
        <f t="shared" si="128"/>
        <v>0</v>
      </c>
      <c r="BH246" s="67"/>
      <c r="BI246" s="67"/>
      <c r="BJ246" s="67" t="s">
        <v>115</v>
      </c>
      <c r="BK246" s="67"/>
      <c r="BL246" s="68" t="e">
        <f t="shared" si="129"/>
        <v>#DIV/0!</v>
      </c>
      <c r="BM246" s="68">
        <f t="shared" si="130"/>
        <v>0</v>
      </c>
      <c r="BN246" s="67"/>
      <c r="BO246" s="67"/>
      <c r="BP246" s="67" t="s">
        <v>116</v>
      </c>
      <c r="BQ246" s="67"/>
      <c r="BR246" s="68" t="e">
        <f t="shared" si="131"/>
        <v>#DIV/0!</v>
      </c>
      <c r="BS246" s="68">
        <f t="shared" si="132"/>
        <v>0</v>
      </c>
      <c r="BT246" s="67"/>
      <c r="BU246" s="67"/>
      <c r="BV246" s="67" t="s">
        <v>117</v>
      </c>
      <c r="BW246" s="67"/>
      <c r="BX246" s="68" t="e">
        <f t="shared" si="133"/>
        <v>#DIV/0!</v>
      </c>
      <c r="BY246" s="68">
        <f t="shared" si="134"/>
        <v>0</v>
      </c>
      <c r="BZ246" s="67"/>
      <c r="CA246" s="67"/>
      <c r="CB246" s="67" t="s">
        <v>118</v>
      </c>
      <c r="CC246" s="67"/>
      <c r="CD246" s="68" t="e">
        <f t="shared" si="135"/>
        <v>#DIV/0!</v>
      </c>
      <c r="CE246" s="68">
        <f t="shared" si="136"/>
        <v>0</v>
      </c>
      <c r="CF246" s="67"/>
      <c r="CG246" s="67"/>
      <c r="CH246" s="67" t="s">
        <v>119</v>
      </c>
      <c r="CI246" s="67"/>
      <c r="CJ246" s="68" t="e">
        <f t="shared" si="137"/>
        <v>#DIV/0!</v>
      </c>
      <c r="CK246" s="68">
        <f t="shared" si="138"/>
        <v>0</v>
      </c>
      <c r="CL246" s="67"/>
      <c r="CM246" s="67"/>
      <c r="CN246" s="58">
        <f t="shared" si="139"/>
        <v>0</v>
      </c>
      <c r="CO246" s="58">
        <f t="shared" si="140"/>
        <v>0</v>
      </c>
      <c r="CP246" s="58">
        <f t="shared" si="141"/>
        <v>0</v>
      </c>
      <c r="CQ246" s="58">
        <f t="shared" si="142"/>
        <v>0</v>
      </c>
      <c r="CR246" s="58">
        <f t="shared" si="143"/>
        <v>0</v>
      </c>
      <c r="CS246" s="58">
        <f t="shared" si="144"/>
        <v>0</v>
      </c>
      <c r="CT246" s="58">
        <f t="shared" si="145"/>
        <v>0</v>
      </c>
      <c r="CU246" s="58">
        <f t="shared" si="146"/>
        <v>0</v>
      </c>
      <c r="CV246" s="58">
        <f t="shared" si="147"/>
        <v>0</v>
      </c>
      <c r="CW246" s="58">
        <f t="shared" si="148"/>
        <v>0</v>
      </c>
      <c r="CX246" s="58">
        <f t="shared" si="149"/>
        <v>0</v>
      </c>
      <c r="CY246" s="58">
        <f t="shared" si="150"/>
        <v>0</v>
      </c>
      <c r="CZ246" s="58">
        <f t="shared" si="151"/>
        <v>0</v>
      </c>
    </row>
    <row r="247" spans="1:104" ht="26" x14ac:dyDescent="0.35">
      <c r="A247" s="141" t="s">
        <v>320</v>
      </c>
      <c r="B247" s="279"/>
      <c r="C247" s="20" t="s">
        <v>904</v>
      </c>
      <c r="D247" s="22"/>
      <c r="E247" s="22"/>
      <c r="F247" s="22"/>
      <c r="G247" s="20">
        <f t="shared" si="114"/>
        <v>0</v>
      </c>
      <c r="H247" s="20"/>
      <c r="I247" s="20"/>
      <c r="J247" s="20"/>
      <c r="K247" s="20"/>
      <c r="L247" s="20"/>
      <c r="M247" s="20"/>
      <c r="N247" s="20"/>
      <c r="O247" s="20"/>
      <c r="P247" s="20"/>
      <c r="Q247" s="20"/>
      <c r="R247" s="20"/>
      <c r="S247" s="20"/>
      <c r="T247" s="67" t="s">
        <v>108</v>
      </c>
      <c r="U247" s="67"/>
      <c r="V247" s="68" t="e">
        <f t="shared" si="115"/>
        <v>#DIV/0!</v>
      </c>
      <c r="W247" s="68" t="e">
        <f t="shared" si="116"/>
        <v>#DIV/0!</v>
      </c>
      <c r="X247" s="67"/>
      <c r="Y247" s="67"/>
      <c r="Z247" s="67" t="s">
        <v>109</v>
      </c>
      <c r="AA247" s="67"/>
      <c r="AB247" s="68" t="e">
        <f t="shared" si="117"/>
        <v>#DIV/0!</v>
      </c>
      <c r="AC247" s="68" t="e">
        <f t="shared" si="118"/>
        <v>#DIV/0!</v>
      </c>
      <c r="AD247" s="67"/>
      <c r="AE247" s="67"/>
      <c r="AF247" s="67" t="s">
        <v>110</v>
      </c>
      <c r="AG247" s="67"/>
      <c r="AH247" s="68" t="e">
        <f t="shared" si="119"/>
        <v>#DIV/0!</v>
      </c>
      <c r="AI247" s="68" t="e">
        <f t="shared" si="120"/>
        <v>#DIV/0!</v>
      </c>
      <c r="AJ247" s="67"/>
      <c r="AK247" s="67"/>
      <c r="AL247" s="67" t="s">
        <v>111</v>
      </c>
      <c r="AM247" s="67"/>
      <c r="AN247" s="68" t="e">
        <f t="shared" si="121"/>
        <v>#DIV/0!</v>
      </c>
      <c r="AO247" s="68" t="e">
        <f t="shared" si="122"/>
        <v>#DIV/0!</v>
      </c>
      <c r="AP247" s="67"/>
      <c r="AQ247" s="67"/>
      <c r="AR247" s="67" t="s">
        <v>112</v>
      </c>
      <c r="AS247" s="67"/>
      <c r="AT247" s="68" t="e">
        <f t="shared" si="123"/>
        <v>#DIV/0!</v>
      </c>
      <c r="AU247" s="68" t="e">
        <f t="shared" si="124"/>
        <v>#DIV/0!</v>
      </c>
      <c r="AV247" s="67"/>
      <c r="AW247" s="67"/>
      <c r="AX247" s="67" t="s">
        <v>113</v>
      </c>
      <c r="AY247" s="67"/>
      <c r="AZ247" s="68" t="e">
        <f t="shared" si="125"/>
        <v>#DIV/0!</v>
      </c>
      <c r="BA247" s="68" t="e">
        <f t="shared" si="126"/>
        <v>#DIV/0!</v>
      </c>
      <c r="BB247" s="67"/>
      <c r="BC247" s="67"/>
      <c r="BD247" s="67" t="s">
        <v>114</v>
      </c>
      <c r="BE247" s="67"/>
      <c r="BF247" s="68" t="e">
        <f t="shared" si="127"/>
        <v>#DIV/0!</v>
      </c>
      <c r="BG247" s="68" t="e">
        <f t="shared" si="128"/>
        <v>#DIV/0!</v>
      </c>
      <c r="BH247" s="67"/>
      <c r="BI247" s="67"/>
      <c r="BJ247" s="67" t="s">
        <v>115</v>
      </c>
      <c r="BK247" s="67"/>
      <c r="BL247" s="68" t="e">
        <f t="shared" si="129"/>
        <v>#DIV/0!</v>
      </c>
      <c r="BM247" s="68" t="e">
        <f t="shared" si="130"/>
        <v>#DIV/0!</v>
      </c>
      <c r="BN247" s="67"/>
      <c r="BO247" s="67"/>
      <c r="BP247" s="67" t="s">
        <v>116</v>
      </c>
      <c r="BQ247" s="67"/>
      <c r="BR247" s="68" t="e">
        <f t="shared" si="131"/>
        <v>#DIV/0!</v>
      </c>
      <c r="BS247" s="68" t="e">
        <f t="shared" si="132"/>
        <v>#DIV/0!</v>
      </c>
      <c r="BT247" s="67"/>
      <c r="BU247" s="67"/>
      <c r="BV247" s="67" t="s">
        <v>117</v>
      </c>
      <c r="BW247" s="67"/>
      <c r="BX247" s="68" t="e">
        <f t="shared" si="133"/>
        <v>#DIV/0!</v>
      </c>
      <c r="BY247" s="68" t="e">
        <f t="shared" si="134"/>
        <v>#DIV/0!</v>
      </c>
      <c r="BZ247" s="67"/>
      <c r="CA247" s="67"/>
      <c r="CB247" s="67" t="s">
        <v>118</v>
      </c>
      <c r="CC247" s="67"/>
      <c r="CD247" s="68" t="e">
        <f t="shared" si="135"/>
        <v>#DIV/0!</v>
      </c>
      <c r="CE247" s="68" t="e">
        <f t="shared" si="136"/>
        <v>#DIV/0!</v>
      </c>
      <c r="CF247" s="67"/>
      <c r="CG247" s="67"/>
      <c r="CH247" s="67" t="s">
        <v>119</v>
      </c>
      <c r="CI247" s="67"/>
      <c r="CJ247" s="68" t="e">
        <f t="shared" si="137"/>
        <v>#DIV/0!</v>
      </c>
      <c r="CK247" s="68" t="e">
        <f t="shared" si="138"/>
        <v>#DIV/0!</v>
      </c>
      <c r="CL247" s="67"/>
      <c r="CM247" s="67"/>
      <c r="CN247" s="58">
        <f t="shared" si="139"/>
        <v>0</v>
      </c>
      <c r="CO247" s="58">
        <f t="shared" si="140"/>
        <v>0</v>
      </c>
      <c r="CP247" s="58">
        <f t="shared" si="141"/>
        <v>0</v>
      </c>
      <c r="CQ247" s="58">
        <f t="shared" si="142"/>
        <v>0</v>
      </c>
      <c r="CR247" s="58">
        <f t="shared" si="143"/>
        <v>0</v>
      </c>
      <c r="CS247" s="58">
        <f t="shared" si="144"/>
        <v>0</v>
      </c>
      <c r="CT247" s="58">
        <f t="shared" si="145"/>
        <v>0</v>
      </c>
      <c r="CU247" s="58">
        <f t="shared" si="146"/>
        <v>0</v>
      </c>
      <c r="CV247" s="58">
        <f t="shared" si="147"/>
        <v>0</v>
      </c>
      <c r="CW247" s="58">
        <f t="shared" si="148"/>
        <v>0</v>
      </c>
      <c r="CX247" s="58">
        <f t="shared" si="149"/>
        <v>0</v>
      </c>
      <c r="CY247" s="58">
        <f t="shared" si="150"/>
        <v>0</v>
      </c>
      <c r="CZ247" s="58">
        <f t="shared" si="151"/>
        <v>0</v>
      </c>
    </row>
    <row r="248" spans="1:104" ht="39" x14ac:dyDescent="0.35">
      <c r="A248" s="141" t="s">
        <v>320</v>
      </c>
      <c r="B248" s="277" t="s">
        <v>151</v>
      </c>
      <c r="C248" s="20" t="s">
        <v>905</v>
      </c>
      <c r="D248" s="22" t="s">
        <v>248</v>
      </c>
      <c r="E248" s="22" t="s">
        <v>257</v>
      </c>
      <c r="F248" s="22" t="s">
        <v>258</v>
      </c>
      <c r="G248" s="20">
        <f t="shared" si="114"/>
        <v>1</v>
      </c>
      <c r="H248" s="20"/>
      <c r="I248" s="20"/>
      <c r="J248" s="20"/>
      <c r="K248" s="20"/>
      <c r="L248" s="20"/>
      <c r="M248" s="125">
        <v>1</v>
      </c>
      <c r="N248" s="125"/>
      <c r="O248" s="125"/>
      <c r="P248" s="125"/>
      <c r="Q248" s="125"/>
      <c r="R248" s="125"/>
      <c r="S248" s="20"/>
      <c r="T248" s="67" t="s">
        <v>108</v>
      </c>
      <c r="U248" s="67"/>
      <c r="V248" s="68" t="e">
        <f t="shared" si="115"/>
        <v>#DIV/0!</v>
      </c>
      <c r="W248" s="68">
        <f t="shared" si="116"/>
        <v>0</v>
      </c>
      <c r="X248" s="67"/>
      <c r="Y248" s="67"/>
      <c r="Z248" s="67" t="s">
        <v>109</v>
      </c>
      <c r="AA248" s="67"/>
      <c r="AB248" s="68" t="e">
        <f t="shared" si="117"/>
        <v>#DIV/0!</v>
      </c>
      <c r="AC248" s="68">
        <f t="shared" si="118"/>
        <v>0</v>
      </c>
      <c r="AD248" s="67"/>
      <c r="AE248" s="67"/>
      <c r="AF248" s="67" t="s">
        <v>110</v>
      </c>
      <c r="AG248" s="67"/>
      <c r="AH248" s="68" t="e">
        <f t="shared" si="119"/>
        <v>#DIV/0!</v>
      </c>
      <c r="AI248" s="68">
        <f t="shared" si="120"/>
        <v>0</v>
      </c>
      <c r="AJ248" s="67"/>
      <c r="AK248" s="67"/>
      <c r="AL248" s="67" t="s">
        <v>111</v>
      </c>
      <c r="AM248" s="67"/>
      <c r="AN248" s="68" t="e">
        <f t="shared" si="121"/>
        <v>#DIV/0!</v>
      </c>
      <c r="AO248" s="68">
        <f t="shared" si="122"/>
        <v>0</v>
      </c>
      <c r="AP248" s="67"/>
      <c r="AQ248" s="67"/>
      <c r="AR248" s="67" t="s">
        <v>112</v>
      </c>
      <c r="AS248" s="67"/>
      <c r="AT248" s="68" t="e">
        <f t="shared" si="123"/>
        <v>#DIV/0!</v>
      </c>
      <c r="AU248" s="68">
        <f t="shared" si="124"/>
        <v>0</v>
      </c>
      <c r="AV248" s="67"/>
      <c r="AW248" s="67"/>
      <c r="AX248" s="67" t="s">
        <v>113</v>
      </c>
      <c r="AY248" s="67"/>
      <c r="AZ248" s="68">
        <f t="shared" si="125"/>
        <v>0</v>
      </c>
      <c r="BA248" s="68">
        <f t="shared" si="126"/>
        <v>0</v>
      </c>
      <c r="BB248" s="67"/>
      <c r="BC248" s="67"/>
      <c r="BD248" s="67" t="s">
        <v>114</v>
      </c>
      <c r="BE248" s="67"/>
      <c r="BF248" s="68" t="e">
        <f t="shared" si="127"/>
        <v>#DIV/0!</v>
      </c>
      <c r="BG248" s="68">
        <f t="shared" si="128"/>
        <v>0</v>
      </c>
      <c r="BH248" s="67"/>
      <c r="BI248" s="67"/>
      <c r="BJ248" s="67" t="s">
        <v>115</v>
      </c>
      <c r="BK248" s="67"/>
      <c r="BL248" s="68" t="e">
        <f t="shared" si="129"/>
        <v>#DIV/0!</v>
      </c>
      <c r="BM248" s="68">
        <f t="shared" si="130"/>
        <v>0</v>
      </c>
      <c r="BN248" s="67"/>
      <c r="BO248" s="67"/>
      <c r="BP248" s="67" t="s">
        <v>116</v>
      </c>
      <c r="BQ248" s="67"/>
      <c r="BR248" s="68" t="e">
        <f t="shared" si="131"/>
        <v>#DIV/0!</v>
      </c>
      <c r="BS248" s="68">
        <f t="shared" si="132"/>
        <v>0</v>
      </c>
      <c r="BT248" s="67"/>
      <c r="BU248" s="67"/>
      <c r="BV248" s="67" t="s">
        <v>117</v>
      </c>
      <c r="BW248" s="67"/>
      <c r="BX248" s="68" t="e">
        <f t="shared" si="133"/>
        <v>#DIV/0!</v>
      </c>
      <c r="BY248" s="68">
        <f t="shared" si="134"/>
        <v>0</v>
      </c>
      <c r="BZ248" s="67"/>
      <c r="CA248" s="67"/>
      <c r="CB248" s="67" t="s">
        <v>118</v>
      </c>
      <c r="CC248" s="67"/>
      <c r="CD248" s="68" t="e">
        <f t="shared" si="135"/>
        <v>#DIV/0!</v>
      </c>
      <c r="CE248" s="68">
        <f t="shared" si="136"/>
        <v>0</v>
      </c>
      <c r="CF248" s="67"/>
      <c r="CG248" s="67"/>
      <c r="CH248" s="67" t="s">
        <v>119</v>
      </c>
      <c r="CI248" s="67"/>
      <c r="CJ248" s="68" t="e">
        <f t="shared" si="137"/>
        <v>#DIV/0!</v>
      </c>
      <c r="CK248" s="68">
        <f t="shared" si="138"/>
        <v>0</v>
      </c>
      <c r="CL248" s="67"/>
      <c r="CM248" s="67"/>
      <c r="CN248" s="58">
        <f t="shared" si="139"/>
        <v>0</v>
      </c>
      <c r="CO248" s="58">
        <f t="shared" si="140"/>
        <v>0</v>
      </c>
      <c r="CP248" s="58">
        <f t="shared" si="141"/>
        <v>0</v>
      </c>
      <c r="CQ248" s="58">
        <f t="shared" si="142"/>
        <v>0</v>
      </c>
      <c r="CR248" s="58">
        <f t="shared" si="143"/>
        <v>0</v>
      </c>
      <c r="CS248" s="58">
        <f t="shared" si="144"/>
        <v>0</v>
      </c>
      <c r="CT248" s="58">
        <f t="shared" si="145"/>
        <v>0</v>
      </c>
      <c r="CU248" s="58">
        <f t="shared" si="146"/>
        <v>0</v>
      </c>
      <c r="CV248" s="58">
        <f t="shared" si="147"/>
        <v>0</v>
      </c>
      <c r="CW248" s="58">
        <f t="shared" si="148"/>
        <v>0</v>
      </c>
      <c r="CX248" s="58">
        <f t="shared" si="149"/>
        <v>0</v>
      </c>
      <c r="CY248" s="58">
        <f t="shared" si="150"/>
        <v>0</v>
      </c>
      <c r="CZ248" s="58">
        <f t="shared" si="151"/>
        <v>0</v>
      </c>
    </row>
    <row r="249" spans="1:104" ht="39" x14ac:dyDescent="0.35">
      <c r="A249" s="141" t="s">
        <v>320</v>
      </c>
      <c r="B249" s="278"/>
      <c r="C249" s="20" t="s">
        <v>906</v>
      </c>
      <c r="D249" s="22" t="s">
        <v>248</v>
      </c>
      <c r="E249" s="22" t="s">
        <v>259</v>
      </c>
      <c r="F249" s="22" t="s">
        <v>260</v>
      </c>
      <c r="G249" s="20">
        <f t="shared" si="114"/>
        <v>1</v>
      </c>
      <c r="H249" s="20"/>
      <c r="I249" s="20"/>
      <c r="J249" s="20"/>
      <c r="K249" s="20"/>
      <c r="L249" s="20"/>
      <c r="M249" s="125"/>
      <c r="N249" s="125"/>
      <c r="O249" s="125"/>
      <c r="P249" s="125"/>
      <c r="Q249" s="125"/>
      <c r="R249" s="125">
        <v>1</v>
      </c>
      <c r="S249" s="20"/>
      <c r="T249" s="67" t="s">
        <v>108</v>
      </c>
      <c r="U249" s="67"/>
      <c r="V249" s="68" t="e">
        <f t="shared" si="115"/>
        <v>#DIV/0!</v>
      </c>
      <c r="W249" s="68">
        <f t="shared" si="116"/>
        <v>0</v>
      </c>
      <c r="X249" s="67"/>
      <c r="Y249" s="67"/>
      <c r="Z249" s="67" t="s">
        <v>109</v>
      </c>
      <c r="AA249" s="67"/>
      <c r="AB249" s="68" t="e">
        <f t="shared" si="117"/>
        <v>#DIV/0!</v>
      </c>
      <c r="AC249" s="68">
        <f t="shared" si="118"/>
        <v>0</v>
      </c>
      <c r="AD249" s="67"/>
      <c r="AE249" s="67"/>
      <c r="AF249" s="67" t="s">
        <v>110</v>
      </c>
      <c r="AG249" s="67"/>
      <c r="AH249" s="68" t="e">
        <f t="shared" si="119"/>
        <v>#DIV/0!</v>
      </c>
      <c r="AI249" s="68">
        <f t="shared" si="120"/>
        <v>0</v>
      </c>
      <c r="AJ249" s="67"/>
      <c r="AK249" s="67"/>
      <c r="AL249" s="67" t="s">
        <v>111</v>
      </c>
      <c r="AM249" s="67"/>
      <c r="AN249" s="68" t="e">
        <f t="shared" si="121"/>
        <v>#DIV/0!</v>
      </c>
      <c r="AO249" s="68">
        <f t="shared" si="122"/>
        <v>0</v>
      </c>
      <c r="AP249" s="67"/>
      <c r="AQ249" s="67"/>
      <c r="AR249" s="67" t="s">
        <v>112</v>
      </c>
      <c r="AS249" s="67"/>
      <c r="AT249" s="68" t="e">
        <f t="shared" si="123"/>
        <v>#DIV/0!</v>
      </c>
      <c r="AU249" s="68">
        <f t="shared" si="124"/>
        <v>0</v>
      </c>
      <c r="AV249" s="67"/>
      <c r="AW249" s="67"/>
      <c r="AX249" s="67" t="s">
        <v>113</v>
      </c>
      <c r="AY249" s="67"/>
      <c r="AZ249" s="68" t="e">
        <f t="shared" si="125"/>
        <v>#DIV/0!</v>
      </c>
      <c r="BA249" s="68">
        <f t="shared" si="126"/>
        <v>0</v>
      </c>
      <c r="BB249" s="67"/>
      <c r="BC249" s="67"/>
      <c r="BD249" s="67" t="s">
        <v>114</v>
      </c>
      <c r="BE249" s="67"/>
      <c r="BF249" s="68" t="e">
        <f t="shared" si="127"/>
        <v>#DIV/0!</v>
      </c>
      <c r="BG249" s="68">
        <f t="shared" si="128"/>
        <v>0</v>
      </c>
      <c r="BH249" s="67"/>
      <c r="BI249" s="67"/>
      <c r="BJ249" s="67" t="s">
        <v>115</v>
      </c>
      <c r="BK249" s="67"/>
      <c r="BL249" s="68" t="e">
        <f t="shared" si="129"/>
        <v>#DIV/0!</v>
      </c>
      <c r="BM249" s="68">
        <f t="shared" si="130"/>
        <v>0</v>
      </c>
      <c r="BN249" s="67"/>
      <c r="BO249" s="67"/>
      <c r="BP249" s="67" t="s">
        <v>116</v>
      </c>
      <c r="BQ249" s="67"/>
      <c r="BR249" s="68" t="e">
        <f t="shared" si="131"/>
        <v>#DIV/0!</v>
      </c>
      <c r="BS249" s="68">
        <f t="shared" si="132"/>
        <v>0</v>
      </c>
      <c r="BT249" s="67"/>
      <c r="BU249" s="67"/>
      <c r="BV249" s="67" t="s">
        <v>117</v>
      </c>
      <c r="BW249" s="67"/>
      <c r="BX249" s="68" t="e">
        <f t="shared" si="133"/>
        <v>#DIV/0!</v>
      </c>
      <c r="BY249" s="68">
        <f t="shared" si="134"/>
        <v>0</v>
      </c>
      <c r="BZ249" s="67"/>
      <c r="CA249" s="67"/>
      <c r="CB249" s="67" t="s">
        <v>118</v>
      </c>
      <c r="CC249" s="67"/>
      <c r="CD249" s="68">
        <f t="shared" si="135"/>
        <v>0</v>
      </c>
      <c r="CE249" s="68">
        <f t="shared" si="136"/>
        <v>0</v>
      </c>
      <c r="CF249" s="67"/>
      <c r="CG249" s="67"/>
      <c r="CH249" s="67" t="s">
        <v>119</v>
      </c>
      <c r="CI249" s="67"/>
      <c r="CJ249" s="68" t="e">
        <f t="shared" si="137"/>
        <v>#DIV/0!</v>
      </c>
      <c r="CK249" s="68">
        <f t="shared" si="138"/>
        <v>0</v>
      </c>
      <c r="CL249" s="67"/>
      <c r="CM249" s="67"/>
      <c r="CN249" s="58">
        <f t="shared" si="139"/>
        <v>0</v>
      </c>
      <c r="CO249" s="58">
        <f t="shared" si="140"/>
        <v>0</v>
      </c>
      <c r="CP249" s="58">
        <f t="shared" si="141"/>
        <v>0</v>
      </c>
      <c r="CQ249" s="58">
        <f t="shared" si="142"/>
        <v>0</v>
      </c>
      <c r="CR249" s="58">
        <f t="shared" si="143"/>
        <v>0</v>
      </c>
      <c r="CS249" s="58">
        <f t="shared" si="144"/>
        <v>0</v>
      </c>
      <c r="CT249" s="58">
        <f t="shared" si="145"/>
        <v>0</v>
      </c>
      <c r="CU249" s="58">
        <f t="shared" si="146"/>
        <v>0</v>
      </c>
      <c r="CV249" s="58">
        <f t="shared" si="147"/>
        <v>0</v>
      </c>
      <c r="CW249" s="58">
        <f t="shared" si="148"/>
        <v>0</v>
      </c>
      <c r="CX249" s="58">
        <f t="shared" si="149"/>
        <v>0</v>
      </c>
      <c r="CY249" s="58">
        <f t="shared" si="150"/>
        <v>0</v>
      </c>
      <c r="CZ249" s="58">
        <f t="shared" si="151"/>
        <v>0</v>
      </c>
    </row>
    <row r="250" spans="1:104" ht="26" x14ac:dyDescent="0.35">
      <c r="A250" s="141" t="s">
        <v>320</v>
      </c>
      <c r="B250" s="278"/>
      <c r="C250" s="20" t="s">
        <v>907</v>
      </c>
      <c r="D250" s="22"/>
      <c r="E250" s="22"/>
      <c r="F250" s="22"/>
      <c r="G250" s="20">
        <f t="shared" si="114"/>
        <v>0</v>
      </c>
      <c r="H250" s="20"/>
      <c r="I250" s="20"/>
      <c r="J250" s="20"/>
      <c r="K250" s="20"/>
      <c r="L250" s="20"/>
      <c r="M250" s="20"/>
      <c r="N250" s="20"/>
      <c r="O250" s="20"/>
      <c r="P250" s="20"/>
      <c r="Q250" s="20"/>
      <c r="R250" s="20"/>
      <c r="S250" s="20"/>
      <c r="T250" s="67" t="s">
        <v>108</v>
      </c>
      <c r="U250" s="67"/>
      <c r="V250" s="68" t="e">
        <f t="shared" si="115"/>
        <v>#DIV/0!</v>
      </c>
      <c r="W250" s="68" t="e">
        <f t="shared" si="116"/>
        <v>#DIV/0!</v>
      </c>
      <c r="X250" s="67"/>
      <c r="Y250" s="67"/>
      <c r="Z250" s="67" t="s">
        <v>109</v>
      </c>
      <c r="AA250" s="67"/>
      <c r="AB250" s="68" t="e">
        <f t="shared" si="117"/>
        <v>#DIV/0!</v>
      </c>
      <c r="AC250" s="68" t="e">
        <f t="shared" si="118"/>
        <v>#DIV/0!</v>
      </c>
      <c r="AD250" s="67"/>
      <c r="AE250" s="67"/>
      <c r="AF250" s="67" t="s">
        <v>110</v>
      </c>
      <c r="AG250" s="67"/>
      <c r="AH250" s="68" t="e">
        <f t="shared" si="119"/>
        <v>#DIV/0!</v>
      </c>
      <c r="AI250" s="68" t="e">
        <f t="shared" si="120"/>
        <v>#DIV/0!</v>
      </c>
      <c r="AJ250" s="67"/>
      <c r="AK250" s="67"/>
      <c r="AL250" s="67" t="s">
        <v>111</v>
      </c>
      <c r="AM250" s="67"/>
      <c r="AN250" s="68" t="e">
        <f t="shared" si="121"/>
        <v>#DIV/0!</v>
      </c>
      <c r="AO250" s="68" t="e">
        <f t="shared" si="122"/>
        <v>#DIV/0!</v>
      </c>
      <c r="AP250" s="67"/>
      <c r="AQ250" s="67"/>
      <c r="AR250" s="67" t="s">
        <v>112</v>
      </c>
      <c r="AS250" s="67"/>
      <c r="AT250" s="68" t="e">
        <f t="shared" si="123"/>
        <v>#DIV/0!</v>
      </c>
      <c r="AU250" s="68" t="e">
        <f t="shared" si="124"/>
        <v>#DIV/0!</v>
      </c>
      <c r="AV250" s="67"/>
      <c r="AW250" s="67"/>
      <c r="AX250" s="67" t="s">
        <v>113</v>
      </c>
      <c r="AY250" s="67"/>
      <c r="AZ250" s="68" t="e">
        <f t="shared" si="125"/>
        <v>#DIV/0!</v>
      </c>
      <c r="BA250" s="68" t="e">
        <f t="shared" si="126"/>
        <v>#DIV/0!</v>
      </c>
      <c r="BB250" s="67"/>
      <c r="BC250" s="67"/>
      <c r="BD250" s="67" t="s">
        <v>114</v>
      </c>
      <c r="BE250" s="67"/>
      <c r="BF250" s="68" t="e">
        <f t="shared" si="127"/>
        <v>#DIV/0!</v>
      </c>
      <c r="BG250" s="68" t="e">
        <f t="shared" si="128"/>
        <v>#DIV/0!</v>
      </c>
      <c r="BH250" s="67"/>
      <c r="BI250" s="67"/>
      <c r="BJ250" s="67" t="s">
        <v>115</v>
      </c>
      <c r="BK250" s="67"/>
      <c r="BL250" s="68" t="e">
        <f t="shared" si="129"/>
        <v>#DIV/0!</v>
      </c>
      <c r="BM250" s="68" t="e">
        <f t="shared" si="130"/>
        <v>#DIV/0!</v>
      </c>
      <c r="BN250" s="67"/>
      <c r="BO250" s="67"/>
      <c r="BP250" s="67" t="s">
        <v>116</v>
      </c>
      <c r="BQ250" s="67"/>
      <c r="BR250" s="68" t="e">
        <f t="shared" si="131"/>
        <v>#DIV/0!</v>
      </c>
      <c r="BS250" s="68" t="e">
        <f t="shared" si="132"/>
        <v>#DIV/0!</v>
      </c>
      <c r="BT250" s="67"/>
      <c r="BU250" s="67"/>
      <c r="BV250" s="67" t="s">
        <v>117</v>
      </c>
      <c r="BW250" s="67"/>
      <c r="BX250" s="68" t="e">
        <f t="shared" si="133"/>
        <v>#DIV/0!</v>
      </c>
      <c r="BY250" s="68" t="e">
        <f t="shared" si="134"/>
        <v>#DIV/0!</v>
      </c>
      <c r="BZ250" s="67"/>
      <c r="CA250" s="67"/>
      <c r="CB250" s="67" t="s">
        <v>118</v>
      </c>
      <c r="CC250" s="67"/>
      <c r="CD250" s="68" t="e">
        <f t="shared" si="135"/>
        <v>#DIV/0!</v>
      </c>
      <c r="CE250" s="68" t="e">
        <f t="shared" si="136"/>
        <v>#DIV/0!</v>
      </c>
      <c r="CF250" s="67"/>
      <c r="CG250" s="67"/>
      <c r="CH250" s="67" t="s">
        <v>119</v>
      </c>
      <c r="CI250" s="67"/>
      <c r="CJ250" s="68" t="e">
        <f t="shared" si="137"/>
        <v>#DIV/0!</v>
      </c>
      <c r="CK250" s="68" t="e">
        <f t="shared" si="138"/>
        <v>#DIV/0!</v>
      </c>
      <c r="CL250" s="67"/>
      <c r="CM250" s="67"/>
      <c r="CN250" s="58">
        <f t="shared" si="139"/>
        <v>0</v>
      </c>
      <c r="CO250" s="58">
        <f t="shared" si="140"/>
        <v>0</v>
      </c>
      <c r="CP250" s="58">
        <f t="shared" si="141"/>
        <v>0</v>
      </c>
      <c r="CQ250" s="58">
        <f t="shared" si="142"/>
        <v>0</v>
      </c>
      <c r="CR250" s="58">
        <f t="shared" si="143"/>
        <v>0</v>
      </c>
      <c r="CS250" s="58">
        <f t="shared" si="144"/>
        <v>0</v>
      </c>
      <c r="CT250" s="58">
        <f t="shared" si="145"/>
        <v>0</v>
      </c>
      <c r="CU250" s="58">
        <f t="shared" si="146"/>
        <v>0</v>
      </c>
      <c r="CV250" s="58">
        <f t="shared" si="147"/>
        <v>0</v>
      </c>
      <c r="CW250" s="58">
        <f t="shared" si="148"/>
        <v>0</v>
      </c>
      <c r="CX250" s="58">
        <f t="shared" si="149"/>
        <v>0</v>
      </c>
      <c r="CY250" s="58">
        <f t="shared" si="150"/>
        <v>0</v>
      </c>
      <c r="CZ250" s="58">
        <f t="shared" si="151"/>
        <v>0</v>
      </c>
    </row>
    <row r="251" spans="1:104" ht="26" x14ac:dyDescent="0.35">
      <c r="A251" s="141" t="s">
        <v>320</v>
      </c>
      <c r="B251" s="279"/>
      <c r="C251" s="20" t="s">
        <v>908</v>
      </c>
      <c r="D251" s="22"/>
      <c r="E251" s="22"/>
      <c r="F251" s="22"/>
      <c r="G251" s="20">
        <f t="shared" si="114"/>
        <v>0</v>
      </c>
      <c r="H251" s="20"/>
      <c r="I251" s="20"/>
      <c r="J251" s="20"/>
      <c r="K251" s="20"/>
      <c r="L251" s="20"/>
      <c r="M251" s="20"/>
      <c r="N251" s="20"/>
      <c r="O251" s="20"/>
      <c r="P251" s="20"/>
      <c r="Q251" s="20"/>
      <c r="R251" s="20"/>
      <c r="S251" s="20"/>
      <c r="T251" s="67" t="s">
        <v>108</v>
      </c>
      <c r="U251" s="67"/>
      <c r="V251" s="68" t="e">
        <f t="shared" si="115"/>
        <v>#DIV/0!</v>
      </c>
      <c r="W251" s="68" t="e">
        <f t="shared" si="116"/>
        <v>#DIV/0!</v>
      </c>
      <c r="X251" s="67"/>
      <c r="Y251" s="67"/>
      <c r="Z251" s="67" t="s">
        <v>109</v>
      </c>
      <c r="AA251" s="67"/>
      <c r="AB251" s="68" t="e">
        <f t="shared" si="117"/>
        <v>#DIV/0!</v>
      </c>
      <c r="AC251" s="68" t="e">
        <f t="shared" si="118"/>
        <v>#DIV/0!</v>
      </c>
      <c r="AD251" s="67"/>
      <c r="AE251" s="67"/>
      <c r="AF251" s="67" t="s">
        <v>110</v>
      </c>
      <c r="AG251" s="67"/>
      <c r="AH251" s="68" t="e">
        <f t="shared" si="119"/>
        <v>#DIV/0!</v>
      </c>
      <c r="AI251" s="68" t="e">
        <f t="shared" si="120"/>
        <v>#DIV/0!</v>
      </c>
      <c r="AJ251" s="67"/>
      <c r="AK251" s="67"/>
      <c r="AL251" s="67" t="s">
        <v>111</v>
      </c>
      <c r="AM251" s="67"/>
      <c r="AN251" s="68" t="e">
        <f t="shared" si="121"/>
        <v>#DIV/0!</v>
      </c>
      <c r="AO251" s="68" t="e">
        <f t="shared" si="122"/>
        <v>#DIV/0!</v>
      </c>
      <c r="AP251" s="67"/>
      <c r="AQ251" s="67"/>
      <c r="AR251" s="67" t="s">
        <v>112</v>
      </c>
      <c r="AS251" s="67"/>
      <c r="AT251" s="68" t="e">
        <f t="shared" si="123"/>
        <v>#DIV/0!</v>
      </c>
      <c r="AU251" s="68" t="e">
        <f t="shared" si="124"/>
        <v>#DIV/0!</v>
      </c>
      <c r="AV251" s="67"/>
      <c r="AW251" s="67"/>
      <c r="AX251" s="67" t="s">
        <v>113</v>
      </c>
      <c r="AY251" s="67"/>
      <c r="AZ251" s="68" t="e">
        <f t="shared" si="125"/>
        <v>#DIV/0!</v>
      </c>
      <c r="BA251" s="68" t="e">
        <f t="shared" si="126"/>
        <v>#DIV/0!</v>
      </c>
      <c r="BB251" s="67"/>
      <c r="BC251" s="67"/>
      <c r="BD251" s="67" t="s">
        <v>114</v>
      </c>
      <c r="BE251" s="67"/>
      <c r="BF251" s="68" t="e">
        <f t="shared" si="127"/>
        <v>#DIV/0!</v>
      </c>
      <c r="BG251" s="68" t="e">
        <f t="shared" si="128"/>
        <v>#DIV/0!</v>
      </c>
      <c r="BH251" s="67"/>
      <c r="BI251" s="67"/>
      <c r="BJ251" s="67" t="s">
        <v>115</v>
      </c>
      <c r="BK251" s="67"/>
      <c r="BL251" s="68" t="e">
        <f t="shared" si="129"/>
        <v>#DIV/0!</v>
      </c>
      <c r="BM251" s="68" t="e">
        <f t="shared" si="130"/>
        <v>#DIV/0!</v>
      </c>
      <c r="BN251" s="67"/>
      <c r="BO251" s="67"/>
      <c r="BP251" s="67" t="s">
        <v>116</v>
      </c>
      <c r="BQ251" s="67"/>
      <c r="BR251" s="68" t="e">
        <f t="shared" si="131"/>
        <v>#DIV/0!</v>
      </c>
      <c r="BS251" s="68" t="e">
        <f t="shared" si="132"/>
        <v>#DIV/0!</v>
      </c>
      <c r="BT251" s="67"/>
      <c r="BU251" s="67"/>
      <c r="BV251" s="67" t="s">
        <v>117</v>
      </c>
      <c r="BW251" s="67"/>
      <c r="BX251" s="68" t="e">
        <f t="shared" si="133"/>
        <v>#DIV/0!</v>
      </c>
      <c r="BY251" s="68" t="e">
        <f t="shared" si="134"/>
        <v>#DIV/0!</v>
      </c>
      <c r="BZ251" s="67"/>
      <c r="CA251" s="67"/>
      <c r="CB251" s="67" t="s">
        <v>118</v>
      </c>
      <c r="CC251" s="67"/>
      <c r="CD251" s="68" t="e">
        <f t="shared" si="135"/>
        <v>#DIV/0!</v>
      </c>
      <c r="CE251" s="68" t="e">
        <f t="shared" si="136"/>
        <v>#DIV/0!</v>
      </c>
      <c r="CF251" s="67"/>
      <c r="CG251" s="67"/>
      <c r="CH251" s="67" t="s">
        <v>119</v>
      </c>
      <c r="CI251" s="67"/>
      <c r="CJ251" s="68" t="e">
        <f t="shared" si="137"/>
        <v>#DIV/0!</v>
      </c>
      <c r="CK251" s="68" t="e">
        <f t="shared" si="138"/>
        <v>#DIV/0!</v>
      </c>
      <c r="CL251" s="67"/>
      <c r="CM251" s="67"/>
      <c r="CN251" s="58">
        <f t="shared" si="139"/>
        <v>0</v>
      </c>
      <c r="CO251" s="58">
        <f t="shared" si="140"/>
        <v>0</v>
      </c>
      <c r="CP251" s="58">
        <f t="shared" si="141"/>
        <v>0</v>
      </c>
      <c r="CQ251" s="58">
        <f t="shared" si="142"/>
        <v>0</v>
      </c>
      <c r="CR251" s="58">
        <f t="shared" si="143"/>
        <v>0</v>
      </c>
      <c r="CS251" s="58">
        <f t="shared" si="144"/>
        <v>0</v>
      </c>
      <c r="CT251" s="58">
        <f t="shared" si="145"/>
        <v>0</v>
      </c>
      <c r="CU251" s="58">
        <f t="shared" si="146"/>
        <v>0</v>
      </c>
      <c r="CV251" s="58">
        <f t="shared" si="147"/>
        <v>0</v>
      </c>
      <c r="CW251" s="58">
        <f t="shared" si="148"/>
        <v>0</v>
      </c>
      <c r="CX251" s="58">
        <f t="shared" si="149"/>
        <v>0</v>
      </c>
      <c r="CY251" s="58">
        <f t="shared" si="150"/>
        <v>0</v>
      </c>
      <c r="CZ251" s="58">
        <f t="shared" si="151"/>
        <v>0</v>
      </c>
    </row>
    <row r="252" spans="1:104" ht="39" x14ac:dyDescent="0.35">
      <c r="A252" s="141" t="s">
        <v>320</v>
      </c>
      <c r="B252" s="277" t="s">
        <v>151</v>
      </c>
      <c r="C252" s="20" t="s">
        <v>909</v>
      </c>
      <c r="D252" s="124" t="s">
        <v>281</v>
      </c>
      <c r="E252" s="124" t="s">
        <v>282</v>
      </c>
      <c r="F252" s="124" t="s">
        <v>283</v>
      </c>
      <c r="G252" s="20">
        <f t="shared" si="114"/>
        <v>3</v>
      </c>
      <c r="H252" s="125"/>
      <c r="I252" s="125"/>
      <c r="J252" s="125"/>
      <c r="K252" s="125"/>
      <c r="L252" s="125"/>
      <c r="M252" s="125"/>
      <c r="N252" s="125"/>
      <c r="O252" s="125"/>
      <c r="P252" s="125"/>
      <c r="Q252" s="125">
        <v>1</v>
      </c>
      <c r="R252" s="125">
        <v>1</v>
      </c>
      <c r="S252" s="125">
        <v>1</v>
      </c>
      <c r="T252" s="67" t="s">
        <v>108</v>
      </c>
      <c r="U252" s="67"/>
      <c r="V252" s="68" t="e">
        <f t="shared" si="115"/>
        <v>#DIV/0!</v>
      </c>
      <c r="W252" s="68">
        <f t="shared" si="116"/>
        <v>0</v>
      </c>
      <c r="X252" s="67"/>
      <c r="Y252" s="67"/>
      <c r="Z252" s="67" t="s">
        <v>109</v>
      </c>
      <c r="AA252" s="67"/>
      <c r="AB252" s="68" t="e">
        <f t="shared" si="117"/>
        <v>#DIV/0!</v>
      </c>
      <c r="AC252" s="68">
        <f t="shared" si="118"/>
        <v>0</v>
      </c>
      <c r="AD252" s="67"/>
      <c r="AE252" s="67"/>
      <c r="AF252" s="67" t="s">
        <v>110</v>
      </c>
      <c r="AG252" s="67"/>
      <c r="AH252" s="68" t="e">
        <f t="shared" si="119"/>
        <v>#DIV/0!</v>
      </c>
      <c r="AI252" s="68">
        <f t="shared" si="120"/>
        <v>0</v>
      </c>
      <c r="AJ252" s="67"/>
      <c r="AK252" s="67"/>
      <c r="AL252" s="67" t="s">
        <v>111</v>
      </c>
      <c r="AM252" s="67"/>
      <c r="AN252" s="68" t="e">
        <f t="shared" si="121"/>
        <v>#DIV/0!</v>
      </c>
      <c r="AO252" s="68">
        <f t="shared" si="122"/>
        <v>0</v>
      </c>
      <c r="AP252" s="67"/>
      <c r="AQ252" s="67"/>
      <c r="AR252" s="67" t="s">
        <v>112</v>
      </c>
      <c r="AS252" s="67"/>
      <c r="AT252" s="68" t="e">
        <f t="shared" si="123"/>
        <v>#DIV/0!</v>
      </c>
      <c r="AU252" s="68">
        <f t="shared" si="124"/>
        <v>0</v>
      </c>
      <c r="AV252" s="67"/>
      <c r="AW252" s="67"/>
      <c r="AX252" s="67" t="s">
        <v>113</v>
      </c>
      <c r="AY252" s="67"/>
      <c r="AZ252" s="68" t="e">
        <f t="shared" si="125"/>
        <v>#DIV/0!</v>
      </c>
      <c r="BA252" s="68">
        <f t="shared" si="126"/>
        <v>0</v>
      </c>
      <c r="BB252" s="67"/>
      <c r="BC252" s="67"/>
      <c r="BD252" s="67" t="s">
        <v>114</v>
      </c>
      <c r="BE252" s="67"/>
      <c r="BF252" s="68" t="e">
        <f t="shared" si="127"/>
        <v>#DIV/0!</v>
      </c>
      <c r="BG252" s="68">
        <f t="shared" si="128"/>
        <v>0</v>
      </c>
      <c r="BH252" s="67"/>
      <c r="BI252" s="67"/>
      <c r="BJ252" s="67" t="s">
        <v>115</v>
      </c>
      <c r="BK252" s="67"/>
      <c r="BL252" s="68" t="e">
        <f t="shared" si="129"/>
        <v>#DIV/0!</v>
      </c>
      <c r="BM252" s="68">
        <f t="shared" si="130"/>
        <v>0</v>
      </c>
      <c r="BN252" s="67"/>
      <c r="BO252" s="67"/>
      <c r="BP252" s="67" t="s">
        <v>116</v>
      </c>
      <c r="BQ252" s="67"/>
      <c r="BR252" s="68" t="e">
        <f t="shared" si="131"/>
        <v>#DIV/0!</v>
      </c>
      <c r="BS252" s="68">
        <f t="shared" si="132"/>
        <v>0</v>
      </c>
      <c r="BT252" s="67"/>
      <c r="BU252" s="67"/>
      <c r="BV252" s="67" t="s">
        <v>117</v>
      </c>
      <c r="BW252" s="67"/>
      <c r="BX252" s="68">
        <f t="shared" si="133"/>
        <v>0</v>
      </c>
      <c r="BY252" s="68">
        <f t="shared" si="134"/>
        <v>0</v>
      </c>
      <c r="BZ252" s="67"/>
      <c r="CA252" s="67"/>
      <c r="CB252" s="67" t="s">
        <v>118</v>
      </c>
      <c r="CC252" s="67"/>
      <c r="CD252" s="68">
        <f t="shared" si="135"/>
        <v>0</v>
      </c>
      <c r="CE252" s="68">
        <f t="shared" si="136"/>
        <v>0</v>
      </c>
      <c r="CF252" s="67"/>
      <c r="CG252" s="67"/>
      <c r="CH252" s="67" t="s">
        <v>119</v>
      </c>
      <c r="CI252" s="67"/>
      <c r="CJ252" s="68">
        <f t="shared" si="137"/>
        <v>0</v>
      </c>
      <c r="CK252" s="68">
        <f t="shared" si="138"/>
        <v>0</v>
      </c>
      <c r="CL252" s="67"/>
      <c r="CM252" s="67"/>
      <c r="CN252" s="58">
        <f t="shared" si="139"/>
        <v>0</v>
      </c>
      <c r="CO252" s="58">
        <f t="shared" si="140"/>
        <v>0</v>
      </c>
      <c r="CP252" s="58">
        <f t="shared" si="141"/>
        <v>0</v>
      </c>
      <c r="CQ252" s="58">
        <f t="shared" si="142"/>
        <v>0</v>
      </c>
      <c r="CR252" s="58">
        <f t="shared" si="143"/>
        <v>0</v>
      </c>
      <c r="CS252" s="58">
        <f t="shared" si="144"/>
        <v>0</v>
      </c>
      <c r="CT252" s="58">
        <f t="shared" si="145"/>
        <v>0</v>
      </c>
      <c r="CU252" s="58">
        <f t="shared" si="146"/>
        <v>0</v>
      </c>
      <c r="CV252" s="58">
        <f t="shared" si="147"/>
        <v>0</v>
      </c>
      <c r="CW252" s="58">
        <f t="shared" si="148"/>
        <v>0</v>
      </c>
      <c r="CX252" s="58">
        <f t="shared" si="149"/>
        <v>0</v>
      </c>
      <c r="CY252" s="58">
        <f t="shared" si="150"/>
        <v>0</v>
      </c>
      <c r="CZ252" s="58">
        <f t="shared" si="151"/>
        <v>0</v>
      </c>
    </row>
    <row r="253" spans="1:104" ht="26" x14ac:dyDescent="0.35">
      <c r="A253" s="141" t="s">
        <v>320</v>
      </c>
      <c r="B253" s="278"/>
      <c r="C253" s="20" t="s">
        <v>910</v>
      </c>
      <c r="D253" s="124" t="s">
        <v>281</v>
      </c>
      <c r="E253" s="124" t="s">
        <v>284</v>
      </c>
      <c r="F253" s="124" t="s">
        <v>285</v>
      </c>
      <c r="G253" s="20">
        <f t="shared" si="114"/>
        <v>2</v>
      </c>
      <c r="H253" s="125"/>
      <c r="I253" s="125"/>
      <c r="J253" s="125"/>
      <c r="K253" s="125"/>
      <c r="L253" s="125"/>
      <c r="M253" s="125"/>
      <c r="N253" s="125">
        <v>1</v>
      </c>
      <c r="O253" s="125"/>
      <c r="P253" s="125"/>
      <c r="Q253" s="125"/>
      <c r="R253" s="125">
        <v>1</v>
      </c>
      <c r="S253" s="125"/>
      <c r="T253" s="67" t="s">
        <v>108</v>
      </c>
      <c r="U253" s="67"/>
      <c r="V253" s="68" t="e">
        <f t="shared" si="115"/>
        <v>#DIV/0!</v>
      </c>
      <c r="W253" s="68">
        <f t="shared" si="116"/>
        <v>0</v>
      </c>
      <c r="X253" s="67"/>
      <c r="Y253" s="67"/>
      <c r="Z253" s="67" t="s">
        <v>109</v>
      </c>
      <c r="AA253" s="67"/>
      <c r="AB253" s="68" t="e">
        <f t="shared" si="117"/>
        <v>#DIV/0!</v>
      </c>
      <c r="AC253" s="68">
        <f t="shared" si="118"/>
        <v>0</v>
      </c>
      <c r="AD253" s="67"/>
      <c r="AE253" s="67"/>
      <c r="AF253" s="67" t="s">
        <v>110</v>
      </c>
      <c r="AG253" s="67"/>
      <c r="AH253" s="68" t="e">
        <f t="shared" si="119"/>
        <v>#DIV/0!</v>
      </c>
      <c r="AI253" s="68">
        <f t="shared" si="120"/>
        <v>0</v>
      </c>
      <c r="AJ253" s="67"/>
      <c r="AK253" s="67"/>
      <c r="AL253" s="67" t="s">
        <v>111</v>
      </c>
      <c r="AM253" s="67"/>
      <c r="AN253" s="68" t="e">
        <f t="shared" si="121"/>
        <v>#DIV/0!</v>
      </c>
      <c r="AO253" s="68">
        <f t="shared" si="122"/>
        <v>0</v>
      </c>
      <c r="AP253" s="67"/>
      <c r="AQ253" s="67"/>
      <c r="AR253" s="67" t="s">
        <v>112</v>
      </c>
      <c r="AS253" s="67"/>
      <c r="AT253" s="68" t="e">
        <f t="shared" si="123"/>
        <v>#DIV/0!</v>
      </c>
      <c r="AU253" s="68">
        <f t="shared" si="124"/>
        <v>0</v>
      </c>
      <c r="AV253" s="67"/>
      <c r="AW253" s="67"/>
      <c r="AX253" s="67" t="s">
        <v>113</v>
      </c>
      <c r="AY253" s="67"/>
      <c r="AZ253" s="68" t="e">
        <f t="shared" si="125"/>
        <v>#DIV/0!</v>
      </c>
      <c r="BA253" s="68">
        <f t="shared" si="126"/>
        <v>0</v>
      </c>
      <c r="BB253" s="67"/>
      <c r="BC253" s="67"/>
      <c r="BD253" s="67" t="s">
        <v>114</v>
      </c>
      <c r="BE253" s="67"/>
      <c r="BF253" s="68">
        <f t="shared" si="127"/>
        <v>0</v>
      </c>
      <c r="BG253" s="68">
        <f t="shared" si="128"/>
        <v>0</v>
      </c>
      <c r="BH253" s="67"/>
      <c r="BI253" s="67"/>
      <c r="BJ253" s="67" t="s">
        <v>115</v>
      </c>
      <c r="BK253" s="67"/>
      <c r="BL253" s="68" t="e">
        <f t="shared" si="129"/>
        <v>#DIV/0!</v>
      </c>
      <c r="BM253" s="68">
        <f t="shared" si="130"/>
        <v>0</v>
      </c>
      <c r="BN253" s="67"/>
      <c r="BO253" s="67"/>
      <c r="BP253" s="67" t="s">
        <v>116</v>
      </c>
      <c r="BQ253" s="67"/>
      <c r="BR253" s="68" t="e">
        <f t="shared" si="131"/>
        <v>#DIV/0!</v>
      </c>
      <c r="BS253" s="68">
        <f t="shared" si="132"/>
        <v>0</v>
      </c>
      <c r="BT253" s="67"/>
      <c r="BU253" s="67"/>
      <c r="BV253" s="67" t="s">
        <v>117</v>
      </c>
      <c r="BW253" s="67"/>
      <c r="BX253" s="68" t="e">
        <f t="shared" si="133"/>
        <v>#DIV/0!</v>
      </c>
      <c r="BY253" s="68">
        <f t="shared" si="134"/>
        <v>0</v>
      </c>
      <c r="BZ253" s="67"/>
      <c r="CA253" s="67"/>
      <c r="CB253" s="67" t="s">
        <v>118</v>
      </c>
      <c r="CC253" s="67"/>
      <c r="CD253" s="68">
        <f t="shared" si="135"/>
        <v>0</v>
      </c>
      <c r="CE253" s="68">
        <f t="shared" si="136"/>
        <v>0</v>
      </c>
      <c r="CF253" s="67"/>
      <c r="CG253" s="67"/>
      <c r="CH253" s="67" t="s">
        <v>119</v>
      </c>
      <c r="CI253" s="67"/>
      <c r="CJ253" s="68" t="e">
        <f t="shared" si="137"/>
        <v>#DIV/0!</v>
      </c>
      <c r="CK253" s="68">
        <f t="shared" si="138"/>
        <v>0</v>
      </c>
      <c r="CL253" s="67"/>
      <c r="CM253" s="67"/>
      <c r="CN253" s="58">
        <f t="shared" si="139"/>
        <v>0</v>
      </c>
      <c r="CO253" s="58">
        <f t="shared" si="140"/>
        <v>0</v>
      </c>
      <c r="CP253" s="58">
        <f t="shared" si="141"/>
        <v>0</v>
      </c>
      <c r="CQ253" s="58">
        <f t="shared" si="142"/>
        <v>0</v>
      </c>
      <c r="CR253" s="58">
        <f t="shared" si="143"/>
        <v>0</v>
      </c>
      <c r="CS253" s="58">
        <f t="shared" si="144"/>
        <v>0</v>
      </c>
      <c r="CT253" s="58">
        <f t="shared" si="145"/>
        <v>0</v>
      </c>
      <c r="CU253" s="58">
        <f t="shared" si="146"/>
        <v>0</v>
      </c>
      <c r="CV253" s="58">
        <f t="shared" si="147"/>
        <v>0</v>
      </c>
      <c r="CW253" s="58">
        <f t="shared" si="148"/>
        <v>0</v>
      </c>
      <c r="CX253" s="58">
        <f t="shared" si="149"/>
        <v>0</v>
      </c>
      <c r="CY253" s="58">
        <f t="shared" si="150"/>
        <v>0</v>
      </c>
      <c r="CZ253" s="58">
        <f t="shared" si="151"/>
        <v>0</v>
      </c>
    </row>
    <row r="254" spans="1:104" ht="26" x14ac:dyDescent="0.35">
      <c r="A254" s="141" t="s">
        <v>320</v>
      </c>
      <c r="B254" s="278"/>
      <c r="C254" s="20" t="s">
        <v>911</v>
      </c>
      <c r="D254" s="124"/>
      <c r="E254" s="124"/>
      <c r="F254" s="124"/>
      <c r="G254" s="20">
        <f t="shared" si="114"/>
        <v>0</v>
      </c>
      <c r="H254" s="125"/>
      <c r="I254" s="125"/>
      <c r="J254" s="125"/>
      <c r="K254" s="125"/>
      <c r="L254" s="125"/>
      <c r="M254" s="125"/>
      <c r="N254" s="125"/>
      <c r="O254" s="125"/>
      <c r="P254" s="125"/>
      <c r="Q254" s="125"/>
      <c r="R254" s="125"/>
      <c r="S254" s="125"/>
      <c r="T254" s="67" t="s">
        <v>108</v>
      </c>
      <c r="U254" s="67"/>
      <c r="V254" s="68" t="e">
        <f t="shared" si="115"/>
        <v>#DIV/0!</v>
      </c>
      <c r="W254" s="68" t="e">
        <f t="shared" si="116"/>
        <v>#DIV/0!</v>
      </c>
      <c r="X254" s="67"/>
      <c r="Y254" s="67"/>
      <c r="Z254" s="67" t="s">
        <v>109</v>
      </c>
      <c r="AA254" s="67"/>
      <c r="AB254" s="68" t="e">
        <f t="shared" si="117"/>
        <v>#DIV/0!</v>
      </c>
      <c r="AC254" s="68" t="e">
        <f t="shared" si="118"/>
        <v>#DIV/0!</v>
      </c>
      <c r="AD254" s="67"/>
      <c r="AE254" s="67"/>
      <c r="AF254" s="67" t="s">
        <v>110</v>
      </c>
      <c r="AG254" s="67"/>
      <c r="AH254" s="68" t="e">
        <f t="shared" si="119"/>
        <v>#DIV/0!</v>
      </c>
      <c r="AI254" s="68" t="e">
        <f t="shared" si="120"/>
        <v>#DIV/0!</v>
      </c>
      <c r="AJ254" s="67"/>
      <c r="AK254" s="67"/>
      <c r="AL254" s="67" t="s">
        <v>111</v>
      </c>
      <c r="AM254" s="67"/>
      <c r="AN254" s="68" t="e">
        <f t="shared" si="121"/>
        <v>#DIV/0!</v>
      </c>
      <c r="AO254" s="68" t="e">
        <f t="shared" si="122"/>
        <v>#DIV/0!</v>
      </c>
      <c r="AP254" s="67"/>
      <c r="AQ254" s="67"/>
      <c r="AR254" s="67" t="s">
        <v>112</v>
      </c>
      <c r="AS254" s="67"/>
      <c r="AT254" s="68" t="e">
        <f t="shared" si="123"/>
        <v>#DIV/0!</v>
      </c>
      <c r="AU254" s="68" t="e">
        <f t="shared" si="124"/>
        <v>#DIV/0!</v>
      </c>
      <c r="AV254" s="67"/>
      <c r="AW254" s="67"/>
      <c r="AX254" s="67" t="s">
        <v>113</v>
      </c>
      <c r="AY254" s="67"/>
      <c r="AZ254" s="68" t="e">
        <f t="shared" si="125"/>
        <v>#DIV/0!</v>
      </c>
      <c r="BA254" s="68" t="e">
        <f t="shared" si="126"/>
        <v>#DIV/0!</v>
      </c>
      <c r="BB254" s="67"/>
      <c r="BC254" s="67"/>
      <c r="BD254" s="67" t="s">
        <v>114</v>
      </c>
      <c r="BE254" s="67"/>
      <c r="BF254" s="68" t="e">
        <f t="shared" si="127"/>
        <v>#DIV/0!</v>
      </c>
      <c r="BG254" s="68" t="e">
        <f t="shared" si="128"/>
        <v>#DIV/0!</v>
      </c>
      <c r="BH254" s="67"/>
      <c r="BI254" s="67"/>
      <c r="BJ254" s="67" t="s">
        <v>115</v>
      </c>
      <c r="BK254" s="67"/>
      <c r="BL254" s="68" t="e">
        <f t="shared" si="129"/>
        <v>#DIV/0!</v>
      </c>
      <c r="BM254" s="68" t="e">
        <f t="shared" si="130"/>
        <v>#DIV/0!</v>
      </c>
      <c r="BN254" s="67"/>
      <c r="BO254" s="67"/>
      <c r="BP254" s="67" t="s">
        <v>116</v>
      </c>
      <c r="BQ254" s="67"/>
      <c r="BR254" s="68" t="e">
        <f t="shared" si="131"/>
        <v>#DIV/0!</v>
      </c>
      <c r="BS254" s="68" t="e">
        <f t="shared" si="132"/>
        <v>#DIV/0!</v>
      </c>
      <c r="BT254" s="67"/>
      <c r="BU254" s="67"/>
      <c r="BV254" s="67" t="s">
        <v>117</v>
      </c>
      <c r="BW254" s="67"/>
      <c r="BX254" s="68" t="e">
        <f t="shared" si="133"/>
        <v>#DIV/0!</v>
      </c>
      <c r="BY254" s="68" t="e">
        <f t="shared" si="134"/>
        <v>#DIV/0!</v>
      </c>
      <c r="BZ254" s="67"/>
      <c r="CA254" s="67"/>
      <c r="CB254" s="67" t="s">
        <v>118</v>
      </c>
      <c r="CC254" s="67"/>
      <c r="CD254" s="68" t="e">
        <f t="shared" si="135"/>
        <v>#DIV/0!</v>
      </c>
      <c r="CE254" s="68" t="e">
        <f t="shared" si="136"/>
        <v>#DIV/0!</v>
      </c>
      <c r="CF254" s="67"/>
      <c r="CG254" s="67"/>
      <c r="CH254" s="67" t="s">
        <v>119</v>
      </c>
      <c r="CI254" s="67"/>
      <c r="CJ254" s="68" t="e">
        <f t="shared" si="137"/>
        <v>#DIV/0!</v>
      </c>
      <c r="CK254" s="68" t="e">
        <f t="shared" si="138"/>
        <v>#DIV/0!</v>
      </c>
      <c r="CL254" s="67"/>
      <c r="CM254" s="67"/>
      <c r="CN254" s="58">
        <f t="shared" si="139"/>
        <v>0</v>
      </c>
      <c r="CO254" s="58">
        <f t="shared" si="140"/>
        <v>0</v>
      </c>
      <c r="CP254" s="58">
        <f t="shared" si="141"/>
        <v>0</v>
      </c>
      <c r="CQ254" s="58">
        <f t="shared" si="142"/>
        <v>0</v>
      </c>
      <c r="CR254" s="58">
        <f t="shared" si="143"/>
        <v>0</v>
      </c>
      <c r="CS254" s="58">
        <f t="shared" si="144"/>
        <v>0</v>
      </c>
      <c r="CT254" s="58">
        <f t="shared" si="145"/>
        <v>0</v>
      </c>
      <c r="CU254" s="58">
        <f t="shared" si="146"/>
        <v>0</v>
      </c>
      <c r="CV254" s="58">
        <f t="shared" si="147"/>
        <v>0</v>
      </c>
      <c r="CW254" s="58">
        <f t="shared" si="148"/>
        <v>0</v>
      </c>
      <c r="CX254" s="58">
        <f t="shared" si="149"/>
        <v>0</v>
      </c>
      <c r="CY254" s="58">
        <f t="shared" si="150"/>
        <v>0</v>
      </c>
      <c r="CZ254" s="58">
        <f t="shared" si="151"/>
        <v>0</v>
      </c>
    </row>
    <row r="255" spans="1:104" ht="26" x14ac:dyDescent="0.35">
      <c r="A255" s="141" t="s">
        <v>320</v>
      </c>
      <c r="B255" s="279"/>
      <c r="C255" s="20" t="s">
        <v>912</v>
      </c>
      <c r="D255" s="124"/>
      <c r="E255" s="124"/>
      <c r="F255" s="124"/>
      <c r="G255" s="20">
        <f t="shared" si="114"/>
        <v>0</v>
      </c>
      <c r="H255" s="125"/>
      <c r="I255" s="125"/>
      <c r="J255" s="125"/>
      <c r="K255" s="125"/>
      <c r="L255" s="125"/>
      <c r="M255" s="125"/>
      <c r="N255" s="125"/>
      <c r="O255" s="125"/>
      <c r="P255" s="125"/>
      <c r="Q255" s="125"/>
      <c r="R255" s="125"/>
      <c r="S255" s="125"/>
      <c r="T255" s="67" t="s">
        <v>108</v>
      </c>
      <c r="U255" s="67"/>
      <c r="V255" s="68" t="e">
        <f t="shared" si="115"/>
        <v>#DIV/0!</v>
      </c>
      <c r="W255" s="68" t="e">
        <f t="shared" si="116"/>
        <v>#DIV/0!</v>
      </c>
      <c r="X255" s="67"/>
      <c r="Y255" s="67"/>
      <c r="Z255" s="67" t="s">
        <v>109</v>
      </c>
      <c r="AA255" s="67"/>
      <c r="AB255" s="68" t="e">
        <f t="shared" si="117"/>
        <v>#DIV/0!</v>
      </c>
      <c r="AC255" s="68" t="e">
        <f t="shared" si="118"/>
        <v>#DIV/0!</v>
      </c>
      <c r="AD255" s="67"/>
      <c r="AE255" s="67"/>
      <c r="AF255" s="67" t="s">
        <v>110</v>
      </c>
      <c r="AG255" s="67"/>
      <c r="AH255" s="68" t="e">
        <f t="shared" si="119"/>
        <v>#DIV/0!</v>
      </c>
      <c r="AI255" s="68" t="e">
        <f t="shared" si="120"/>
        <v>#DIV/0!</v>
      </c>
      <c r="AJ255" s="67"/>
      <c r="AK255" s="67"/>
      <c r="AL255" s="67" t="s">
        <v>111</v>
      </c>
      <c r="AM255" s="67"/>
      <c r="AN255" s="68" t="e">
        <f t="shared" si="121"/>
        <v>#DIV/0!</v>
      </c>
      <c r="AO255" s="68" t="e">
        <f t="shared" si="122"/>
        <v>#DIV/0!</v>
      </c>
      <c r="AP255" s="67"/>
      <c r="AQ255" s="67"/>
      <c r="AR255" s="67" t="s">
        <v>112</v>
      </c>
      <c r="AS255" s="67"/>
      <c r="AT255" s="68" t="e">
        <f t="shared" si="123"/>
        <v>#DIV/0!</v>
      </c>
      <c r="AU255" s="68" t="e">
        <f t="shared" si="124"/>
        <v>#DIV/0!</v>
      </c>
      <c r="AV255" s="67"/>
      <c r="AW255" s="67"/>
      <c r="AX255" s="67" t="s">
        <v>113</v>
      </c>
      <c r="AY255" s="67"/>
      <c r="AZ255" s="68" t="e">
        <f t="shared" si="125"/>
        <v>#DIV/0!</v>
      </c>
      <c r="BA255" s="68" t="e">
        <f t="shared" si="126"/>
        <v>#DIV/0!</v>
      </c>
      <c r="BB255" s="67"/>
      <c r="BC255" s="67"/>
      <c r="BD255" s="67" t="s">
        <v>114</v>
      </c>
      <c r="BE255" s="67"/>
      <c r="BF255" s="68" t="e">
        <f t="shared" si="127"/>
        <v>#DIV/0!</v>
      </c>
      <c r="BG255" s="68" t="e">
        <f t="shared" si="128"/>
        <v>#DIV/0!</v>
      </c>
      <c r="BH255" s="67"/>
      <c r="BI255" s="67"/>
      <c r="BJ255" s="67" t="s">
        <v>115</v>
      </c>
      <c r="BK255" s="67"/>
      <c r="BL255" s="68" t="e">
        <f t="shared" si="129"/>
        <v>#DIV/0!</v>
      </c>
      <c r="BM255" s="68" t="e">
        <f t="shared" si="130"/>
        <v>#DIV/0!</v>
      </c>
      <c r="BN255" s="67"/>
      <c r="BO255" s="67"/>
      <c r="BP255" s="67" t="s">
        <v>116</v>
      </c>
      <c r="BQ255" s="67"/>
      <c r="BR255" s="68" t="e">
        <f t="shared" si="131"/>
        <v>#DIV/0!</v>
      </c>
      <c r="BS255" s="68" t="e">
        <f t="shared" si="132"/>
        <v>#DIV/0!</v>
      </c>
      <c r="BT255" s="67"/>
      <c r="BU255" s="67"/>
      <c r="BV255" s="67" t="s">
        <v>117</v>
      </c>
      <c r="BW255" s="67"/>
      <c r="BX255" s="68" t="e">
        <f t="shared" si="133"/>
        <v>#DIV/0!</v>
      </c>
      <c r="BY255" s="68" t="e">
        <f t="shared" si="134"/>
        <v>#DIV/0!</v>
      </c>
      <c r="BZ255" s="67"/>
      <c r="CA255" s="67"/>
      <c r="CB255" s="67" t="s">
        <v>118</v>
      </c>
      <c r="CC255" s="67"/>
      <c r="CD255" s="68" t="e">
        <f t="shared" si="135"/>
        <v>#DIV/0!</v>
      </c>
      <c r="CE255" s="68" t="e">
        <f t="shared" si="136"/>
        <v>#DIV/0!</v>
      </c>
      <c r="CF255" s="67"/>
      <c r="CG255" s="67"/>
      <c r="CH255" s="67" t="s">
        <v>119</v>
      </c>
      <c r="CI255" s="67"/>
      <c r="CJ255" s="68" t="e">
        <f t="shared" si="137"/>
        <v>#DIV/0!</v>
      </c>
      <c r="CK255" s="68" t="e">
        <f t="shared" si="138"/>
        <v>#DIV/0!</v>
      </c>
      <c r="CL255" s="67"/>
      <c r="CM255" s="67"/>
      <c r="CN255" s="58">
        <f t="shared" si="139"/>
        <v>0</v>
      </c>
      <c r="CO255" s="58">
        <f t="shared" si="140"/>
        <v>0</v>
      </c>
      <c r="CP255" s="58">
        <f t="shared" si="141"/>
        <v>0</v>
      </c>
      <c r="CQ255" s="58">
        <f t="shared" si="142"/>
        <v>0</v>
      </c>
      <c r="CR255" s="58">
        <f t="shared" si="143"/>
        <v>0</v>
      </c>
      <c r="CS255" s="58">
        <f t="shared" si="144"/>
        <v>0</v>
      </c>
      <c r="CT255" s="58">
        <f t="shared" si="145"/>
        <v>0</v>
      </c>
      <c r="CU255" s="58">
        <f t="shared" si="146"/>
        <v>0</v>
      </c>
      <c r="CV255" s="58">
        <f t="shared" si="147"/>
        <v>0</v>
      </c>
      <c r="CW255" s="58">
        <f t="shared" si="148"/>
        <v>0</v>
      </c>
      <c r="CX255" s="58">
        <f t="shared" si="149"/>
        <v>0</v>
      </c>
      <c r="CY255" s="58">
        <f t="shared" si="150"/>
        <v>0</v>
      </c>
      <c r="CZ255" s="58">
        <f t="shared" si="151"/>
        <v>0</v>
      </c>
    </row>
    <row r="256" spans="1:104" ht="78" x14ac:dyDescent="0.35">
      <c r="A256" s="141" t="s">
        <v>320</v>
      </c>
      <c r="B256" s="277" t="s">
        <v>151</v>
      </c>
      <c r="C256" s="20" t="s">
        <v>913</v>
      </c>
      <c r="D256" s="124" t="s">
        <v>281</v>
      </c>
      <c r="E256" s="124" t="s">
        <v>286</v>
      </c>
      <c r="F256" s="124" t="s">
        <v>287</v>
      </c>
      <c r="G256" s="20">
        <f t="shared" si="114"/>
        <v>2</v>
      </c>
      <c r="H256" s="125"/>
      <c r="I256" s="125"/>
      <c r="J256" s="125"/>
      <c r="K256" s="125"/>
      <c r="L256" s="125"/>
      <c r="M256" s="125"/>
      <c r="N256" s="125">
        <v>1</v>
      </c>
      <c r="O256" s="125"/>
      <c r="P256" s="125"/>
      <c r="Q256" s="125">
        <v>1</v>
      </c>
      <c r="R256" s="125"/>
      <c r="S256" s="125"/>
      <c r="T256" s="67" t="s">
        <v>108</v>
      </c>
      <c r="U256" s="67"/>
      <c r="V256" s="68" t="e">
        <f t="shared" si="115"/>
        <v>#DIV/0!</v>
      </c>
      <c r="W256" s="68">
        <f t="shared" si="116"/>
        <v>0</v>
      </c>
      <c r="X256" s="67"/>
      <c r="Y256" s="67"/>
      <c r="Z256" s="67" t="s">
        <v>109</v>
      </c>
      <c r="AA256" s="67"/>
      <c r="AB256" s="68" t="e">
        <f t="shared" si="117"/>
        <v>#DIV/0!</v>
      </c>
      <c r="AC256" s="68">
        <f t="shared" si="118"/>
        <v>0</v>
      </c>
      <c r="AD256" s="67"/>
      <c r="AE256" s="67"/>
      <c r="AF256" s="67" t="s">
        <v>110</v>
      </c>
      <c r="AG256" s="67"/>
      <c r="AH256" s="68" t="e">
        <f t="shared" si="119"/>
        <v>#DIV/0!</v>
      </c>
      <c r="AI256" s="68">
        <f t="shared" si="120"/>
        <v>0</v>
      </c>
      <c r="AJ256" s="67"/>
      <c r="AK256" s="67"/>
      <c r="AL256" s="67" t="s">
        <v>111</v>
      </c>
      <c r="AM256" s="67"/>
      <c r="AN256" s="68" t="e">
        <f t="shared" si="121"/>
        <v>#DIV/0!</v>
      </c>
      <c r="AO256" s="68">
        <f t="shared" si="122"/>
        <v>0</v>
      </c>
      <c r="AP256" s="67"/>
      <c r="AQ256" s="67"/>
      <c r="AR256" s="67" t="s">
        <v>112</v>
      </c>
      <c r="AS256" s="67"/>
      <c r="AT256" s="68" t="e">
        <f t="shared" si="123"/>
        <v>#DIV/0!</v>
      </c>
      <c r="AU256" s="68">
        <f t="shared" si="124"/>
        <v>0</v>
      </c>
      <c r="AV256" s="67"/>
      <c r="AW256" s="67"/>
      <c r="AX256" s="67" t="s">
        <v>113</v>
      </c>
      <c r="AY256" s="67"/>
      <c r="AZ256" s="68" t="e">
        <f t="shared" si="125"/>
        <v>#DIV/0!</v>
      </c>
      <c r="BA256" s="68">
        <f t="shared" si="126"/>
        <v>0</v>
      </c>
      <c r="BB256" s="67"/>
      <c r="BC256" s="67"/>
      <c r="BD256" s="67" t="s">
        <v>114</v>
      </c>
      <c r="BE256" s="67"/>
      <c r="BF256" s="68">
        <f t="shared" si="127"/>
        <v>0</v>
      </c>
      <c r="BG256" s="68">
        <f t="shared" si="128"/>
        <v>0</v>
      </c>
      <c r="BH256" s="67"/>
      <c r="BI256" s="67"/>
      <c r="BJ256" s="67" t="s">
        <v>115</v>
      </c>
      <c r="BK256" s="67"/>
      <c r="BL256" s="68" t="e">
        <f t="shared" si="129"/>
        <v>#DIV/0!</v>
      </c>
      <c r="BM256" s="68">
        <f t="shared" si="130"/>
        <v>0</v>
      </c>
      <c r="BN256" s="67"/>
      <c r="BO256" s="67"/>
      <c r="BP256" s="67" t="s">
        <v>116</v>
      </c>
      <c r="BQ256" s="67"/>
      <c r="BR256" s="68" t="e">
        <f t="shared" si="131"/>
        <v>#DIV/0!</v>
      </c>
      <c r="BS256" s="68">
        <f t="shared" si="132"/>
        <v>0</v>
      </c>
      <c r="BT256" s="67"/>
      <c r="BU256" s="67"/>
      <c r="BV256" s="67" t="s">
        <v>117</v>
      </c>
      <c r="BW256" s="67"/>
      <c r="BX256" s="68">
        <f t="shared" si="133"/>
        <v>0</v>
      </c>
      <c r="BY256" s="68">
        <f t="shared" si="134"/>
        <v>0</v>
      </c>
      <c r="BZ256" s="67"/>
      <c r="CA256" s="67"/>
      <c r="CB256" s="67" t="s">
        <v>118</v>
      </c>
      <c r="CC256" s="67"/>
      <c r="CD256" s="68" t="e">
        <f t="shared" si="135"/>
        <v>#DIV/0!</v>
      </c>
      <c r="CE256" s="68">
        <f t="shared" si="136"/>
        <v>0</v>
      </c>
      <c r="CF256" s="67"/>
      <c r="CG256" s="67"/>
      <c r="CH256" s="67" t="s">
        <v>119</v>
      </c>
      <c r="CI256" s="67"/>
      <c r="CJ256" s="68" t="e">
        <f t="shared" si="137"/>
        <v>#DIV/0!</v>
      </c>
      <c r="CK256" s="68">
        <f t="shared" si="138"/>
        <v>0</v>
      </c>
      <c r="CL256" s="67"/>
      <c r="CM256" s="67"/>
      <c r="CN256" s="58">
        <f t="shared" si="139"/>
        <v>0</v>
      </c>
      <c r="CO256" s="58">
        <f t="shared" si="140"/>
        <v>0</v>
      </c>
      <c r="CP256" s="58">
        <f t="shared" si="141"/>
        <v>0</v>
      </c>
      <c r="CQ256" s="58">
        <f t="shared" si="142"/>
        <v>0</v>
      </c>
      <c r="CR256" s="58">
        <f t="shared" si="143"/>
        <v>0</v>
      </c>
      <c r="CS256" s="58">
        <f t="shared" si="144"/>
        <v>0</v>
      </c>
      <c r="CT256" s="58">
        <f t="shared" si="145"/>
        <v>0</v>
      </c>
      <c r="CU256" s="58">
        <f t="shared" si="146"/>
        <v>0</v>
      </c>
      <c r="CV256" s="58">
        <f t="shared" si="147"/>
        <v>0</v>
      </c>
      <c r="CW256" s="58">
        <f t="shared" si="148"/>
        <v>0</v>
      </c>
      <c r="CX256" s="58">
        <f t="shared" si="149"/>
        <v>0</v>
      </c>
      <c r="CY256" s="58">
        <f t="shared" si="150"/>
        <v>0</v>
      </c>
      <c r="CZ256" s="58">
        <f t="shared" si="151"/>
        <v>0</v>
      </c>
    </row>
    <row r="257" spans="1:104" ht="39" x14ac:dyDescent="0.35">
      <c r="A257" s="141" t="s">
        <v>320</v>
      </c>
      <c r="B257" s="278"/>
      <c r="C257" s="20" t="s">
        <v>914</v>
      </c>
      <c r="D257" s="124" t="s">
        <v>281</v>
      </c>
      <c r="E257" s="124" t="s">
        <v>288</v>
      </c>
      <c r="F257" s="124" t="s">
        <v>289</v>
      </c>
      <c r="G257" s="20">
        <f t="shared" si="114"/>
        <v>2</v>
      </c>
      <c r="H257" s="125"/>
      <c r="I257" s="125"/>
      <c r="J257" s="125"/>
      <c r="K257" s="125"/>
      <c r="L257" s="125"/>
      <c r="M257" s="125"/>
      <c r="N257" s="125">
        <v>1</v>
      </c>
      <c r="O257" s="125"/>
      <c r="P257" s="125"/>
      <c r="Q257" s="125">
        <v>1</v>
      </c>
      <c r="R257" s="125"/>
      <c r="S257" s="125"/>
      <c r="T257" s="67" t="s">
        <v>108</v>
      </c>
      <c r="U257" s="67"/>
      <c r="V257" s="68" t="e">
        <f t="shared" si="115"/>
        <v>#DIV/0!</v>
      </c>
      <c r="W257" s="68">
        <f t="shared" si="116"/>
        <v>0</v>
      </c>
      <c r="X257" s="67"/>
      <c r="Y257" s="67"/>
      <c r="Z257" s="67" t="s">
        <v>109</v>
      </c>
      <c r="AA257" s="67"/>
      <c r="AB257" s="68" t="e">
        <f t="shared" si="117"/>
        <v>#DIV/0!</v>
      </c>
      <c r="AC257" s="68">
        <f t="shared" si="118"/>
        <v>0</v>
      </c>
      <c r="AD257" s="67"/>
      <c r="AE257" s="67"/>
      <c r="AF257" s="67" t="s">
        <v>110</v>
      </c>
      <c r="AG257" s="67"/>
      <c r="AH257" s="68" t="e">
        <f t="shared" si="119"/>
        <v>#DIV/0!</v>
      </c>
      <c r="AI257" s="68">
        <f t="shared" si="120"/>
        <v>0</v>
      </c>
      <c r="AJ257" s="67"/>
      <c r="AK257" s="67"/>
      <c r="AL257" s="67" t="s">
        <v>111</v>
      </c>
      <c r="AM257" s="67"/>
      <c r="AN257" s="68" t="e">
        <f t="shared" si="121"/>
        <v>#DIV/0!</v>
      </c>
      <c r="AO257" s="68">
        <f t="shared" si="122"/>
        <v>0</v>
      </c>
      <c r="AP257" s="67"/>
      <c r="AQ257" s="67"/>
      <c r="AR257" s="67" t="s">
        <v>112</v>
      </c>
      <c r="AS257" s="67"/>
      <c r="AT257" s="68" t="e">
        <f t="shared" si="123"/>
        <v>#DIV/0!</v>
      </c>
      <c r="AU257" s="68">
        <f t="shared" si="124"/>
        <v>0</v>
      </c>
      <c r="AV257" s="67"/>
      <c r="AW257" s="67"/>
      <c r="AX257" s="67" t="s">
        <v>113</v>
      </c>
      <c r="AY257" s="67"/>
      <c r="AZ257" s="68" t="e">
        <f t="shared" si="125"/>
        <v>#DIV/0!</v>
      </c>
      <c r="BA257" s="68">
        <f t="shared" si="126"/>
        <v>0</v>
      </c>
      <c r="BB257" s="67"/>
      <c r="BC257" s="67"/>
      <c r="BD257" s="67" t="s">
        <v>114</v>
      </c>
      <c r="BE257" s="67"/>
      <c r="BF257" s="68">
        <f t="shared" si="127"/>
        <v>0</v>
      </c>
      <c r="BG257" s="68">
        <f t="shared" si="128"/>
        <v>0</v>
      </c>
      <c r="BH257" s="67"/>
      <c r="BI257" s="67"/>
      <c r="BJ257" s="67" t="s">
        <v>115</v>
      </c>
      <c r="BK257" s="67"/>
      <c r="BL257" s="68" t="e">
        <f t="shared" si="129"/>
        <v>#DIV/0!</v>
      </c>
      <c r="BM257" s="68">
        <f t="shared" si="130"/>
        <v>0</v>
      </c>
      <c r="BN257" s="67"/>
      <c r="BO257" s="67"/>
      <c r="BP257" s="67" t="s">
        <v>116</v>
      </c>
      <c r="BQ257" s="67"/>
      <c r="BR257" s="68" t="e">
        <f t="shared" si="131"/>
        <v>#DIV/0!</v>
      </c>
      <c r="BS257" s="68">
        <f t="shared" si="132"/>
        <v>0</v>
      </c>
      <c r="BT257" s="67"/>
      <c r="BU257" s="67"/>
      <c r="BV257" s="67" t="s">
        <v>117</v>
      </c>
      <c r="BW257" s="67"/>
      <c r="BX257" s="68">
        <f t="shared" si="133"/>
        <v>0</v>
      </c>
      <c r="BY257" s="68">
        <f t="shared" si="134"/>
        <v>0</v>
      </c>
      <c r="BZ257" s="67"/>
      <c r="CA257" s="67"/>
      <c r="CB257" s="67" t="s">
        <v>118</v>
      </c>
      <c r="CC257" s="67"/>
      <c r="CD257" s="68" t="e">
        <f t="shared" si="135"/>
        <v>#DIV/0!</v>
      </c>
      <c r="CE257" s="68">
        <f t="shared" si="136"/>
        <v>0</v>
      </c>
      <c r="CF257" s="67"/>
      <c r="CG257" s="67"/>
      <c r="CH257" s="67" t="s">
        <v>119</v>
      </c>
      <c r="CI257" s="67"/>
      <c r="CJ257" s="68" t="e">
        <f t="shared" si="137"/>
        <v>#DIV/0!</v>
      </c>
      <c r="CK257" s="68">
        <f t="shared" si="138"/>
        <v>0</v>
      </c>
      <c r="CL257" s="67"/>
      <c r="CM257" s="67"/>
      <c r="CN257" s="58">
        <f t="shared" si="139"/>
        <v>0</v>
      </c>
      <c r="CO257" s="58">
        <f t="shared" si="140"/>
        <v>0</v>
      </c>
      <c r="CP257" s="58">
        <f t="shared" si="141"/>
        <v>0</v>
      </c>
      <c r="CQ257" s="58">
        <f t="shared" si="142"/>
        <v>0</v>
      </c>
      <c r="CR257" s="58">
        <f t="shared" si="143"/>
        <v>0</v>
      </c>
      <c r="CS257" s="58">
        <f t="shared" si="144"/>
        <v>0</v>
      </c>
      <c r="CT257" s="58">
        <f t="shared" si="145"/>
        <v>0</v>
      </c>
      <c r="CU257" s="58">
        <f t="shared" si="146"/>
        <v>0</v>
      </c>
      <c r="CV257" s="58">
        <f t="shared" si="147"/>
        <v>0</v>
      </c>
      <c r="CW257" s="58">
        <f t="shared" si="148"/>
        <v>0</v>
      </c>
      <c r="CX257" s="58">
        <f t="shared" si="149"/>
        <v>0</v>
      </c>
      <c r="CY257" s="58">
        <f t="shared" si="150"/>
        <v>0</v>
      </c>
      <c r="CZ257" s="58">
        <f t="shared" si="151"/>
        <v>0</v>
      </c>
    </row>
    <row r="258" spans="1:104" ht="39" x14ac:dyDescent="0.35">
      <c r="A258" s="141" t="s">
        <v>320</v>
      </c>
      <c r="B258" s="278"/>
      <c r="C258" s="20" t="s">
        <v>915</v>
      </c>
      <c r="D258" s="124" t="s">
        <v>281</v>
      </c>
      <c r="E258" s="124" t="s">
        <v>290</v>
      </c>
      <c r="F258" s="124" t="s">
        <v>291</v>
      </c>
      <c r="G258" s="20">
        <f t="shared" si="114"/>
        <v>1</v>
      </c>
      <c r="H258" s="125"/>
      <c r="I258" s="125"/>
      <c r="J258" s="125"/>
      <c r="K258" s="125"/>
      <c r="L258" s="125"/>
      <c r="M258" s="125"/>
      <c r="N258" s="125"/>
      <c r="O258" s="125"/>
      <c r="P258" s="125">
        <v>1</v>
      </c>
      <c r="Q258" s="125"/>
      <c r="R258" s="125"/>
      <c r="S258" s="125"/>
      <c r="T258" s="67" t="s">
        <v>108</v>
      </c>
      <c r="U258" s="67"/>
      <c r="V258" s="68" t="e">
        <f t="shared" si="115"/>
        <v>#DIV/0!</v>
      </c>
      <c r="W258" s="68">
        <f t="shared" si="116"/>
        <v>0</v>
      </c>
      <c r="X258" s="67"/>
      <c r="Y258" s="67"/>
      <c r="Z258" s="67" t="s">
        <v>109</v>
      </c>
      <c r="AA258" s="67"/>
      <c r="AB258" s="68" t="e">
        <f t="shared" si="117"/>
        <v>#DIV/0!</v>
      </c>
      <c r="AC258" s="68">
        <f t="shared" si="118"/>
        <v>0</v>
      </c>
      <c r="AD258" s="67"/>
      <c r="AE258" s="67"/>
      <c r="AF258" s="67" t="s">
        <v>110</v>
      </c>
      <c r="AG258" s="67"/>
      <c r="AH258" s="68" t="e">
        <f t="shared" si="119"/>
        <v>#DIV/0!</v>
      </c>
      <c r="AI258" s="68">
        <f t="shared" si="120"/>
        <v>0</v>
      </c>
      <c r="AJ258" s="67"/>
      <c r="AK258" s="67"/>
      <c r="AL258" s="67" t="s">
        <v>111</v>
      </c>
      <c r="AM258" s="67"/>
      <c r="AN258" s="68" t="e">
        <f t="shared" si="121"/>
        <v>#DIV/0!</v>
      </c>
      <c r="AO258" s="68">
        <f t="shared" si="122"/>
        <v>0</v>
      </c>
      <c r="AP258" s="67"/>
      <c r="AQ258" s="67"/>
      <c r="AR258" s="67" t="s">
        <v>112</v>
      </c>
      <c r="AS258" s="67"/>
      <c r="AT258" s="68" t="e">
        <f t="shared" si="123"/>
        <v>#DIV/0!</v>
      </c>
      <c r="AU258" s="68">
        <f t="shared" si="124"/>
        <v>0</v>
      </c>
      <c r="AV258" s="67"/>
      <c r="AW258" s="67"/>
      <c r="AX258" s="67" t="s">
        <v>113</v>
      </c>
      <c r="AY258" s="67"/>
      <c r="AZ258" s="68" t="e">
        <f t="shared" si="125"/>
        <v>#DIV/0!</v>
      </c>
      <c r="BA258" s="68">
        <f t="shared" si="126"/>
        <v>0</v>
      </c>
      <c r="BB258" s="67"/>
      <c r="BC258" s="67"/>
      <c r="BD258" s="67" t="s">
        <v>114</v>
      </c>
      <c r="BE258" s="67"/>
      <c r="BF258" s="68" t="e">
        <f t="shared" si="127"/>
        <v>#DIV/0!</v>
      </c>
      <c r="BG258" s="68">
        <f t="shared" si="128"/>
        <v>0</v>
      </c>
      <c r="BH258" s="67"/>
      <c r="BI258" s="67"/>
      <c r="BJ258" s="67" t="s">
        <v>115</v>
      </c>
      <c r="BK258" s="67"/>
      <c r="BL258" s="68" t="e">
        <f t="shared" si="129"/>
        <v>#DIV/0!</v>
      </c>
      <c r="BM258" s="68">
        <f t="shared" si="130"/>
        <v>0</v>
      </c>
      <c r="BN258" s="67"/>
      <c r="BO258" s="67"/>
      <c r="BP258" s="67" t="s">
        <v>116</v>
      </c>
      <c r="BQ258" s="67"/>
      <c r="BR258" s="68">
        <f t="shared" si="131"/>
        <v>0</v>
      </c>
      <c r="BS258" s="68">
        <f t="shared" si="132"/>
        <v>0</v>
      </c>
      <c r="BT258" s="67"/>
      <c r="BU258" s="67"/>
      <c r="BV258" s="67" t="s">
        <v>117</v>
      </c>
      <c r="BW258" s="67"/>
      <c r="BX258" s="68" t="e">
        <f t="shared" si="133"/>
        <v>#DIV/0!</v>
      </c>
      <c r="BY258" s="68">
        <f t="shared" si="134"/>
        <v>0</v>
      </c>
      <c r="BZ258" s="67"/>
      <c r="CA258" s="67"/>
      <c r="CB258" s="67" t="s">
        <v>118</v>
      </c>
      <c r="CC258" s="67"/>
      <c r="CD258" s="68" t="e">
        <f t="shared" si="135"/>
        <v>#DIV/0!</v>
      </c>
      <c r="CE258" s="68">
        <f t="shared" si="136"/>
        <v>0</v>
      </c>
      <c r="CF258" s="67"/>
      <c r="CG258" s="67"/>
      <c r="CH258" s="67" t="s">
        <v>119</v>
      </c>
      <c r="CI258" s="67"/>
      <c r="CJ258" s="68" t="e">
        <f t="shared" si="137"/>
        <v>#DIV/0!</v>
      </c>
      <c r="CK258" s="68">
        <f t="shared" si="138"/>
        <v>0</v>
      </c>
      <c r="CL258" s="67"/>
      <c r="CM258" s="67"/>
      <c r="CN258" s="58">
        <f t="shared" si="139"/>
        <v>0</v>
      </c>
      <c r="CO258" s="58">
        <f t="shared" si="140"/>
        <v>0</v>
      </c>
      <c r="CP258" s="58">
        <f t="shared" si="141"/>
        <v>0</v>
      </c>
      <c r="CQ258" s="58">
        <f t="shared" si="142"/>
        <v>0</v>
      </c>
      <c r="CR258" s="58">
        <f t="shared" si="143"/>
        <v>0</v>
      </c>
      <c r="CS258" s="58">
        <f t="shared" si="144"/>
        <v>0</v>
      </c>
      <c r="CT258" s="58">
        <f t="shared" si="145"/>
        <v>0</v>
      </c>
      <c r="CU258" s="58">
        <f t="shared" si="146"/>
        <v>0</v>
      </c>
      <c r="CV258" s="58">
        <f t="shared" si="147"/>
        <v>0</v>
      </c>
      <c r="CW258" s="58">
        <f t="shared" si="148"/>
        <v>0</v>
      </c>
      <c r="CX258" s="58">
        <f t="shared" si="149"/>
        <v>0</v>
      </c>
      <c r="CY258" s="58">
        <f t="shared" si="150"/>
        <v>0</v>
      </c>
      <c r="CZ258" s="58">
        <f t="shared" si="151"/>
        <v>0</v>
      </c>
    </row>
    <row r="259" spans="1:104" ht="26" x14ac:dyDescent="0.35">
      <c r="A259" s="141" t="s">
        <v>320</v>
      </c>
      <c r="B259" s="279"/>
      <c r="C259" s="20" t="s">
        <v>916</v>
      </c>
      <c r="D259" s="124"/>
      <c r="E259" s="124"/>
      <c r="F259" s="124"/>
      <c r="G259" s="20">
        <f t="shared" si="114"/>
        <v>0</v>
      </c>
      <c r="H259" s="125"/>
      <c r="I259" s="125"/>
      <c r="J259" s="125"/>
      <c r="K259" s="125"/>
      <c r="L259" s="125"/>
      <c r="M259" s="125"/>
      <c r="N259" s="125"/>
      <c r="O259" s="125"/>
      <c r="P259" s="125"/>
      <c r="Q259" s="125"/>
      <c r="R259" s="125"/>
      <c r="S259" s="125"/>
      <c r="T259" s="67" t="s">
        <v>108</v>
      </c>
      <c r="U259" s="67"/>
      <c r="V259" s="68" t="e">
        <f t="shared" si="115"/>
        <v>#DIV/0!</v>
      </c>
      <c r="W259" s="68" t="e">
        <f t="shared" si="116"/>
        <v>#DIV/0!</v>
      </c>
      <c r="X259" s="67"/>
      <c r="Y259" s="67"/>
      <c r="Z259" s="67" t="s">
        <v>109</v>
      </c>
      <c r="AA259" s="67"/>
      <c r="AB259" s="68" t="e">
        <f t="shared" si="117"/>
        <v>#DIV/0!</v>
      </c>
      <c r="AC259" s="68" t="e">
        <f t="shared" si="118"/>
        <v>#DIV/0!</v>
      </c>
      <c r="AD259" s="67"/>
      <c r="AE259" s="67"/>
      <c r="AF259" s="67" t="s">
        <v>110</v>
      </c>
      <c r="AG259" s="67"/>
      <c r="AH259" s="68" t="e">
        <f t="shared" si="119"/>
        <v>#DIV/0!</v>
      </c>
      <c r="AI259" s="68" t="e">
        <f t="shared" si="120"/>
        <v>#DIV/0!</v>
      </c>
      <c r="AJ259" s="67"/>
      <c r="AK259" s="67"/>
      <c r="AL259" s="67" t="s">
        <v>111</v>
      </c>
      <c r="AM259" s="67"/>
      <c r="AN259" s="68" t="e">
        <f t="shared" si="121"/>
        <v>#DIV/0!</v>
      </c>
      <c r="AO259" s="68" t="e">
        <f t="shared" si="122"/>
        <v>#DIV/0!</v>
      </c>
      <c r="AP259" s="67"/>
      <c r="AQ259" s="67"/>
      <c r="AR259" s="67" t="s">
        <v>112</v>
      </c>
      <c r="AS259" s="67"/>
      <c r="AT259" s="68" t="e">
        <f t="shared" si="123"/>
        <v>#DIV/0!</v>
      </c>
      <c r="AU259" s="68" t="e">
        <f t="shared" si="124"/>
        <v>#DIV/0!</v>
      </c>
      <c r="AV259" s="67"/>
      <c r="AW259" s="67"/>
      <c r="AX259" s="67" t="s">
        <v>113</v>
      </c>
      <c r="AY259" s="67"/>
      <c r="AZ259" s="68" t="e">
        <f t="shared" si="125"/>
        <v>#DIV/0!</v>
      </c>
      <c r="BA259" s="68" t="e">
        <f t="shared" si="126"/>
        <v>#DIV/0!</v>
      </c>
      <c r="BB259" s="67"/>
      <c r="BC259" s="67"/>
      <c r="BD259" s="67" t="s">
        <v>114</v>
      </c>
      <c r="BE259" s="67"/>
      <c r="BF259" s="68" t="e">
        <f t="shared" si="127"/>
        <v>#DIV/0!</v>
      </c>
      <c r="BG259" s="68" t="e">
        <f t="shared" si="128"/>
        <v>#DIV/0!</v>
      </c>
      <c r="BH259" s="67"/>
      <c r="BI259" s="67"/>
      <c r="BJ259" s="67" t="s">
        <v>115</v>
      </c>
      <c r="BK259" s="67"/>
      <c r="BL259" s="68" t="e">
        <f t="shared" si="129"/>
        <v>#DIV/0!</v>
      </c>
      <c r="BM259" s="68" t="e">
        <f t="shared" si="130"/>
        <v>#DIV/0!</v>
      </c>
      <c r="BN259" s="67"/>
      <c r="BO259" s="67"/>
      <c r="BP259" s="67" t="s">
        <v>116</v>
      </c>
      <c r="BQ259" s="67"/>
      <c r="BR259" s="68" t="e">
        <f t="shared" si="131"/>
        <v>#DIV/0!</v>
      </c>
      <c r="BS259" s="68" t="e">
        <f t="shared" si="132"/>
        <v>#DIV/0!</v>
      </c>
      <c r="BT259" s="67"/>
      <c r="BU259" s="67"/>
      <c r="BV259" s="67" t="s">
        <v>117</v>
      </c>
      <c r="BW259" s="67"/>
      <c r="BX259" s="68" t="e">
        <f t="shared" si="133"/>
        <v>#DIV/0!</v>
      </c>
      <c r="BY259" s="68" t="e">
        <f t="shared" si="134"/>
        <v>#DIV/0!</v>
      </c>
      <c r="BZ259" s="67"/>
      <c r="CA259" s="67"/>
      <c r="CB259" s="67" t="s">
        <v>118</v>
      </c>
      <c r="CC259" s="67"/>
      <c r="CD259" s="68" t="e">
        <f t="shared" si="135"/>
        <v>#DIV/0!</v>
      </c>
      <c r="CE259" s="68" t="e">
        <f t="shared" si="136"/>
        <v>#DIV/0!</v>
      </c>
      <c r="CF259" s="67"/>
      <c r="CG259" s="67"/>
      <c r="CH259" s="67" t="s">
        <v>119</v>
      </c>
      <c r="CI259" s="67"/>
      <c r="CJ259" s="68" t="e">
        <f t="shared" si="137"/>
        <v>#DIV/0!</v>
      </c>
      <c r="CK259" s="68" t="e">
        <f t="shared" si="138"/>
        <v>#DIV/0!</v>
      </c>
      <c r="CL259" s="67"/>
      <c r="CM259" s="67"/>
      <c r="CN259" s="58">
        <f t="shared" si="139"/>
        <v>0</v>
      </c>
      <c r="CO259" s="58">
        <f t="shared" si="140"/>
        <v>0</v>
      </c>
      <c r="CP259" s="58">
        <f t="shared" si="141"/>
        <v>0</v>
      </c>
      <c r="CQ259" s="58">
        <f t="shared" si="142"/>
        <v>0</v>
      </c>
      <c r="CR259" s="58">
        <f t="shared" si="143"/>
        <v>0</v>
      </c>
      <c r="CS259" s="58">
        <f t="shared" si="144"/>
        <v>0</v>
      </c>
      <c r="CT259" s="58">
        <f t="shared" si="145"/>
        <v>0</v>
      </c>
      <c r="CU259" s="58">
        <f t="shared" si="146"/>
        <v>0</v>
      </c>
      <c r="CV259" s="58">
        <f t="shared" si="147"/>
        <v>0</v>
      </c>
      <c r="CW259" s="58">
        <f t="shared" si="148"/>
        <v>0</v>
      </c>
      <c r="CX259" s="58">
        <f t="shared" si="149"/>
        <v>0</v>
      </c>
      <c r="CY259" s="58">
        <f t="shared" si="150"/>
        <v>0</v>
      </c>
      <c r="CZ259" s="58">
        <f t="shared" si="151"/>
        <v>0</v>
      </c>
    </row>
    <row r="260" spans="1:104" ht="26" x14ac:dyDescent="0.35">
      <c r="A260" s="141" t="s">
        <v>320</v>
      </c>
      <c r="B260" s="277" t="s">
        <v>151</v>
      </c>
      <c r="C260" s="20" t="s">
        <v>917</v>
      </c>
      <c r="D260" s="124" t="s">
        <v>281</v>
      </c>
      <c r="E260" s="124" t="s">
        <v>292</v>
      </c>
      <c r="F260" s="124" t="s">
        <v>293</v>
      </c>
      <c r="G260" s="20">
        <f t="shared" si="114"/>
        <v>2</v>
      </c>
      <c r="H260" s="125"/>
      <c r="I260" s="125"/>
      <c r="J260" s="125"/>
      <c r="K260" s="125"/>
      <c r="L260" s="125"/>
      <c r="M260" s="125"/>
      <c r="N260" s="125">
        <v>1</v>
      </c>
      <c r="O260" s="125"/>
      <c r="P260" s="125"/>
      <c r="Q260" s="125"/>
      <c r="R260" s="125">
        <v>1</v>
      </c>
      <c r="S260" s="125"/>
      <c r="T260" s="67" t="s">
        <v>108</v>
      </c>
      <c r="U260" s="67"/>
      <c r="V260" s="68" t="e">
        <f t="shared" si="115"/>
        <v>#DIV/0!</v>
      </c>
      <c r="W260" s="68">
        <f t="shared" si="116"/>
        <v>0</v>
      </c>
      <c r="X260" s="67"/>
      <c r="Y260" s="67"/>
      <c r="Z260" s="67" t="s">
        <v>109</v>
      </c>
      <c r="AA260" s="67"/>
      <c r="AB260" s="68" t="e">
        <f t="shared" si="117"/>
        <v>#DIV/0!</v>
      </c>
      <c r="AC260" s="68">
        <f t="shared" si="118"/>
        <v>0</v>
      </c>
      <c r="AD260" s="67"/>
      <c r="AE260" s="67"/>
      <c r="AF260" s="67" t="s">
        <v>110</v>
      </c>
      <c r="AG260" s="67"/>
      <c r="AH260" s="68" t="e">
        <f t="shared" si="119"/>
        <v>#DIV/0!</v>
      </c>
      <c r="AI260" s="68">
        <f t="shared" si="120"/>
        <v>0</v>
      </c>
      <c r="AJ260" s="67"/>
      <c r="AK260" s="67"/>
      <c r="AL260" s="67" t="s">
        <v>111</v>
      </c>
      <c r="AM260" s="67"/>
      <c r="AN260" s="68" t="e">
        <f t="shared" si="121"/>
        <v>#DIV/0!</v>
      </c>
      <c r="AO260" s="68">
        <f t="shared" si="122"/>
        <v>0</v>
      </c>
      <c r="AP260" s="67"/>
      <c r="AQ260" s="67"/>
      <c r="AR260" s="67" t="s">
        <v>112</v>
      </c>
      <c r="AS260" s="67"/>
      <c r="AT260" s="68" t="e">
        <f t="shared" si="123"/>
        <v>#DIV/0!</v>
      </c>
      <c r="AU260" s="68">
        <f t="shared" si="124"/>
        <v>0</v>
      </c>
      <c r="AV260" s="67"/>
      <c r="AW260" s="67"/>
      <c r="AX260" s="67" t="s">
        <v>113</v>
      </c>
      <c r="AY260" s="67"/>
      <c r="AZ260" s="68" t="e">
        <f t="shared" si="125"/>
        <v>#DIV/0!</v>
      </c>
      <c r="BA260" s="68">
        <f t="shared" si="126"/>
        <v>0</v>
      </c>
      <c r="BB260" s="67"/>
      <c r="BC260" s="67"/>
      <c r="BD260" s="67" t="s">
        <v>114</v>
      </c>
      <c r="BE260" s="67"/>
      <c r="BF260" s="68">
        <f t="shared" si="127"/>
        <v>0</v>
      </c>
      <c r="BG260" s="68">
        <f t="shared" si="128"/>
        <v>0</v>
      </c>
      <c r="BH260" s="67"/>
      <c r="BI260" s="67"/>
      <c r="BJ260" s="67" t="s">
        <v>115</v>
      </c>
      <c r="BK260" s="67"/>
      <c r="BL260" s="68" t="e">
        <f t="shared" si="129"/>
        <v>#DIV/0!</v>
      </c>
      <c r="BM260" s="68">
        <f t="shared" si="130"/>
        <v>0</v>
      </c>
      <c r="BN260" s="67"/>
      <c r="BO260" s="67"/>
      <c r="BP260" s="67" t="s">
        <v>116</v>
      </c>
      <c r="BQ260" s="67"/>
      <c r="BR260" s="68" t="e">
        <f t="shared" si="131"/>
        <v>#DIV/0!</v>
      </c>
      <c r="BS260" s="68">
        <f t="shared" si="132"/>
        <v>0</v>
      </c>
      <c r="BT260" s="67"/>
      <c r="BU260" s="67"/>
      <c r="BV260" s="67" t="s">
        <v>117</v>
      </c>
      <c r="BW260" s="67"/>
      <c r="BX260" s="68" t="e">
        <f t="shared" si="133"/>
        <v>#DIV/0!</v>
      </c>
      <c r="BY260" s="68">
        <f t="shared" si="134"/>
        <v>0</v>
      </c>
      <c r="BZ260" s="67"/>
      <c r="CA260" s="67"/>
      <c r="CB260" s="67" t="s">
        <v>118</v>
      </c>
      <c r="CC260" s="67"/>
      <c r="CD260" s="68">
        <f t="shared" si="135"/>
        <v>0</v>
      </c>
      <c r="CE260" s="68">
        <f t="shared" si="136"/>
        <v>0</v>
      </c>
      <c r="CF260" s="67"/>
      <c r="CG260" s="67"/>
      <c r="CH260" s="67" t="s">
        <v>119</v>
      </c>
      <c r="CI260" s="67"/>
      <c r="CJ260" s="68" t="e">
        <f t="shared" si="137"/>
        <v>#DIV/0!</v>
      </c>
      <c r="CK260" s="68">
        <f t="shared" si="138"/>
        <v>0</v>
      </c>
      <c r="CL260" s="67"/>
      <c r="CM260" s="67"/>
      <c r="CN260" s="58">
        <f t="shared" si="139"/>
        <v>0</v>
      </c>
      <c r="CO260" s="58">
        <f t="shared" si="140"/>
        <v>0</v>
      </c>
      <c r="CP260" s="58">
        <f t="shared" si="141"/>
        <v>0</v>
      </c>
      <c r="CQ260" s="58">
        <f t="shared" si="142"/>
        <v>0</v>
      </c>
      <c r="CR260" s="58">
        <f t="shared" si="143"/>
        <v>0</v>
      </c>
      <c r="CS260" s="58">
        <f t="shared" si="144"/>
        <v>0</v>
      </c>
      <c r="CT260" s="58">
        <f t="shared" si="145"/>
        <v>0</v>
      </c>
      <c r="CU260" s="58">
        <f t="shared" si="146"/>
        <v>0</v>
      </c>
      <c r="CV260" s="58">
        <f t="shared" si="147"/>
        <v>0</v>
      </c>
      <c r="CW260" s="58">
        <f t="shared" si="148"/>
        <v>0</v>
      </c>
      <c r="CX260" s="58">
        <f t="shared" si="149"/>
        <v>0</v>
      </c>
      <c r="CY260" s="58">
        <f t="shared" si="150"/>
        <v>0</v>
      </c>
      <c r="CZ260" s="58">
        <f t="shared" si="151"/>
        <v>0</v>
      </c>
    </row>
    <row r="261" spans="1:104" ht="26" x14ac:dyDescent="0.35">
      <c r="A261" s="141" t="s">
        <v>320</v>
      </c>
      <c r="B261" s="278"/>
      <c r="C261" s="20" t="s">
        <v>918</v>
      </c>
      <c r="D261" s="124"/>
      <c r="E261" s="124"/>
      <c r="F261" s="124"/>
      <c r="G261" s="20">
        <f t="shared" si="114"/>
        <v>0</v>
      </c>
      <c r="H261" s="125"/>
      <c r="I261" s="125"/>
      <c r="J261" s="125"/>
      <c r="K261" s="125"/>
      <c r="L261" s="125"/>
      <c r="M261" s="125"/>
      <c r="N261" s="125"/>
      <c r="O261" s="125"/>
      <c r="P261" s="125"/>
      <c r="Q261" s="125"/>
      <c r="R261" s="125"/>
      <c r="S261" s="125"/>
      <c r="T261" s="67" t="s">
        <v>108</v>
      </c>
      <c r="U261" s="67"/>
      <c r="V261" s="68" t="e">
        <f t="shared" si="115"/>
        <v>#DIV/0!</v>
      </c>
      <c r="W261" s="68" t="e">
        <f t="shared" si="116"/>
        <v>#DIV/0!</v>
      </c>
      <c r="X261" s="67"/>
      <c r="Y261" s="67"/>
      <c r="Z261" s="67" t="s">
        <v>109</v>
      </c>
      <c r="AA261" s="67"/>
      <c r="AB261" s="68" t="e">
        <f t="shared" si="117"/>
        <v>#DIV/0!</v>
      </c>
      <c r="AC261" s="68" t="e">
        <f t="shared" si="118"/>
        <v>#DIV/0!</v>
      </c>
      <c r="AD261" s="67"/>
      <c r="AE261" s="67"/>
      <c r="AF261" s="67" t="s">
        <v>110</v>
      </c>
      <c r="AG261" s="67"/>
      <c r="AH261" s="68" t="e">
        <f t="shared" si="119"/>
        <v>#DIV/0!</v>
      </c>
      <c r="AI261" s="68" t="e">
        <f t="shared" si="120"/>
        <v>#DIV/0!</v>
      </c>
      <c r="AJ261" s="67"/>
      <c r="AK261" s="67"/>
      <c r="AL261" s="67" t="s">
        <v>111</v>
      </c>
      <c r="AM261" s="67"/>
      <c r="AN261" s="68" t="e">
        <f t="shared" si="121"/>
        <v>#DIV/0!</v>
      </c>
      <c r="AO261" s="68" t="e">
        <f t="shared" si="122"/>
        <v>#DIV/0!</v>
      </c>
      <c r="AP261" s="67"/>
      <c r="AQ261" s="67"/>
      <c r="AR261" s="67" t="s">
        <v>112</v>
      </c>
      <c r="AS261" s="67"/>
      <c r="AT261" s="68" t="e">
        <f t="shared" si="123"/>
        <v>#DIV/0!</v>
      </c>
      <c r="AU261" s="68" t="e">
        <f t="shared" si="124"/>
        <v>#DIV/0!</v>
      </c>
      <c r="AV261" s="67"/>
      <c r="AW261" s="67"/>
      <c r="AX261" s="67" t="s">
        <v>113</v>
      </c>
      <c r="AY261" s="67"/>
      <c r="AZ261" s="68" t="e">
        <f t="shared" si="125"/>
        <v>#DIV/0!</v>
      </c>
      <c r="BA261" s="68" t="e">
        <f t="shared" si="126"/>
        <v>#DIV/0!</v>
      </c>
      <c r="BB261" s="67"/>
      <c r="BC261" s="67"/>
      <c r="BD261" s="67" t="s">
        <v>114</v>
      </c>
      <c r="BE261" s="67"/>
      <c r="BF261" s="68" t="e">
        <f t="shared" si="127"/>
        <v>#DIV/0!</v>
      </c>
      <c r="BG261" s="68" t="e">
        <f t="shared" si="128"/>
        <v>#DIV/0!</v>
      </c>
      <c r="BH261" s="67"/>
      <c r="BI261" s="67"/>
      <c r="BJ261" s="67" t="s">
        <v>115</v>
      </c>
      <c r="BK261" s="67"/>
      <c r="BL261" s="68" t="e">
        <f t="shared" si="129"/>
        <v>#DIV/0!</v>
      </c>
      <c r="BM261" s="68" t="e">
        <f t="shared" si="130"/>
        <v>#DIV/0!</v>
      </c>
      <c r="BN261" s="67"/>
      <c r="BO261" s="67"/>
      <c r="BP261" s="67" t="s">
        <v>116</v>
      </c>
      <c r="BQ261" s="67"/>
      <c r="BR261" s="68" t="e">
        <f t="shared" si="131"/>
        <v>#DIV/0!</v>
      </c>
      <c r="BS261" s="68" t="e">
        <f t="shared" si="132"/>
        <v>#DIV/0!</v>
      </c>
      <c r="BT261" s="67"/>
      <c r="BU261" s="67"/>
      <c r="BV261" s="67" t="s">
        <v>117</v>
      </c>
      <c r="BW261" s="67"/>
      <c r="BX261" s="68" t="e">
        <f t="shared" si="133"/>
        <v>#DIV/0!</v>
      </c>
      <c r="BY261" s="68" t="e">
        <f t="shared" si="134"/>
        <v>#DIV/0!</v>
      </c>
      <c r="BZ261" s="67"/>
      <c r="CA261" s="67"/>
      <c r="CB261" s="67" t="s">
        <v>118</v>
      </c>
      <c r="CC261" s="67"/>
      <c r="CD261" s="68" t="e">
        <f t="shared" si="135"/>
        <v>#DIV/0!</v>
      </c>
      <c r="CE261" s="68" t="e">
        <f t="shared" si="136"/>
        <v>#DIV/0!</v>
      </c>
      <c r="CF261" s="67"/>
      <c r="CG261" s="67"/>
      <c r="CH261" s="67" t="s">
        <v>119</v>
      </c>
      <c r="CI261" s="67"/>
      <c r="CJ261" s="68" t="e">
        <f t="shared" si="137"/>
        <v>#DIV/0!</v>
      </c>
      <c r="CK261" s="68" t="e">
        <f t="shared" si="138"/>
        <v>#DIV/0!</v>
      </c>
      <c r="CL261" s="67"/>
      <c r="CM261" s="67"/>
      <c r="CN261" s="58">
        <f t="shared" si="139"/>
        <v>0</v>
      </c>
      <c r="CO261" s="58">
        <f t="shared" si="140"/>
        <v>0</v>
      </c>
      <c r="CP261" s="58">
        <f t="shared" si="141"/>
        <v>0</v>
      </c>
      <c r="CQ261" s="58">
        <f t="shared" si="142"/>
        <v>0</v>
      </c>
      <c r="CR261" s="58">
        <f t="shared" si="143"/>
        <v>0</v>
      </c>
      <c r="CS261" s="58">
        <f t="shared" si="144"/>
        <v>0</v>
      </c>
      <c r="CT261" s="58">
        <f t="shared" si="145"/>
        <v>0</v>
      </c>
      <c r="CU261" s="58">
        <f t="shared" si="146"/>
        <v>0</v>
      </c>
      <c r="CV261" s="58">
        <f t="shared" si="147"/>
        <v>0</v>
      </c>
      <c r="CW261" s="58">
        <f t="shared" si="148"/>
        <v>0</v>
      </c>
      <c r="CX261" s="58">
        <f t="shared" si="149"/>
        <v>0</v>
      </c>
      <c r="CY261" s="58">
        <f t="shared" si="150"/>
        <v>0</v>
      </c>
      <c r="CZ261" s="58">
        <f t="shared" si="151"/>
        <v>0</v>
      </c>
    </row>
    <row r="262" spans="1:104" ht="26" x14ac:dyDescent="0.35">
      <c r="A262" s="141" t="s">
        <v>320</v>
      </c>
      <c r="B262" s="278"/>
      <c r="C262" s="20" t="s">
        <v>919</v>
      </c>
      <c r="D262" s="124"/>
      <c r="E262" s="124"/>
      <c r="F262" s="124"/>
      <c r="G262" s="20">
        <f t="shared" si="114"/>
        <v>0</v>
      </c>
      <c r="H262" s="125"/>
      <c r="I262" s="125"/>
      <c r="J262" s="125"/>
      <c r="K262" s="125"/>
      <c r="L262" s="125"/>
      <c r="M262" s="125"/>
      <c r="N262" s="125"/>
      <c r="O262" s="125"/>
      <c r="P262" s="125"/>
      <c r="Q262" s="125"/>
      <c r="R262" s="125"/>
      <c r="S262" s="125"/>
      <c r="T262" s="67" t="s">
        <v>108</v>
      </c>
      <c r="U262" s="67"/>
      <c r="V262" s="68" t="e">
        <f t="shared" si="115"/>
        <v>#DIV/0!</v>
      </c>
      <c r="W262" s="68" t="e">
        <f t="shared" si="116"/>
        <v>#DIV/0!</v>
      </c>
      <c r="X262" s="67"/>
      <c r="Y262" s="67"/>
      <c r="Z262" s="67" t="s">
        <v>109</v>
      </c>
      <c r="AA262" s="67"/>
      <c r="AB262" s="68" t="e">
        <f t="shared" si="117"/>
        <v>#DIV/0!</v>
      </c>
      <c r="AC262" s="68" t="e">
        <f t="shared" si="118"/>
        <v>#DIV/0!</v>
      </c>
      <c r="AD262" s="67"/>
      <c r="AE262" s="67"/>
      <c r="AF262" s="67" t="s">
        <v>110</v>
      </c>
      <c r="AG262" s="67"/>
      <c r="AH262" s="68" t="e">
        <f t="shared" si="119"/>
        <v>#DIV/0!</v>
      </c>
      <c r="AI262" s="68" t="e">
        <f t="shared" si="120"/>
        <v>#DIV/0!</v>
      </c>
      <c r="AJ262" s="67"/>
      <c r="AK262" s="67"/>
      <c r="AL262" s="67" t="s">
        <v>111</v>
      </c>
      <c r="AM262" s="67"/>
      <c r="AN262" s="68" t="e">
        <f t="shared" si="121"/>
        <v>#DIV/0!</v>
      </c>
      <c r="AO262" s="68" t="e">
        <f t="shared" si="122"/>
        <v>#DIV/0!</v>
      </c>
      <c r="AP262" s="67"/>
      <c r="AQ262" s="67"/>
      <c r="AR262" s="67" t="s">
        <v>112</v>
      </c>
      <c r="AS262" s="67"/>
      <c r="AT262" s="68" t="e">
        <f t="shared" si="123"/>
        <v>#DIV/0!</v>
      </c>
      <c r="AU262" s="68" t="e">
        <f t="shared" si="124"/>
        <v>#DIV/0!</v>
      </c>
      <c r="AV262" s="67"/>
      <c r="AW262" s="67"/>
      <c r="AX262" s="67" t="s">
        <v>113</v>
      </c>
      <c r="AY262" s="67"/>
      <c r="AZ262" s="68" t="e">
        <f t="shared" si="125"/>
        <v>#DIV/0!</v>
      </c>
      <c r="BA262" s="68" t="e">
        <f t="shared" si="126"/>
        <v>#DIV/0!</v>
      </c>
      <c r="BB262" s="67"/>
      <c r="BC262" s="67"/>
      <c r="BD262" s="67" t="s">
        <v>114</v>
      </c>
      <c r="BE262" s="67"/>
      <c r="BF262" s="68" t="e">
        <f t="shared" si="127"/>
        <v>#DIV/0!</v>
      </c>
      <c r="BG262" s="68" t="e">
        <f t="shared" si="128"/>
        <v>#DIV/0!</v>
      </c>
      <c r="BH262" s="67"/>
      <c r="BI262" s="67"/>
      <c r="BJ262" s="67" t="s">
        <v>115</v>
      </c>
      <c r="BK262" s="67"/>
      <c r="BL262" s="68" t="e">
        <f t="shared" si="129"/>
        <v>#DIV/0!</v>
      </c>
      <c r="BM262" s="68" t="e">
        <f t="shared" si="130"/>
        <v>#DIV/0!</v>
      </c>
      <c r="BN262" s="67"/>
      <c r="BO262" s="67"/>
      <c r="BP262" s="67" t="s">
        <v>116</v>
      </c>
      <c r="BQ262" s="67"/>
      <c r="BR262" s="68" t="e">
        <f t="shared" si="131"/>
        <v>#DIV/0!</v>
      </c>
      <c r="BS262" s="68" t="e">
        <f t="shared" si="132"/>
        <v>#DIV/0!</v>
      </c>
      <c r="BT262" s="67"/>
      <c r="BU262" s="67"/>
      <c r="BV262" s="67" t="s">
        <v>117</v>
      </c>
      <c r="BW262" s="67"/>
      <c r="BX262" s="68" t="e">
        <f t="shared" si="133"/>
        <v>#DIV/0!</v>
      </c>
      <c r="BY262" s="68" t="e">
        <f t="shared" si="134"/>
        <v>#DIV/0!</v>
      </c>
      <c r="BZ262" s="67"/>
      <c r="CA262" s="67"/>
      <c r="CB262" s="67" t="s">
        <v>118</v>
      </c>
      <c r="CC262" s="67"/>
      <c r="CD262" s="68" t="e">
        <f t="shared" si="135"/>
        <v>#DIV/0!</v>
      </c>
      <c r="CE262" s="68" t="e">
        <f t="shared" si="136"/>
        <v>#DIV/0!</v>
      </c>
      <c r="CF262" s="67"/>
      <c r="CG262" s="67"/>
      <c r="CH262" s="67" t="s">
        <v>119</v>
      </c>
      <c r="CI262" s="67"/>
      <c r="CJ262" s="68" t="e">
        <f t="shared" si="137"/>
        <v>#DIV/0!</v>
      </c>
      <c r="CK262" s="68" t="e">
        <f t="shared" si="138"/>
        <v>#DIV/0!</v>
      </c>
      <c r="CL262" s="67"/>
      <c r="CM262" s="67"/>
      <c r="CN262" s="58">
        <f t="shared" si="139"/>
        <v>0</v>
      </c>
      <c r="CO262" s="58">
        <f t="shared" si="140"/>
        <v>0</v>
      </c>
      <c r="CP262" s="58">
        <f t="shared" si="141"/>
        <v>0</v>
      </c>
      <c r="CQ262" s="58">
        <f t="shared" si="142"/>
        <v>0</v>
      </c>
      <c r="CR262" s="58">
        <f t="shared" si="143"/>
        <v>0</v>
      </c>
      <c r="CS262" s="58">
        <f t="shared" si="144"/>
        <v>0</v>
      </c>
      <c r="CT262" s="58">
        <f t="shared" si="145"/>
        <v>0</v>
      </c>
      <c r="CU262" s="58">
        <f t="shared" si="146"/>
        <v>0</v>
      </c>
      <c r="CV262" s="58">
        <f t="shared" si="147"/>
        <v>0</v>
      </c>
      <c r="CW262" s="58">
        <f t="shared" si="148"/>
        <v>0</v>
      </c>
      <c r="CX262" s="58">
        <f t="shared" si="149"/>
        <v>0</v>
      </c>
      <c r="CY262" s="58">
        <f t="shared" si="150"/>
        <v>0</v>
      </c>
      <c r="CZ262" s="58">
        <f t="shared" si="151"/>
        <v>0</v>
      </c>
    </row>
    <row r="263" spans="1:104" ht="26" x14ac:dyDescent="0.35">
      <c r="A263" s="141" t="s">
        <v>320</v>
      </c>
      <c r="B263" s="279"/>
      <c r="C263" s="20" t="s">
        <v>920</v>
      </c>
      <c r="D263" s="22"/>
      <c r="E263" s="22"/>
      <c r="F263" s="22"/>
      <c r="G263" s="20">
        <f t="shared" si="114"/>
        <v>0</v>
      </c>
      <c r="H263" s="20"/>
      <c r="I263" s="20"/>
      <c r="J263" s="20"/>
      <c r="K263" s="20"/>
      <c r="L263" s="20"/>
      <c r="M263" s="20"/>
      <c r="N263" s="20"/>
      <c r="O263" s="20"/>
      <c r="P263" s="20"/>
      <c r="Q263" s="20"/>
      <c r="R263" s="20"/>
      <c r="S263" s="20"/>
      <c r="T263" s="67" t="s">
        <v>108</v>
      </c>
      <c r="U263" s="67"/>
      <c r="V263" s="68" t="e">
        <f t="shared" si="115"/>
        <v>#DIV/0!</v>
      </c>
      <c r="W263" s="68" t="e">
        <f t="shared" si="116"/>
        <v>#DIV/0!</v>
      </c>
      <c r="X263" s="67"/>
      <c r="Y263" s="67"/>
      <c r="Z263" s="67" t="s">
        <v>109</v>
      </c>
      <c r="AA263" s="67"/>
      <c r="AB263" s="68" t="e">
        <f t="shared" si="117"/>
        <v>#DIV/0!</v>
      </c>
      <c r="AC263" s="68" t="e">
        <f t="shared" si="118"/>
        <v>#DIV/0!</v>
      </c>
      <c r="AD263" s="67"/>
      <c r="AE263" s="67"/>
      <c r="AF263" s="67" t="s">
        <v>110</v>
      </c>
      <c r="AG263" s="67"/>
      <c r="AH263" s="68" t="e">
        <f t="shared" si="119"/>
        <v>#DIV/0!</v>
      </c>
      <c r="AI263" s="68" t="e">
        <f t="shared" si="120"/>
        <v>#DIV/0!</v>
      </c>
      <c r="AJ263" s="67"/>
      <c r="AK263" s="67"/>
      <c r="AL263" s="67" t="s">
        <v>111</v>
      </c>
      <c r="AM263" s="67"/>
      <c r="AN263" s="68" t="e">
        <f t="shared" si="121"/>
        <v>#DIV/0!</v>
      </c>
      <c r="AO263" s="68" t="e">
        <f t="shared" si="122"/>
        <v>#DIV/0!</v>
      </c>
      <c r="AP263" s="67"/>
      <c r="AQ263" s="67"/>
      <c r="AR263" s="67" t="s">
        <v>112</v>
      </c>
      <c r="AS263" s="67"/>
      <c r="AT263" s="68" t="e">
        <f t="shared" si="123"/>
        <v>#DIV/0!</v>
      </c>
      <c r="AU263" s="68" t="e">
        <f t="shared" si="124"/>
        <v>#DIV/0!</v>
      </c>
      <c r="AV263" s="67"/>
      <c r="AW263" s="67"/>
      <c r="AX263" s="67" t="s">
        <v>113</v>
      </c>
      <c r="AY263" s="67"/>
      <c r="AZ263" s="68" t="e">
        <f t="shared" si="125"/>
        <v>#DIV/0!</v>
      </c>
      <c r="BA263" s="68" t="e">
        <f t="shared" si="126"/>
        <v>#DIV/0!</v>
      </c>
      <c r="BB263" s="67"/>
      <c r="BC263" s="67"/>
      <c r="BD263" s="67" t="s">
        <v>114</v>
      </c>
      <c r="BE263" s="67"/>
      <c r="BF263" s="68" t="e">
        <f t="shared" si="127"/>
        <v>#DIV/0!</v>
      </c>
      <c r="BG263" s="68" t="e">
        <f t="shared" si="128"/>
        <v>#DIV/0!</v>
      </c>
      <c r="BH263" s="67"/>
      <c r="BI263" s="67"/>
      <c r="BJ263" s="67" t="s">
        <v>115</v>
      </c>
      <c r="BK263" s="67"/>
      <c r="BL263" s="68" t="e">
        <f t="shared" si="129"/>
        <v>#DIV/0!</v>
      </c>
      <c r="BM263" s="68" t="e">
        <f t="shared" si="130"/>
        <v>#DIV/0!</v>
      </c>
      <c r="BN263" s="67"/>
      <c r="BO263" s="67"/>
      <c r="BP263" s="67" t="s">
        <v>116</v>
      </c>
      <c r="BQ263" s="67"/>
      <c r="BR263" s="68" t="e">
        <f t="shared" si="131"/>
        <v>#DIV/0!</v>
      </c>
      <c r="BS263" s="68" t="e">
        <f t="shared" si="132"/>
        <v>#DIV/0!</v>
      </c>
      <c r="BT263" s="67"/>
      <c r="BU263" s="67"/>
      <c r="BV263" s="67" t="s">
        <v>117</v>
      </c>
      <c r="BW263" s="67"/>
      <c r="BX263" s="68" t="e">
        <f t="shared" si="133"/>
        <v>#DIV/0!</v>
      </c>
      <c r="BY263" s="68" t="e">
        <f t="shared" si="134"/>
        <v>#DIV/0!</v>
      </c>
      <c r="BZ263" s="67"/>
      <c r="CA263" s="67"/>
      <c r="CB263" s="67" t="s">
        <v>118</v>
      </c>
      <c r="CC263" s="67"/>
      <c r="CD263" s="68" t="e">
        <f t="shared" si="135"/>
        <v>#DIV/0!</v>
      </c>
      <c r="CE263" s="68" t="e">
        <f t="shared" si="136"/>
        <v>#DIV/0!</v>
      </c>
      <c r="CF263" s="67"/>
      <c r="CG263" s="67"/>
      <c r="CH263" s="67" t="s">
        <v>119</v>
      </c>
      <c r="CI263" s="67"/>
      <c r="CJ263" s="68" t="e">
        <f t="shared" si="137"/>
        <v>#DIV/0!</v>
      </c>
      <c r="CK263" s="68" t="e">
        <f t="shared" si="138"/>
        <v>#DIV/0!</v>
      </c>
      <c r="CL263" s="67"/>
      <c r="CM263" s="67"/>
      <c r="CN263" s="58">
        <f t="shared" si="139"/>
        <v>0</v>
      </c>
      <c r="CO263" s="58">
        <f t="shared" si="140"/>
        <v>0</v>
      </c>
      <c r="CP263" s="58">
        <f t="shared" si="141"/>
        <v>0</v>
      </c>
      <c r="CQ263" s="58">
        <f t="shared" si="142"/>
        <v>0</v>
      </c>
      <c r="CR263" s="58">
        <f t="shared" si="143"/>
        <v>0</v>
      </c>
      <c r="CS263" s="58">
        <f t="shared" si="144"/>
        <v>0</v>
      </c>
      <c r="CT263" s="58">
        <f t="shared" si="145"/>
        <v>0</v>
      </c>
      <c r="CU263" s="58">
        <f t="shared" si="146"/>
        <v>0</v>
      </c>
      <c r="CV263" s="58">
        <f t="shared" si="147"/>
        <v>0</v>
      </c>
      <c r="CW263" s="58">
        <f t="shared" si="148"/>
        <v>0</v>
      </c>
      <c r="CX263" s="58">
        <f t="shared" si="149"/>
        <v>0</v>
      </c>
      <c r="CY263" s="58">
        <f t="shared" si="150"/>
        <v>0</v>
      </c>
      <c r="CZ263" s="58">
        <f t="shared" si="151"/>
        <v>0</v>
      </c>
    </row>
    <row r="264" spans="1:104" ht="52" x14ac:dyDescent="0.35">
      <c r="A264" s="141" t="s">
        <v>320</v>
      </c>
      <c r="B264" s="277" t="s">
        <v>151</v>
      </c>
      <c r="C264" s="20" t="s">
        <v>921</v>
      </c>
      <c r="D264" s="124" t="s">
        <v>358</v>
      </c>
      <c r="E264" s="124" t="s">
        <v>328</v>
      </c>
      <c r="F264" s="124" t="s">
        <v>329</v>
      </c>
      <c r="G264" s="20">
        <f t="shared" ref="G264:G327" si="152">+SUM(H264:S264)</f>
        <v>2</v>
      </c>
      <c r="H264" s="125"/>
      <c r="I264" s="125"/>
      <c r="J264" s="125"/>
      <c r="K264" s="125"/>
      <c r="L264" s="125"/>
      <c r="M264" s="125"/>
      <c r="N264" s="125">
        <v>1</v>
      </c>
      <c r="O264" s="125"/>
      <c r="P264" s="125"/>
      <c r="Q264" s="125"/>
      <c r="R264" s="125">
        <v>1</v>
      </c>
      <c r="S264" s="125"/>
      <c r="T264" s="67" t="s">
        <v>108</v>
      </c>
      <c r="U264" s="67"/>
      <c r="V264" s="68" t="e">
        <f t="shared" ref="V264:V327" si="153">+U264/$H264</f>
        <v>#DIV/0!</v>
      </c>
      <c r="W264" s="68">
        <f t="shared" ref="W264:W327" si="154">+U264/$G264</f>
        <v>0</v>
      </c>
      <c r="X264" s="67"/>
      <c r="Y264" s="67"/>
      <c r="Z264" s="67" t="s">
        <v>109</v>
      </c>
      <c r="AA264" s="67"/>
      <c r="AB264" s="68" t="e">
        <f t="shared" ref="AB264:AB327" si="155">+AA264/$I264</f>
        <v>#DIV/0!</v>
      </c>
      <c r="AC264" s="68">
        <f t="shared" ref="AC264:AC327" si="156">+(AA264/$G264)+W264</f>
        <v>0</v>
      </c>
      <c r="AD264" s="67"/>
      <c r="AE264" s="67"/>
      <c r="AF264" s="67" t="s">
        <v>110</v>
      </c>
      <c r="AG264" s="67"/>
      <c r="AH264" s="68" t="e">
        <f t="shared" ref="AH264:AH327" si="157">+AG264/$J264</f>
        <v>#DIV/0!</v>
      </c>
      <c r="AI264" s="68">
        <f t="shared" ref="AI264:AI327" si="158">+(AG264/$G264)+AC264</f>
        <v>0</v>
      </c>
      <c r="AJ264" s="67"/>
      <c r="AK264" s="67"/>
      <c r="AL264" s="67" t="s">
        <v>111</v>
      </c>
      <c r="AM264" s="67"/>
      <c r="AN264" s="68" t="e">
        <f t="shared" ref="AN264:AN327" si="159">+AM264/$K264</f>
        <v>#DIV/0!</v>
      </c>
      <c r="AO264" s="68">
        <f t="shared" ref="AO264:AO327" si="160">+(AM264/$G264)+AI264</f>
        <v>0</v>
      </c>
      <c r="AP264" s="67"/>
      <c r="AQ264" s="67"/>
      <c r="AR264" s="67" t="s">
        <v>112</v>
      </c>
      <c r="AS264" s="67"/>
      <c r="AT264" s="68" t="e">
        <f t="shared" ref="AT264:AT327" si="161">+AS264/$L264</f>
        <v>#DIV/0!</v>
      </c>
      <c r="AU264" s="68">
        <f t="shared" ref="AU264:AU327" si="162">+(AS264/$G264)+AO264</f>
        <v>0</v>
      </c>
      <c r="AV264" s="67"/>
      <c r="AW264" s="67"/>
      <c r="AX264" s="67" t="s">
        <v>113</v>
      </c>
      <c r="AY264" s="67"/>
      <c r="AZ264" s="68" t="e">
        <f t="shared" ref="AZ264:AZ327" si="163">+AY264/$M264</f>
        <v>#DIV/0!</v>
      </c>
      <c r="BA264" s="68">
        <f t="shared" ref="BA264:BA327" si="164">+(AY264/$G264)+AU264</f>
        <v>0</v>
      </c>
      <c r="BB264" s="67"/>
      <c r="BC264" s="67"/>
      <c r="BD264" s="67" t="s">
        <v>114</v>
      </c>
      <c r="BE264" s="67"/>
      <c r="BF264" s="68">
        <f t="shared" ref="BF264:BF327" si="165">+BE264/$N264</f>
        <v>0</v>
      </c>
      <c r="BG264" s="68">
        <f t="shared" ref="BG264:BG327" si="166">+(BE264/$G264)+BA264</f>
        <v>0</v>
      </c>
      <c r="BH264" s="67"/>
      <c r="BI264" s="67"/>
      <c r="BJ264" s="67" t="s">
        <v>115</v>
      </c>
      <c r="BK264" s="67"/>
      <c r="BL264" s="68" t="e">
        <f t="shared" ref="BL264:BL327" si="167">+BK264/$O264</f>
        <v>#DIV/0!</v>
      </c>
      <c r="BM264" s="68">
        <f t="shared" ref="BM264:BM327" si="168">+(BK264/$G264)+BG264</f>
        <v>0</v>
      </c>
      <c r="BN264" s="67"/>
      <c r="BO264" s="67"/>
      <c r="BP264" s="67" t="s">
        <v>116</v>
      </c>
      <c r="BQ264" s="67"/>
      <c r="BR264" s="68" t="e">
        <f t="shared" ref="BR264:BR327" si="169">+BQ264/$P264</f>
        <v>#DIV/0!</v>
      </c>
      <c r="BS264" s="68">
        <f t="shared" ref="BS264:BS327" si="170">+(BQ264/$G264)+BM264</f>
        <v>0</v>
      </c>
      <c r="BT264" s="67"/>
      <c r="BU264" s="67"/>
      <c r="BV264" s="67" t="s">
        <v>117</v>
      </c>
      <c r="BW264" s="67"/>
      <c r="BX264" s="68" t="e">
        <f t="shared" ref="BX264:BX327" si="171">+BW264/$Q264</f>
        <v>#DIV/0!</v>
      </c>
      <c r="BY264" s="68">
        <f t="shared" ref="BY264:BY327" si="172">+(BW264/$G264)+BS264</f>
        <v>0</v>
      </c>
      <c r="BZ264" s="67"/>
      <c r="CA264" s="67"/>
      <c r="CB264" s="67" t="s">
        <v>118</v>
      </c>
      <c r="CC264" s="67"/>
      <c r="CD264" s="68">
        <f t="shared" ref="CD264:CD327" si="173">+CC264/$R264</f>
        <v>0</v>
      </c>
      <c r="CE264" s="68">
        <f t="shared" ref="CE264:CE327" si="174">+(CC264/$G264)+BY264</f>
        <v>0</v>
      </c>
      <c r="CF264" s="67"/>
      <c r="CG264" s="67"/>
      <c r="CH264" s="67" t="s">
        <v>119</v>
      </c>
      <c r="CI264" s="67"/>
      <c r="CJ264" s="68" t="e">
        <f t="shared" ref="CJ264:CJ327" si="175">+CI264/$S264</f>
        <v>#DIV/0!</v>
      </c>
      <c r="CK264" s="68">
        <f t="shared" ref="CK264:CK327" si="176">+(CI264/$G264)+CE264</f>
        <v>0</v>
      </c>
      <c r="CL264" s="67"/>
      <c r="CM264" s="67"/>
      <c r="CN264" s="58">
        <f t="shared" ref="CN264:CN327" si="177">+U264</f>
        <v>0</v>
      </c>
      <c r="CO264" s="58">
        <f t="shared" ref="CO264:CO327" si="178">+AA264</f>
        <v>0</v>
      </c>
      <c r="CP264" s="58">
        <f t="shared" ref="CP264:CP327" si="179">+AG264</f>
        <v>0</v>
      </c>
      <c r="CQ264" s="58">
        <f t="shared" ref="CQ264:CQ327" si="180">+AM264</f>
        <v>0</v>
      </c>
      <c r="CR264" s="58">
        <f t="shared" ref="CR264:CR327" si="181">+AS264</f>
        <v>0</v>
      </c>
      <c r="CS264" s="58">
        <f t="shared" ref="CS264:CS327" si="182">+AY264</f>
        <v>0</v>
      </c>
      <c r="CT264" s="58">
        <f t="shared" ref="CT264:CT327" si="183">+BE264</f>
        <v>0</v>
      </c>
      <c r="CU264" s="58">
        <f t="shared" ref="CU264:CU327" si="184">+BK264</f>
        <v>0</v>
      </c>
      <c r="CV264" s="58">
        <f t="shared" ref="CV264:CV327" si="185">+BQ264</f>
        <v>0</v>
      </c>
      <c r="CW264" s="58">
        <f t="shared" ref="CW264:CW327" si="186">+BW264</f>
        <v>0</v>
      </c>
      <c r="CX264" s="58">
        <f t="shared" ref="CX264:CX327" si="187">+CC264</f>
        <v>0</v>
      </c>
      <c r="CY264" s="58">
        <f t="shared" ref="CY264:CY327" si="188">+CI264</f>
        <v>0</v>
      </c>
      <c r="CZ264" s="58">
        <f t="shared" ref="CZ264:CZ327" si="189">+SUM(CN264:CY264)</f>
        <v>0</v>
      </c>
    </row>
    <row r="265" spans="1:104" ht="26" x14ac:dyDescent="0.35">
      <c r="A265" s="141" t="s">
        <v>320</v>
      </c>
      <c r="B265" s="278"/>
      <c r="C265" s="20" t="s">
        <v>922</v>
      </c>
      <c r="D265" s="124" t="s">
        <v>358</v>
      </c>
      <c r="E265" s="124" t="s">
        <v>390</v>
      </c>
      <c r="F265" s="124" t="s">
        <v>391</v>
      </c>
      <c r="G265" s="20">
        <f t="shared" si="152"/>
        <v>1</v>
      </c>
      <c r="H265" s="125"/>
      <c r="I265" s="125"/>
      <c r="J265" s="125"/>
      <c r="K265" s="125"/>
      <c r="L265" s="125"/>
      <c r="M265" s="125"/>
      <c r="N265" s="125"/>
      <c r="O265" s="125"/>
      <c r="P265" s="125"/>
      <c r="Q265" s="125"/>
      <c r="R265" s="125">
        <v>1</v>
      </c>
      <c r="S265" s="125"/>
      <c r="T265" s="67" t="s">
        <v>108</v>
      </c>
      <c r="U265" s="67"/>
      <c r="V265" s="68" t="e">
        <f t="shared" si="153"/>
        <v>#DIV/0!</v>
      </c>
      <c r="W265" s="68">
        <f t="shared" si="154"/>
        <v>0</v>
      </c>
      <c r="X265" s="67"/>
      <c r="Y265" s="67"/>
      <c r="Z265" s="67" t="s">
        <v>109</v>
      </c>
      <c r="AA265" s="67"/>
      <c r="AB265" s="68" t="e">
        <f t="shared" si="155"/>
        <v>#DIV/0!</v>
      </c>
      <c r="AC265" s="68">
        <f t="shared" si="156"/>
        <v>0</v>
      </c>
      <c r="AD265" s="67"/>
      <c r="AE265" s="67"/>
      <c r="AF265" s="67" t="s">
        <v>110</v>
      </c>
      <c r="AG265" s="67"/>
      <c r="AH265" s="68" t="e">
        <f t="shared" si="157"/>
        <v>#DIV/0!</v>
      </c>
      <c r="AI265" s="68">
        <f t="shared" si="158"/>
        <v>0</v>
      </c>
      <c r="AJ265" s="67"/>
      <c r="AK265" s="67"/>
      <c r="AL265" s="67" t="s">
        <v>111</v>
      </c>
      <c r="AM265" s="67"/>
      <c r="AN265" s="68" t="e">
        <f t="shared" si="159"/>
        <v>#DIV/0!</v>
      </c>
      <c r="AO265" s="68">
        <f t="shared" si="160"/>
        <v>0</v>
      </c>
      <c r="AP265" s="67"/>
      <c r="AQ265" s="67"/>
      <c r="AR265" s="67" t="s">
        <v>112</v>
      </c>
      <c r="AS265" s="67"/>
      <c r="AT265" s="68" t="e">
        <f t="shared" si="161"/>
        <v>#DIV/0!</v>
      </c>
      <c r="AU265" s="68">
        <f t="shared" si="162"/>
        <v>0</v>
      </c>
      <c r="AV265" s="67"/>
      <c r="AW265" s="67"/>
      <c r="AX265" s="67" t="s">
        <v>113</v>
      </c>
      <c r="AY265" s="67"/>
      <c r="AZ265" s="68" t="e">
        <f t="shared" si="163"/>
        <v>#DIV/0!</v>
      </c>
      <c r="BA265" s="68">
        <f t="shared" si="164"/>
        <v>0</v>
      </c>
      <c r="BB265" s="67"/>
      <c r="BC265" s="67"/>
      <c r="BD265" s="67" t="s">
        <v>114</v>
      </c>
      <c r="BE265" s="67"/>
      <c r="BF265" s="68" t="e">
        <f t="shared" si="165"/>
        <v>#DIV/0!</v>
      </c>
      <c r="BG265" s="68">
        <f t="shared" si="166"/>
        <v>0</v>
      </c>
      <c r="BH265" s="67"/>
      <c r="BI265" s="67"/>
      <c r="BJ265" s="67" t="s">
        <v>115</v>
      </c>
      <c r="BK265" s="67"/>
      <c r="BL265" s="68" t="e">
        <f t="shared" si="167"/>
        <v>#DIV/0!</v>
      </c>
      <c r="BM265" s="68">
        <f t="shared" si="168"/>
        <v>0</v>
      </c>
      <c r="BN265" s="67"/>
      <c r="BO265" s="67"/>
      <c r="BP265" s="67" t="s">
        <v>116</v>
      </c>
      <c r="BQ265" s="67"/>
      <c r="BR265" s="68" t="e">
        <f t="shared" si="169"/>
        <v>#DIV/0!</v>
      </c>
      <c r="BS265" s="68">
        <f t="shared" si="170"/>
        <v>0</v>
      </c>
      <c r="BT265" s="67"/>
      <c r="BU265" s="67"/>
      <c r="BV265" s="67" t="s">
        <v>117</v>
      </c>
      <c r="BW265" s="67"/>
      <c r="BX265" s="68" t="e">
        <f t="shared" si="171"/>
        <v>#DIV/0!</v>
      </c>
      <c r="BY265" s="68">
        <f t="shared" si="172"/>
        <v>0</v>
      </c>
      <c r="BZ265" s="67"/>
      <c r="CA265" s="67"/>
      <c r="CB265" s="67" t="s">
        <v>118</v>
      </c>
      <c r="CC265" s="67"/>
      <c r="CD265" s="68">
        <f t="shared" si="173"/>
        <v>0</v>
      </c>
      <c r="CE265" s="68">
        <f t="shared" si="174"/>
        <v>0</v>
      </c>
      <c r="CF265" s="67"/>
      <c r="CG265" s="67"/>
      <c r="CH265" s="67" t="s">
        <v>119</v>
      </c>
      <c r="CI265" s="67"/>
      <c r="CJ265" s="68" t="e">
        <f t="shared" si="175"/>
        <v>#DIV/0!</v>
      </c>
      <c r="CK265" s="68">
        <f t="shared" si="176"/>
        <v>0</v>
      </c>
      <c r="CL265" s="67"/>
      <c r="CM265" s="67"/>
      <c r="CN265" s="58">
        <f t="shared" si="177"/>
        <v>0</v>
      </c>
      <c r="CO265" s="58">
        <f t="shared" si="178"/>
        <v>0</v>
      </c>
      <c r="CP265" s="58">
        <f t="shared" si="179"/>
        <v>0</v>
      </c>
      <c r="CQ265" s="58">
        <f t="shared" si="180"/>
        <v>0</v>
      </c>
      <c r="CR265" s="58">
        <f t="shared" si="181"/>
        <v>0</v>
      </c>
      <c r="CS265" s="58">
        <f t="shared" si="182"/>
        <v>0</v>
      </c>
      <c r="CT265" s="58">
        <f t="shared" si="183"/>
        <v>0</v>
      </c>
      <c r="CU265" s="58">
        <f t="shared" si="184"/>
        <v>0</v>
      </c>
      <c r="CV265" s="58">
        <f t="shared" si="185"/>
        <v>0</v>
      </c>
      <c r="CW265" s="58">
        <f t="shared" si="186"/>
        <v>0</v>
      </c>
      <c r="CX265" s="58">
        <f t="shared" si="187"/>
        <v>0</v>
      </c>
      <c r="CY265" s="58">
        <f t="shared" si="188"/>
        <v>0</v>
      </c>
      <c r="CZ265" s="58">
        <f t="shared" si="189"/>
        <v>0</v>
      </c>
    </row>
    <row r="266" spans="1:104" ht="26" x14ac:dyDescent="0.35">
      <c r="A266" s="141" t="s">
        <v>320</v>
      </c>
      <c r="B266" s="278"/>
      <c r="C266" s="20" t="s">
        <v>923</v>
      </c>
      <c r="D266" s="22"/>
      <c r="E266" s="22"/>
      <c r="F266" s="20"/>
      <c r="G266" s="20">
        <f t="shared" si="152"/>
        <v>0</v>
      </c>
      <c r="H266" s="20"/>
      <c r="I266" s="20"/>
      <c r="J266" s="20"/>
      <c r="K266" s="20"/>
      <c r="L266" s="20"/>
      <c r="M266" s="20"/>
      <c r="N266" s="20"/>
      <c r="O266" s="20"/>
      <c r="P266" s="20"/>
      <c r="Q266" s="20"/>
      <c r="R266" s="20"/>
      <c r="S266" s="20"/>
      <c r="T266" s="67" t="s">
        <v>108</v>
      </c>
      <c r="U266" s="67"/>
      <c r="V266" s="68" t="e">
        <f t="shared" si="153"/>
        <v>#DIV/0!</v>
      </c>
      <c r="W266" s="68" t="e">
        <f t="shared" si="154"/>
        <v>#DIV/0!</v>
      </c>
      <c r="X266" s="67"/>
      <c r="Y266" s="67"/>
      <c r="Z266" s="67" t="s">
        <v>109</v>
      </c>
      <c r="AA266" s="67"/>
      <c r="AB266" s="68" t="e">
        <f t="shared" si="155"/>
        <v>#DIV/0!</v>
      </c>
      <c r="AC266" s="68" t="e">
        <f t="shared" si="156"/>
        <v>#DIV/0!</v>
      </c>
      <c r="AD266" s="67"/>
      <c r="AE266" s="67"/>
      <c r="AF266" s="67" t="s">
        <v>110</v>
      </c>
      <c r="AG266" s="67"/>
      <c r="AH266" s="68" t="e">
        <f t="shared" si="157"/>
        <v>#DIV/0!</v>
      </c>
      <c r="AI266" s="68" t="e">
        <f t="shared" si="158"/>
        <v>#DIV/0!</v>
      </c>
      <c r="AJ266" s="67"/>
      <c r="AK266" s="67"/>
      <c r="AL266" s="67" t="s">
        <v>111</v>
      </c>
      <c r="AM266" s="67"/>
      <c r="AN266" s="68" t="e">
        <f t="shared" si="159"/>
        <v>#DIV/0!</v>
      </c>
      <c r="AO266" s="68" t="e">
        <f t="shared" si="160"/>
        <v>#DIV/0!</v>
      </c>
      <c r="AP266" s="67"/>
      <c r="AQ266" s="67"/>
      <c r="AR266" s="67" t="s">
        <v>112</v>
      </c>
      <c r="AS266" s="67"/>
      <c r="AT266" s="68" t="e">
        <f t="shared" si="161"/>
        <v>#DIV/0!</v>
      </c>
      <c r="AU266" s="68" t="e">
        <f t="shared" si="162"/>
        <v>#DIV/0!</v>
      </c>
      <c r="AV266" s="67"/>
      <c r="AW266" s="67"/>
      <c r="AX266" s="67" t="s">
        <v>113</v>
      </c>
      <c r="AY266" s="67"/>
      <c r="AZ266" s="68" t="e">
        <f t="shared" si="163"/>
        <v>#DIV/0!</v>
      </c>
      <c r="BA266" s="68" t="e">
        <f t="shared" si="164"/>
        <v>#DIV/0!</v>
      </c>
      <c r="BB266" s="67"/>
      <c r="BC266" s="67"/>
      <c r="BD266" s="67" t="s">
        <v>114</v>
      </c>
      <c r="BE266" s="67"/>
      <c r="BF266" s="68" t="e">
        <f t="shared" si="165"/>
        <v>#DIV/0!</v>
      </c>
      <c r="BG266" s="68" t="e">
        <f t="shared" si="166"/>
        <v>#DIV/0!</v>
      </c>
      <c r="BH266" s="67"/>
      <c r="BI266" s="67"/>
      <c r="BJ266" s="67" t="s">
        <v>115</v>
      </c>
      <c r="BK266" s="67"/>
      <c r="BL266" s="68" t="e">
        <f t="shared" si="167"/>
        <v>#DIV/0!</v>
      </c>
      <c r="BM266" s="68" t="e">
        <f t="shared" si="168"/>
        <v>#DIV/0!</v>
      </c>
      <c r="BN266" s="67"/>
      <c r="BO266" s="67"/>
      <c r="BP266" s="67" t="s">
        <v>116</v>
      </c>
      <c r="BQ266" s="67"/>
      <c r="BR266" s="68" t="e">
        <f t="shared" si="169"/>
        <v>#DIV/0!</v>
      </c>
      <c r="BS266" s="68" t="e">
        <f t="shared" si="170"/>
        <v>#DIV/0!</v>
      </c>
      <c r="BT266" s="67"/>
      <c r="BU266" s="67"/>
      <c r="BV266" s="67" t="s">
        <v>117</v>
      </c>
      <c r="BW266" s="67"/>
      <c r="BX266" s="68" t="e">
        <f t="shared" si="171"/>
        <v>#DIV/0!</v>
      </c>
      <c r="BY266" s="68" t="e">
        <f t="shared" si="172"/>
        <v>#DIV/0!</v>
      </c>
      <c r="BZ266" s="67"/>
      <c r="CA266" s="67"/>
      <c r="CB266" s="67" t="s">
        <v>118</v>
      </c>
      <c r="CC266" s="67"/>
      <c r="CD266" s="68" t="e">
        <f t="shared" si="173"/>
        <v>#DIV/0!</v>
      </c>
      <c r="CE266" s="68" t="e">
        <f t="shared" si="174"/>
        <v>#DIV/0!</v>
      </c>
      <c r="CF266" s="67"/>
      <c r="CG266" s="67"/>
      <c r="CH266" s="67" t="s">
        <v>119</v>
      </c>
      <c r="CI266" s="67"/>
      <c r="CJ266" s="68" t="e">
        <f t="shared" si="175"/>
        <v>#DIV/0!</v>
      </c>
      <c r="CK266" s="68" t="e">
        <f t="shared" si="176"/>
        <v>#DIV/0!</v>
      </c>
      <c r="CL266" s="67"/>
      <c r="CM266" s="67"/>
      <c r="CN266" s="58">
        <f t="shared" si="177"/>
        <v>0</v>
      </c>
      <c r="CO266" s="58">
        <f t="shared" si="178"/>
        <v>0</v>
      </c>
      <c r="CP266" s="58">
        <f t="shared" si="179"/>
        <v>0</v>
      </c>
      <c r="CQ266" s="58">
        <f t="shared" si="180"/>
        <v>0</v>
      </c>
      <c r="CR266" s="58">
        <f t="shared" si="181"/>
        <v>0</v>
      </c>
      <c r="CS266" s="58">
        <f t="shared" si="182"/>
        <v>0</v>
      </c>
      <c r="CT266" s="58">
        <f t="shared" si="183"/>
        <v>0</v>
      </c>
      <c r="CU266" s="58">
        <f t="shared" si="184"/>
        <v>0</v>
      </c>
      <c r="CV266" s="58">
        <f t="shared" si="185"/>
        <v>0</v>
      </c>
      <c r="CW266" s="58">
        <f t="shared" si="186"/>
        <v>0</v>
      </c>
      <c r="CX266" s="58">
        <f t="shared" si="187"/>
        <v>0</v>
      </c>
      <c r="CY266" s="58">
        <f t="shared" si="188"/>
        <v>0</v>
      </c>
      <c r="CZ266" s="58">
        <f t="shared" si="189"/>
        <v>0</v>
      </c>
    </row>
    <row r="267" spans="1:104" ht="26" x14ac:dyDescent="0.35">
      <c r="A267" s="141" t="s">
        <v>320</v>
      </c>
      <c r="B267" s="279"/>
      <c r="C267" s="20" t="s">
        <v>924</v>
      </c>
      <c r="D267" s="22"/>
      <c r="E267" s="22"/>
      <c r="F267" s="20"/>
      <c r="G267" s="20">
        <f t="shared" si="152"/>
        <v>0</v>
      </c>
      <c r="H267" s="20"/>
      <c r="I267" s="20"/>
      <c r="J267" s="20"/>
      <c r="K267" s="20"/>
      <c r="L267" s="20"/>
      <c r="M267" s="20"/>
      <c r="N267" s="20"/>
      <c r="O267" s="20"/>
      <c r="P267" s="20"/>
      <c r="Q267" s="20"/>
      <c r="R267" s="20"/>
      <c r="S267" s="20"/>
      <c r="T267" s="67" t="s">
        <v>108</v>
      </c>
      <c r="U267" s="67"/>
      <c r="V267" s="68" t="e">
        <f t="shared" si="153"/>
        <v>#DIV/0!</v>
      </c>
      <c r="W267" s="68" t="e">
        <f t="shared" si="154"/>
        <v>#DIV/0!</v>
      </c>
      <c r="X267" s="67"/>
      <c r="Y267" s="67"/>
      <c r="Z267" s="67" t="s">
        <v>109</v>
      </c>
      <c r="AA267" s="67"/>
      <c r="AB267" s="68" t="e">
        <f t="shared" si="155"/>
        <v>#DIV/0!</v>
      </c>
      <c r="AC267" s="68" t="e">
        <f t="shared" si="156"/>
        <v>#DIV/0!</v>
      </c>
      <c r="AD267" s="67"/>
      <c r="AE267" s="67"/>
      <c r="AF267" s="67" t="s">
        <v>110</v>
      </c>
      <c r="AG267" s="67"/>
      <c r="AH267" s="68" t="e">
        <f t="shared" si="157"/>
        <v>#DIV/0!</v>
      </c>
      <c r="AI267" s="68" t="e">
        <f t="shared" si="158"/>
        <v>#DIV/0!</v>
      </c>
      <c r="AJ267" s="67"/>
      <c r="AK267" s="67"/>
      <c r="AL267" s="67" t="s">
        <v>111</v>
      </c>
      <c r="AM267" s="67"/>
      <c r="AN267" s="68" t="e">
        <f t="shared" si="159"/>
        <v>#DIV/0!</v>
      </c>
      <c r="AO267" s="68" t="e">
        <f t="shared" si="160"/>
        <v>#DIV/0!</v>
      </c>
      <c r="AP267" s="67"/>
      <c r="AQ267" s="67"/>
      <c r="AR267" s="67" t="s">
        <v>112</v>
      </c>
      <c r="AS267" s="67"/>
      <c r="AT267" s="68" t="e">
        <f t="shared" si="161"/>
        <v>#DIV/0!</v>
      </c>
      <c r="AU267" s="68" t="e">
        <f t="shared" si="162"/>
        <v>#DIV/0!</v>
      </c>
      <c r="AV267" s="67"/>
      <c r="AW267" s="67"/>
      <c r="AX267" s="67" t="s">
        <v>113</v>
      </c>
      <c r="AY267" s="67"/>
      <c r="AZ267" s="68" t="e">
        <f t="shared" si="163"/>
        <v>#DIV/0!</v>
      </c>
      <c r="BA267" s="68" t="e">
        <f t="shared" si="164"/>
        <v>#DIV/0!</v>
      </c>
      <c r="BB267" s="67"/>
      <c r="BC267" s="67"/>
      <c r="BD267" s="67" t="s">
        <v>114</v>
      </c>
      <c r="BE267" s="67"/>
      <c r="BF267" s="68" t="e">
        <f t="shared" si="165"/>
        <v>#DIV/0!</v>
      </c>
      <c r="BG267" s="68" t="e">
        <f t="shared" si="166"/>
        <v>#DIV/0!</v>
      </c>
      <c r="BH267" s="67"/>
      <c r="BI267" s="67"/>
      <c r="BJ267" s="67" t="s">
        <v>115</v>
      </c>
      <c r="BK267" s="67"/>
      <c r="BL267" s="68" t="e">
        <f t="shared" si="167"/>
        <v>#DIV/0!</v>
      </c>
      <c r="BM267" s="68" t="e">
        <f t="shared" si="168"/>
        <v>#DIV/0!</v>
      </c>
      <c r="BN267" s="67"/>
      <c r="BO267" s="67"/>
      <c r="BP267" s="67" t="s">
        <v>116</v>
      </c>
      <c r="BQ267" s="67"/>
      <c r="BR267" s="68" t="e">
        <f t="shared" si="169"/>
        <v>#DIV/0!</v>
      </c>
      <c r="BS267" s="68" t="e">
        <f t="shared" si="170"/>
        <v>#DIV/0!</v>
      </c>
      <c r="BT267" s="67"/>
      <c r="BU267" s="67"/>
      <c r="BV267" s="67" t="s">
        <v>117</v>
      </c>
      <c r="BW267" s="67"/>
      <c r="BX267" s="68" t="e">
        <f t="shared" si="171"/>
        <v>#DIV/0!</v>
      </c>
      <c r="BY267" s="68" t="e">
        <f t="shared" si="172"/>
        <v>#DIV/0!</v>
      </c>
      <c r="BZ267" s="67"/>
      <c r="CA267" s="67"/>
      <c r="CB267" s="67" t="s">
        <v>118</v>
      </c>
      <c r="CC267" s="67"/>
      <c r="CD267" s="68" t="e">
        <f t="shared" si="173"/>
        <v>#DIV/0!</v>
      </c>
      <c r="CE267" s="68" t="e">
        <f t="shared" si="174"/>
        <v>#DIV/0!</v>
      </c>
      <c r="CF267" s="67"/>
      <c r="CG267" s="67"/>
      <c r="CH267" s="67" t="s">
        <v>119</v>
      </c>
      <c r="CI267" s="67"/>
      <c r="CJ267" s="68" t="e">
        <f t="shared" si="175"/>
        <v>#DIV/0!</v>
      </c>
      <c r="CK267" s="68" t="e">
        <f t="shared" si="176"/>
        <v>#DIV/0!</v>
      </c>
      <c r="CL267" s="67"/>
      <c r="CM267" s="67"/>
      <c r="CN267" s="58">
        <f t="shared" si="177"/>
        <v>0</v>
      </c>
      <c r="CO267" s="58">
        <f t="shared" si="178"/>
        <v>0</v>
      </c>
      <c r="CP267" s="58">
        <f t="shared" si="179"/>
        <v>0</v>
      </c>
      <c r="CQ267" s="58">
        <f t="shared" si="180"/>
        <v>0</v>
      </c>
      <c r="CR267" s="58">
        <f t="shared" si="181"/>
        <v>0</v>
      </c>
      <c r="CS267" s="58">
        <f t="shared" si="182"/>
        <v>0</v>
      </c>
      <c r="CT267" s="58">
        <f t="shared" si="183"/>
        <v>0</v>
      </c>
      <c r="CU267" s="58">
        <f t="shared" si="184"/>
        <v>0</v>
      </c>
      <c r="CV267" s="58">
        <f t="shared" si="185"/>
        <v>0</v>
      </c>
      <c r="CW267" s="58">
        <f t="shared" si="186"/>
        <v>0</v>
      </c>
      <c r="CX267" s="58">
        <f t="shared" si="187"/>
        <v>0</v>
      </c>
      <c r="CY267" s="58">
        <f t="shared" si="188"/>
        <v>0</v>
      </c>
      <c r="CZ267" s="58">
        <f t="shared" si="189"/>
        <v>0</v>
      </c>
    </row>
    <row r="268" spans="1:104" ht="39" x14ac:dyDescent="0.35">
      <c r="A268" s="141" t="s">
        <v>320</v>
      </c>
      <c r="B268" s="277" t="s">
        <v>151</v>
      </c>
      <c r="C268" s="20" t="s">
        <v>925</v>
      </c>
      <c r="D268" s="124" t="s">
        <v>330</v>
      </c>
      <c r="E268" s="124" t="s">
        <v>331</v>
      </c>
      <c r="F268" s="124" t="s">
        <v>359</v>
      </c>
      <c r="G268" s="20">
        <f t="shared" si="152"/>
        <v>1</v>
      </c>
      <c r="H268" s="125"/>
      <c r="I268" s="125"/>
      <c r="J268" s="125"/>
      <c r="K268" s="125"/>
      <c r="L268" s="125"/>
      <c r="M268" s="125"/>
      <c r="N268" s="125"/>
      <c r="O268" s="125"/>
      <c r="P268" s="125"/>
      <c r="Q268" s="125"/>
      <c r="R268" s="125">
        <v>1</v>
      </c>
      <c r="S268" s="125"/>
      <c r="T268" s="67" t="s">
        <v>108</v>
      </c>
      <c r="U268" s="67"/>
      <c r="V268" s="68" t="e">
        <f t="shared" si="153"/>
        <v>#DIV/0!</v>
      </c>
      <c r="W268" s="68">
        <f t="shared" si="154"/>
        <v>0</v>
      </c>
      <c r="X268" s="67"/>
      <c r="Y268" s="67"/>
      <c r="Z268" s="67" t="s">
        <v>109</v>
      </c>
      <c r="AA268" s="67"/>
      <c r="AB268" s="68" t="e">
        <f t="shared" si="155"/>
        <v>#DIV/0!</v>
      </c>
      <c r="AC268" s="68">
        <f t="shared" si="156"/>
        <v>0</v>
      </c>
      <c r="AD268" s="67"/>
      <c r="AE268" s="67"/>
      <c r="AF268" s="67" t="s">
        <v>110</v>
      </c>
      <c r="AG268" s="67"/>
      <c r="AH268" s="68" t="e">
        <f t="shared" si="157"/>
        <v>#DIV/0!</v>
      </c>
      <c r="AI268" s="68">
        <f t="shared" si="158"/>
        <v>0</v>
      </c>
      <c r="AJ268" s="67"/>
      <c r="AK268" s="67"/>
      <c r="AL268" s="67" t="s">
        <v>111</v>
      </c>
      <c r="AM268" s="67"/>
      <c r="AN268" s="68" t="e">
        <f t="shared" si="159"/>
        <v>#DIV/0!</v>
      </c>
      <c r="AO268" s="68">
        <f t="shared" si="160"/>
        <v>0</v>
      </c>
      <c r="AP268" s="67"/>
      <c r="AQ268" s="67"/>
      <c r="AR268" s="67" t="s">
        <v>112</v>
      </c>
      <c r="AS268" s="67"/>
      <c r="AT268" s="68" t="e">
        <f t="shared" si="161"/>
        <v>#DIV/0!</v>
      </c>
      <c r="AU268" s="68">
        <f t="shared" si="162"/>
        <v>0</v>
      </c>
      <c r="AV268" s="67"/>
      <c r="AW268" s="67"/>
      <c r="AX268" s="67" t="s">
        <v>113</v>
      </c>
      <c r="AY268" s="67"/>
      <c r="AZ268" s="68" t="e">
        <f t="shared" si="163"/>
        <v>#DIV/0!</v>
      </c>
      <c r="BA268" s="68">
        <f t="shared" si="164"/>
        <v>0</v>
      </c>
      <c r="BB268" s="67"/>
      <c r="BC268" s="67"/>
      <c r="BD268" s="67" t="s">
        <v>114</v>
      </c>
      <c r="BE268" s="67"/>
      <c r="BF268" s="68" t="e">
        <f t="shared" si="165"/>
        <v>#DIV/0!</v>
      </c>
      <c r="BG268" s="68">
        <f t="shared" si="166"/>
        <v>0</v>
      </c>
      <c r="BH268" s="67"/>
      <c r="BI268" s="67"/>
      <c r="BJ268" s="67" t="s">
        <v>115</v>
      </c>
      <c r="BK268" s="67"/>
      <c r="BL268" s="68" t="e">
        <f t="shared" si="167"/>
        <v>#DIV/0!</v>
      </c>
      <c r="BM268" s="68">
        <f t="shared" si="168"/>
        <v>0</v>
      </c>
      <c r="BN268" s="67"/>
      <c r="BO268" s="67"/>
      <c r="BP268" s="67" t="s">
        <v>116</v>
      </c>
      <c r="BQ268" s="67"/>
      <c r="BR268" s="68" t="e">
        <f t="shared" si="169"/>
        <v>#DIV/0!</v>
      </c>
      <c r="BS268" s="68">
        <f t="shared" si="170"/>
        <v>0</v>
      </c>
      <c r="BT268" s="67"/>
      <c r="BU268" s="67"/>
      <c r="BV268" s="67" t="s">
        <v>117</v>
      </c>
      <c r="BW268" s="67"/>
      <c r="BX268" s="68" t="e">
        <f t="shared" si="171"/>
        <v>#DIV/0!</v>
      </c>
      <c r="BY268" s="68">
        <f t="shared" si="172"/>
        <v>0</v>
      </c>
      <c r="BZ268" s="67"/>
      <c r="CA268" s="67"/>
      <c r="CB268" s="67" t="s">
        <v>118</v>
      </c>
      <c r="CC268" s="67"/>
      <c r="CD268" s="68">
        <f t="shared" si="173"/>
        <v>0</v>
      </c>
      <c r="CE268" s="68">
        <f t="shared" si="174"/>
        <v>0</v>
      </c>
      <c r="CF268" s="67"/>
      <c r="CG268" s="67"/>
      <c r="CH268" s="67" t="s">
        <v>119</v>
      </c>
      <c r="CI268" s="67"/>
      <c r="CJ268" s="68" t="e">
        <f t="shared" si="175"/>
        <v>#DIV/0!</v>
      </c>
      <c r="CK268" s="68">
        <f t="shared" si="176"/>
        <v>0</v>
      </c>
      <c r="CL268" s="67"/>
      <c r="CM268" s="67"/>
      <c r="CN268" s="58">
        <f t="shared" si="177"/>
        <v>0</v>
      </c>
      <c r="CO268" s="58">
        <f t="shared" si="178"/>
        <v>0</v>
      </c>
      <c r="CP268" s="58">
        <f t="shared" si="179"/>
        <v>0</v>
      </c>
      <c r="CQ268" s="58">
        <f t="shared" si="180"/>
        <v>0</v>
      </c>
      <c r="CR268" s="58">
        <f t="shared" si="181"/>
        <v>0</v>
      </c>
      <c r="CS268" s="58">
        <f t="shared" si="182"/>
        <v>0</v>
      </c>
      <c r="CT268" s="58">
        <f t="shared" si="183"/>
        <v>0</v>
      </c>
      <c r="CU268" s="58">
        <f t="shared" si="184"/>
        <v>0</v>
      </c>
      <c r="CV268" s="58">
        <f t="shared" si="185"/>
        <v>0</v>
      </c>
      <c r="CW268" s="58">
        <f t="shared" si="186"/>
        <v>0</v>
      </c>
      <c r="CX268" s="58">
        <f t="shared" si="187"/>
        <v>0</v>
      </c>
      <c r="CY268" s="58">
        <f t="shared" si="188"/>
        <v>0</v>
      </c>
      <c r="CZ268" s="58">
        <f t="shared" si="189"/>
        <v>0</v>
      </c>
    </row>
    <row r="269" spans="1:104" ht="26" x14ac:dyDescent="0.35">
      <c r="A269" s="141" t="s">
        <v>320</v>
      </c>
      <c r="B269" s="278"/>
      <c r="C269" s="20" t="s">
        <v>926</v>
      </c>
      <c r="D269" s="22"/>
      <c r="E269" s="22"/>
      <c r="F269" s="22"/>
      <c r="G269" s="20">
        <f t="shared" si="152"/>
        <v>0</v>
      </c>
      <c r="H269" s="20"/>
      <c r="I269" s="20"/>
      <c r="J269" s="20"/>
      <c r="K269" s="20"/>
      <c r="L269" s="20"/>
      <c r="M269" s="20"/>
      <c r="N269" s="20"/>
      <c r="O269" s="20"/>
      <c r="P269" s="20"/>
      <c r="Q269" s="20"/>
      <c r="R269" s="20"/>
      <c r="S269" s="20"/>
      <c r="T269" s="67" t="s">
        <v>108</v>
      </c>
      <c r="U269" s="67"/>
      <c r="V269" s="68" t="e">
        <f t="shared" si="153"/>
        <v>#DIV/0!</v>
      </c>
      <c r="W269" s="68" t="e">
        <f t="shared" si="154"/>
        <v>#DIV/0!</v>
      </c>
      <c r="X269" s="67"/>
      <c r="Y269" s="67"/>
      <c r="Z269" s="67" t="s">
        <v>109</v>
      </c>
      <c r="AA269" s="67"/>
      <c r="AB269" s="68" t="e">
        <f t="shared" si="155"/>
        <v>#DIV/0!</v>
      </c>
      <c r="AC269" s="68" t="e">
        <f t="shared" si="156"/>
        <v>#DIV/0!</v>
      </c>
      <c r="AD269" s="67"/>
      <c r="AE269" s="67"/>
      <c r="AF269" s="67" t="s">
        <v>110</v>
      </c>
      <c r="AG269" s="67"/>
      <c r="AH269" s="68" t="e">
        <f t="shared" si="157"/>
        <v>#DIV/0!</v>
      </c>
      <c r="AI269" s="68" t="e">
        <f t="shared" si="158"/>
        <v>#DIV/0!</v>
      </c>
      <c r="AJ269" s="67"/>
      <c r="AK269" s="67"/>
      <c r="AL269" s="67" t="s">
        <v>111</v>
      </c>
      <c r="AM269" s="67"/>
      <c r="AN269" s="68" t="e">
        <f t="shared" si="159"/>
        <v>#DIV/0!</v>
      </c>
      <c r="AO269" s="68" t="e">
        <f t="shared" si="160"/>
        <v>#DIV/0!</v>
      </c>
      <c r="AP269" s="67"/>
      <c r="AQ269" s="67"/>
      <c r="AR269" s="67" t="s">
        <v>112</v>
      </c>
      <c r="AS269" s="67"/>
      <c r="AT269" s="68" t="e">
        <f t="shared" si="161"/>
        <v>#DIV/0!</v>
      </c>
      <c r="AU269" s="68" t="e">
        <f t="shared" si="162"/>
        <v>#DIV/0!</v>
      </c>
      <c r="AV269" s="67"/>
      <c r="AW269" s="67"/>
      <c r="AX269" s="67" t="s">
        <v>113</v>
      </c>
      <c r="AY269" s="67"/>
      <c r="AZ269" s="68" t="e">
        <f t="shared" si="163"/>
        <v>#DIV/0!</v>
      </c>
      <c r="BA269" s="68" t="e">
        <f t="shared" si="164"/>
        <v>#DIV/0!</v>
      </c>
      <c r="BB269" s="67"/>
      <c r="BC269" s="67"/>
      <c r="BD269" s="67" t="s">
        <v>114</v>
      </c>
      <c r="BE269" s="67"/>
      <c r="BF269" s="68" t="e">
        <f t="shared" si="165"/>
        <v>#DIV/0!</v>
      </c>
      <c r="BG269" s="68" t="e">
        <f t="shared" si="166"/>
        <v>#DIV/0!</v>
      </c>
      <c r="BH269" s="67"/>
      <c r="BI269" s="67"/>
      <c r="BJ269" s="67" t="s">
        <v>115</v>
      </c>
      <c r="BK269" s="67"/>
      <c r="BL269" s="68" t="e">
        <f t="shared" si="167"/>
        <v>#DIV/0!</v>
      </c>
      <c r="BM269" s="68" t="e">
        <f t="shared" si="168"/>
        <v>#DIV/0!</v>
      </c>
      <c r="BN269" s="67"/>
      <c r="BO269" s="67"/>
      <c r="BP269" s="67" t="s">
        <v>116</v>
      </c>
      <c r="BQ269" s="67"/>
      <c r="BR269" s="68" t="e">
        <f t="shared" si="169"/>
        <v>#DIV/0!</v>
      </c>
      <c r="BS269" s="68" t="e">
        <f t="shared" si="170"/>
        <v>#DIV/0!</v>
      </c>
      <c r="BT269" s="67"/>
      <c r="BU269" s="67"/>
      <c r="BV269" s="67" t="s">
        <v>117</v>
      </c>
      <c r="BW269" s="67"/>
      <c r="BX269" s="68" t="e">
        <f t="shared" si="171"/>
        <v>#DIV/0!</v>
      </c>
      <c r="BY269" s="68" t="e">
        <f t="shared" si="172"/>
        <v>#DIV/0!</v>
      </c>
      <c r="BZ269" s="67"/>
      <c r="CA269" s="67"/>
      <c r="CB269" s="67" t="s">
        <v>118</v>
      </c>
      <c r="CC269" s="67"/>
      <c r="CD269" s="68" t="e">
        <f t="shared" si="173"/>
        <v>#DIV/0!</v>
      </c>
      <c r="CE269" s="68" t="e">
        <f t="shared" si="174"/>
        <v>#DIV/0!</v>
      </c>
      <c r="CF269" s="67"/>
      <c r="CG269" s="67"/>
      <c r="CH269" s="67" t="s">
        <v>119</v>
      </c>
      <c r="CI269" s="67"/>
      <c r="CJ269" s="68" t="e">
        <f t="shared" si="175"/>
        <v>#DIV/0!</v>
      </c>
      <c r="CK269" s="68" t="e">
        <f t="shared" si="176"/>
        <v>#DIV/0!</v>
      </c>
      <c r="CL269" s="67"/>
      <c r="CM269" s="67"/>
      <c r="CN269" s="58">
        <f t="shared" si="177"/>
        <v>0</v>
      </c>
      <c r="CO269" s="58">
        <f t="shared" si="178"/>
        <v>0</v>
      </c>
      <c r="CP269" s="58">
        <f t="shared" si="179"/>
        <v>0</v>
      </c>
      <c r="CQ269" s="58">
        <f t="shared" si="180"/>
        <v>0</v>
      </c>
      <c r="CR269" s="58">
        <f t="shared" si="181"/>
        <v>0</v>
      </c>
      <c r="CS269" s="58">
        <f t="shared" si="182"/>
        <v>0</v>
      </c>
      <c r="CT269" s="58">
        <f t="shared" si="183"/>
        <v>0</v>
      </c>
      <c r="CU269" s="58">
        <f t="shared" si="184"/>
        <v>0</v>
      </c>
      <c r="CV269" s="58">
        <f t="shared" si="185"/>
        <v>0</v>
      </c>
      <c r="CW269" s="58">
        <f t="shared" si="186"/>
        <v>0</v>
      </c>
      <c r="CX269" s="58">
        <f t="shared" si="187"/>
        <v>0</v>
      </c>
      <c r="CY269" s="58">
        <f t="shared" si="188"/>
        <v>0</v>
      </c>
      <c r="CZ269" s="58">
        <f t="shared" si="189"/>
        <v>0</v>
      </c>
    </row>
    <row r="270" spans="1:104" ht="26" x14ac:dyDescent="0.35">
      <c r="A270" s="141" t="s">
        <v>320</v>
      </c>
      <c r="B270" s="278"/>
      <c r="C270" s="20" t="s">
        <v>927</v>
      </c>
      <c r="D270" s="22"/>
      <c r="E270" s="22"/>
      <c r="F270" s="22"/>
      <c r="G270" s="20">
        <f t="shared" si="152"/>
        <v>0</v>
      </c>
      <c r="H270" s="20"/>
      <c r="I270" s="20"/>
      <c r="J270" s="20"/>
      <c r="K270" s="20"/>
      <c r="L270" s="20"/>
      <c r="M270" s="20"/>
      <c r="N270" s="20"/>
      <c r="O270" s="20"/>
      <c r="P270" s="20"/>
      <c r="Q270" s="20"/>
      <c r="R270" s="20"/>
      <c r="S270" s="20"/>
      <c r="T270" s="67" t="s">
        <v>108</v>
      </c>
      <c r="U270" s="67"/>
      <c r="V270" s="68" t="e">
        <f t="shared" si="153"/>
        <v>#DIV/0!</v>
      </c>
      <c r="W270" s="68" t="e">
        <f t="shared" si="154"/>
        <v>#DIV/0!</v>
      </c>
      <c r="X270" s="67"/>
      <c r="Y270" s="67"/>
      <c r="Z270" s="67" t="s">
        <v>109</v>
      </c>
      <c r="AA270" s="67"/>
      <c r="AB270" s="68" t="e">
        <f t="shared" si="155"/>
        <v>#DIV/0!</v>
      </c>
      <c r="AC270" s="68" t="e">
        <f t="shared" si="156"/>
        <v>#DIV/0!</v>
      </c>
      <c r="AD270" s="67"/>
      <c r="AE270" s="67"/>
      <c r="AF270" s="67" t="s">
        <v>110</v>
      </c>
      <c r="AG270" s="67"/>
      <c r="AH270" s="68" t="e">
        <f t="shared" si="157"/>
        <v>#DIV/0!</v>
      </c>
      <c r="AI270" s="68" t="e">
        <f t="shared" si="158"/>
        <v>#DIV/0!</v>
      </c>
      <c r="AJ270" s="67"/>
      <c r="AK270" s="67"/>
      <c r="AL270" s="67" t="s">
        <v>111</v>
      </c>
      <c r="AM270" s="67"/>
      <c r="AN270" s="68" t="e">
        <f t="shared" si="159"/>
        <v>#DIV/0!</v>
      </c>
      <c r="AO270" s="68" t="e">
        <f t="shared" si="160"/>
        <v>#DIV/0!</v>
      </c>
      <c r="AP270" s="67"/>
      <c r="AQ270" s="67"/>
      <c r="AR270" s="67" t="s">
        <v>112</v>
      </c>
      <c r="AS270" s="67"/>
      <c r="AT270" s="68" t="e">
        <f t="shared" si="161"/>
        <v>#DIV/0!</v>
      </c>
      <c r="AU270" s="68" t="e">
        <f t="shared" si="162"/>
        <v>#DIV/0!</v>
      </c>
      <c r="AV270" s="67"/>
      <c r="AW270" s="67"/>
      <c r="AX270" s="67" t="s">
        <v>113</v>
      </c>
      <c r="AY270" s="67"/>
      <c r="AZ270" s="68" t="e">
        <f t="shared" si="163"/>
        <v>#DIV/0!</v>
      </c>
      <c r="BA270" s="68" t="e">
        <f t="shared" si="164"/>
        <v>#DIV/0!</v>
      </c>
      <c r="BB270" s="67"/>
      <c r="BC270" s="67"/>
      <c r="BD270" s="67" t="s">
        <v>114</v>
      </c>
      <c r="BE270" s="67"/>
      <c r="BF270" s="68" t="e">
        <f t="shared" si="165"/>
        <v>#DIV/0!</v>
      </c>
      <c r="BG270" s="68" t="e">
        <f t="shared" si="166"/>
        <v>#DIV/0!</v>
      </c>
      <c r="BH270" s="67"/>
      <c r="BI270" s="67"/>
      <c r="BJ270" s="67" t="s">
        <v>115</v>
      </c>
      <c r="BK270" s="67"/>
      <c r="BL270" s="68" t="e">
        <f t="shared" si="167"/>
        <v>#DIV/0!</v>
      </c>
      <c r="BM270" s="68" t="e">
        <f t="shared" si="168"/>
        <v>#DIV/0!</v>
      </c>
      <c r="BN270" s="67"/>
      <c r="BO270" s="67"/>
      <c r="BP270" s="67" t="s">
        <v>116</v>
      </c>
      <c r="BQ270" s="67"/>
      <c r="BR270" s="68" t="e">
        <f t="shared" si="169"/>
        <v>#DIV/0!</v>
      </c>
      <c r="BS270" s="68" t="e">
        <f t="shared" si="170"/>
        <v>#DIV/0!</v>
      </c>
      <c r="BT270" s="67"/>
      <c r="BU270" s="67"/>
      <c r="BV270" s="67" t="s">
        <v>117</v>
      </c>
      <c r="BW270" s="67"/>
      <c r="BX270" s="68" t="e">
        <f t="shared" si="171"/>
        <v>#DIV/0!</v>
      </c>
      <c r="BY270" s="68" t="e">
        <f t="shared" si="172"/>
        <v>#DIV/0!</v>
      </c>
      <c r="BZ270" s="67"/>
      <c r="CA270" s="67"/>
      <c r="CB270" s="67" t="s">
        <v>118</v>
      </c>
      <c r="CC270" s="67"/>
      <c r="CD270" s="68" t="e">
        <f t="shared" si="173"/>
        <v>#DIV/0!</v>
      </c>
      <c r="CE270" s="68" t="e">
        <f t="shared" si="174"/>
        <v>#DIV/0!</v>
      </c>
      <c r="CF270" s="67"/>
      <c r="CG270" s="67"/>
      <c r="CH270" s="67" t="s">
        <v>119</v>
      </c>
      <c r="CI270" s="67"/>
      <c r="CJ270" s="68" t="e">
        <f t="shared" si="175"/>
        <v>#DIV/0!</v>
      </c>
      <c r="CK270" s="68" t="e">
        <f t="shared" si="176"/>
        <v>#DIV/0!</v>
      </c>
      <c r="CL270" s="67"/>
      <c r="CM270" s="67"/>
      <c r="CN270" s="58">
        <f t="shared" si="177"/>
        <v>0</v>
      </c>
      <c r="CO270" s="58">
        <f t="shared" si="178"/>
        <v>0</v>
      </c>
      <c r="CP270" s="58">
        <f t="shared" si="179"/>
        <v>0</v>
      </c>
      <c r="CQ270" s="58">
        <f t="shared" si="180"/>
        <v>0</v>
      </c>
      <c r="CR270" s="58">
        <f t="shared" si="181"/>
        <v>0</v>
      </c>
      <c r="CS270" s="58">
        <f t="shared" si="182"/>
        <v>0</v>
      </c>
      <c r="CT270" s="58">
        <f t="shared" si="183"/>
        <v>0</v>
      </c>
      <c r="CU270" s="58">
        <f t="shared" si="184"/>
        <v>0</v>
      </c>
      <c r="CV270" s="58">
        <f t="shared" si="185"/>
        <v>0</v>
      </c>
      <c r="CW270" s="58">
        <f t="shared" si="186"/>
        <v>0</v>
      </c>
      <c r="CX270" s="58">
        <f t="shared" si="187"/>
        <v>0</v>
      </c>
      <c r="CY270" s="58">
        <f t="shared" si="188"/>
        <v>0</v>
      </c>
      <c r="CZ270" s="58">
        <f t="shared" si="189"/>
        <v>0</v>
      </c>
    </row>
    <row r="271" spans="1:104" ht="26" x14ac:dyDescent="0.35">
      <c r="A271" s="141" t="s">
        <v>320</v>
      </c>
      <c r="B271" s="279"/>
      <c r="C271" s="20" t="s">
        <v>928</v>
      </c>
      <c r="D271" s="22"/>
      <c r="E271" s="22"/>
      <c r="F271" s="22"/>
      <c r="G271" s="20">
        <f t="shared" si="152"/>
        <v>0</v>
      </c>
      <c r="H271" s="20"/>
      <c r="I271" s="20"/>
      <c r="J271" s="20"/>
      <c r="K271" s="20"/>
      <c r="L271" s="20"/>
      <c r="M271" s="20"/>
      <c r="N271" s="20"/>
      <c r="O271" s="20"/>
      <c r="P271" s="20"/>
      <c r="Q271" s="20"/>
      <c r="R271" s="20"/>
      <c r="S271" s="20"/>
      <c r="T271" s="67" t="s">
        <v>108</v>
      </c>
      <c r="U271" s="67"/>
      <c r="V271" s="68" t="e">
        <f t="shared" si="153"/>
        <v>#DIV/0!</v>
      </c>
      <c r="W271" s="68" t="e">
        <f t="shared" si="154"/>
        <v>#DIV/0!</v>
      </c>
      <c r="X271" s="67"/>
      <c r="Y271" s="67"/>
      <c r="Z271" s="67" t="s">
        <v>109</v>
      </c>
      <c r="AA271" s="67"/>
      <c r="AB271" s="68" t="e">
        <f t="shared" si="155"/>
        <v>#DIV/0!</v>
      </c>
      <c r="AC271" s="68" t="e">
        <f t="shared" si="156"/>
        <v>#DIV/0!</v>
      </c>
      <c r="AD271" s="67"/>
      <c r="AE271" s="67"/>
      <c r="AF271" s="67" t="s">
        <v>110</v>
      </c>
      <c r="AG271" s="67"/>
      <c r="AH271" s="68" t="e">
        <f t="shared" si="157"/>
        <v>#DIV/0!</v>
      </c>
      <c r="AI271" s="68" t="e">
        <f t="shared" si="158"/>
        <v>#DIV/0!</v>
      </c>
      <c r="AJ271" s="67"/>
      <c r="AK271" s="67"/>
      <c r="AL271" s="67" t="s">
        <v>111</v>
      </c>
      <c r="AM271" s="67"/>
      <c r="AN271" s="68" t="e">
        <f t="shared" si="159"/>
        <v>#DIV/0!</v>
      </c>
      <c r="AO271" s="68" t="e">
        <f t="shared" si="160"/>
        <v>#DIV/0!</v>
      </c>
      <c r="AP271" s="67"/>
      <c r="AQ271" s="67"/>
      <c r="AR271" s="67" t="s">
        <v>112</v>
      </c>
      <c r="AS271" s="67"/>
      <c r="AT271" s="68" t="e">
        <f t="shared" si="161"/>
        <v>#DIV/0!</v>
      </c>
      <c r="AU271" s="68" t="e">
        <f t="shared" si="162"/>
        <v>#DIV/0!</v>
      </c>
      <c r="AV271" s="67"/>
      <c r="AW271" s="67"/>
      <c r="AX271" s="67" t="s">
        <v>113</v>
      </c>
      <c r="AY271" s="67"/>
      <c r="AZ271" s="68" t="e">
        <f t="shared" si="163"/>
        <v>#DIV/0!</v>
      </c>
      <c r="BA271" s="68" t="e">
        <f t="shared" si="164"/>
        <v>#DIV/0!</v>
      </c>
      <c r="BB271" s="67"/>
      <c r="BC271" s="67"/>
      <c r="BD271" s="67" t="s">
        <v>114</v>
      </c>
      <c r="BE271" s="67"/>
      <c r="BF271" s="68" t="e">
        <f t="shared" si="165"/>
        <v>#DIV/0!</v>
      </c>
      <c r="BG271" s="68" t="e">
        <f t="shared" si="166"/>
        <v>#DIV/0!</v>
      </c>
      <c r="BH271" s="67"/>
      <c r="BI271" s="67"/>
      <c r="BJ271" s="67" t="s">
        <v>115</v>
      </c>
      <c r="BK271" s="67"/>
      <c r="BL271" s="68" t="e">
        <f t="shared" si="167"/>
        <v>#DIV/0!</v>
      </c>
      <c r="BM271" s="68" t="e">
        <f t="shared" si="168"/>
        <v>#DIV/0!</v>
      </c>
      <c r="BN271" s="67"/>
      <c r="BO271" s="67"/>
      <c r="BP271" s="67" t="s">
        <v>116</v>
      </c>
      <c r="BQ271" s="67"/>
      <c r="BR271" s="68" t="e">
        <f t="shared" si="169"/>
        <v>#DIV/0!</v>
      </c>
      <c r="BS271" s="68" t="e">
        <f t="shared" si="170"/>
        <v>#DIV/0!</v>
      </c>
      <c r="BT271" s="67"/>
      <c r="BU271" s="67"/>
      <c r="BV271" s="67" t="s">
        <v>117</v>
      </c>
      <c r="BW271" s="67"/>
      <c r="BX271" s="68" t="e">
        <f t="shared" si="171"/>
        <v>#DIV/0!</v>
      </c>
      <c r="BY271" s="68" t="e">
        <f t="shared" si="172"/>
        <v>#DIV/0!</v>
      </c>
      <c r="BZ271" s="67"/>
      <c r="CA271" s="67"/>
      <c r="CB271" s="67" t="s">
        <v>118</v>
      </c>
      <c r="CC271" s="67"/>
      <c r="CD271" s="68" t="e">
        <f t="shared" si="173"/>
        <v>#DIV/0!</v>
      </c>
      <c r="CE271" s="68" t="e">
        <f t="shared" si="174"/>
        <v>#DIV/0!</v>
      </c>
      <c r="CF271" s="67"/>
      <c r="CG271" s="67"/>
      <c r="CH271" s="67" t="s">
        <v>119</v>
      </c>
      <c r="CI271" s="67"/>
      <c r="CJ271" s="68" t="e">
        <f t="shared" si="175"/>
        <v>#DIV/0!</v>
      </c>
      <c r="CK271" s="68" t="e">
        <f t="shared" si="176"/>
        <v>#DIV/0!</v>
      </c>
      <c r="CL271" s="67"/>
      <c r="CM271" s="67"/>
      <c r="CN271" s="58">
        <f t="shared" si="177"/>
        <v>0</v>
      </c>
      <c r="CO271" s="58">
        <f t="shared" si="178"/>
        <v>0</v>
      </c>
      <c r="CP271" s="58">
        <f t="shared" si="179"/>
        <v>0</v>
      </c>
      <c r="CQ271" s="58">
        <f t="shared" si="180"/>
        <v>0</v>
      </c>
      <c r="CR271" s="58">
        <f t="shared" si="181"/>
        <v>0</v>
      </c>
      <c r="CS271" s="58">
        <f t="shared" si="182"/>
        <v>0</v>
      </c>
      <c r="CT271" s="58">
        <f t="shared" si="183"/>
        <v>0</v>
      </c>
      <c r="CU271" s="58">
        <f t="shared" si="184"/>
        <v>0</v>
      </c>
      <c r="CV271" s="58">
        <f t="shared" si="185"/>
        <v>0</v>
      </c>
      <c r="CW271" s="58">
        <f t="shared" si="186"/>
        <v>0</v>
      </c>
      <c r="CX271" s="58">
        <f t="shared" si="187"/>
        <v>0</v>
      </c>
      <c r="CY271" s="58">
        <f t="shared" si="188"/>
        <v>0</v>
      </c>
      <c r="CZ271" s="58">
        <f t="shared" si="189"/>
        <v>0</v>
      </c>
    </row>
    <row r="272" spans="1:104" ht="65" x14ac:dyDescent="0.35">
      <c r="A272" s="141" t="s">
        <v>466</v>
      </c>
      <c r="B272" s="277" t="s">
        <v>155</v>
      </c>
      <c r="C272" s="20" t="s">
        <v>929</v>
      </c>
      <c r="D272" s="22" t="s">
        <v>468</v>
      </c>
      <c r="E272" s="22" t="s">
        <v>475</v>
      </c>
      <c r="F272" s="22" t="s">
        <v>476</v>
      </c>
      <c r="G272" s="20">
        <f t="shared" si="152"/>
        <v>6</v>
      </c>
      <c r="H272" s="20"/>
      <c r="I272" s="20"/>
      <c r="J272" s="20"/>
      <c r="K272" s="20"/>
      <c r="L272" s="20"/>
      <c r="M272" s="20"/>
      <c r="N272" s="20">
        <v>1</v>
      </c>
      <c r="O272" s="20">
        <v>1</v>
      </c>
      <c r="P272" s="20">
        <v>1</v>
      </c>
      <c r="Q272" s="20">
        <v>1</v>
      </c>
      <c r="R272" s="20">
        <v>1</v>
      </c>
      <c r="S272" s="20">
        <v>1</v>
      </c>
      <c r="T272" s="67" t="s">
        <v>108</v>
      </c>
      <c r="U272" s="67"/>
      <c r="V272" s="68" t="e">
        <f t="shared" si="153"/>
        <v>#DIV/0!</v>
      </c>
      <c r="W272" s="68">
        <f t="shared" si="154"/>
        <v>0</v>
      </c>
      <c r="X272" s="67"/>
      <c r="Y272" s="67"/>
      <c r="Z272" s="67" t="s">
        <v>109</v>
      </c>
      <c r="AA272" s="67"/>
      <c r="AB272" s="68" t="e">
        <f t="shared" si="155"/>
        <v>#DIV/0!</v>
      </c>
      <c r="AC272" s="68">
        <f t="shared" si="156"/>
        <v>0</v>
      </c>
      <c r="AD272" s="67"/>
      <c r="AE272" s="67"/>
      <c r="AF272" s="67" t="s">
        <v>110</v>
      </c>
      <c r="AG272" s="67"/>
      <c r="AH272" s="68" t="e">
        <f t="shared" si="157"/>
        <v>#DIV/0!</v>
      </c>
      <c r="AI272" s="68">
        <f t="shared" si="158"/>
        <v>0</v>
      </c>
      <c r="AJ272" s="67"/>
      <c r="AK272" s="67"/>
      <c r="AL272" s="67" t="s">
        <v>111</v>
      </c>
      <c r="AM272" s="67"/>
      <c r="AN272" s="68" t="e">
        <f t="shared" si="159"/>
        <v>#DIV/0!</v>
      </c>
      <c r="AO272" s="68">
        <f t="shared" si="160"/>
        <v>0</v>
      </c>
      <c r="AP272" s="67"/>
      <c r="AQ272" s="67"/>
      <c r="AR272" s="67" t="s">
        <v>112</v>
      </c>
      <c r="AS272" s="67"/>
      <c r="AT272" s="68" t="e">
        <f t="shared" si="161"/>
        <v>#DIV/0!</v>
      </c>
      <c r="AU272" s="68">
        <f t="shared" si="162"/>
        <v>0</v>
      </c>
      <c r="AV272" s="67"/>
      <c r="AW272" s="67"/>
      <c r="AX272" s="67" t="s">
        <v>113</v>
      </c>
      <c r="AY272" s="67"/>
      <c r="AZ272" s="68" t="e">
        <f t="shared" si="163"/>
        <v>#DIV/0!</v>
      </c>
      <c r="BA272" s="68">
        <f t="shared" si="164"/>
        <v>0</v>
      </c>
      <c r="BB272" s="67"/>
      <c r="BC272" s="67"/>
      <c r="BD272" s="67" t="s">
        <v>114</v>
      </c>
      <c r="BE272" s="67"/>
      <c r="BF272" s="68">
        <f t="shared" si="165"/>
        <v>0</v>
      </c>
      <c r="BG272" s="68">
        <f t="shared" si="166"/>
        <v>0</v>
      </c>
      <c r="BH272" s="67"/>
      <c r="BI272" s="67"/>
      <c r="BJ272" s="67" t="s">
        <v>115</v>
      </c>
      <c r="BK272" s="67"/>
      <c r="BL272" s="68">
        <f t="shared" si="167"/>
        <v>0</v>
      </c>
      <c r="BM272" s="68">
        <f t="shared" si="168"/>
        <v>0</v>
      </c>
      <c r="BN272" s="67"/>
      <c r="BO272" s="67"/>
      <c r="BP272" s="67" t="s">
        <v>116</v>
      </c>
      <c r="BQ272" s="67"/>
      <c r="BR272" s="68">
        <f t="shared" si="169"/>
        <v>0</v>
      </c>
      <c r="BS272" s="68">
        <f t="shared" si="170"/>
        <v>0</v>
      </c>
      <c r="BT272" s="67"/>
      <c r="BU272" s="67"/>
      <c r="BV272" s="67" t="s">
        <v>117</v>
      </c>
      <c r="BW272" s="67"/>
      <c r="BX272" s="68">
        <f t="shared" si="171"/>
        <v>0</v>
      </c>
      <c r="BY272" s="68">
        <f t="shared" si="172"/>
        <v>0</v>
      </c>
      <c r="BZ272" s="67"/>
      <c r="CA272" s="67"/>
      <c r="CB272" s="67" t="s">
        <v>118</v>
      </c>
      <c r="CC272" s="67"/>
      <c r="CD272" s="68">
        <f t="shared" si="173"/>
        <v>0</v>
      </c>
      <c r="CE272" s="68">
        <f t="shared" si="174"/>
        <v>0</v>
      </c>
      <c r="CF272" s="67"/>
      <c r="CG272" s="67"/>
      <c r="CH272" s="67" t="s">
        <v>119</v>
      </c>
      <c r="CI272" s="67"/>
      <c r="CJ272" s="68">
        <f t="shared" si="175"/>
        <v>0</v>
      </c>
      <c r="CK272" s="68">
        <f t="shared" si="176"/>
        <v>0</v>
      </c>
      <c r="CL272" s="67"/>
      <c r="CM272" s="67"/>
      <c r="CN272" s="58">
        <f t="shared" si="177"/>
        <v>0</v>
      </c>
      <c r="CO272" s="58">
        <f t="shared" si="178"/>
        <v>0</v>
      </c>
      <c r="CP272" s="58">
        <f t="shared" si="179"/>
        <v>0</v>
      </c>
      <c r="CQ272" s="58">
        <f t="shared" si="180"/>
        <v>0</v>
      </c>
      <c r="CR272" s="58">
        <f t="shared" si="181"/>
        <v>0</v>
      </c>
      <c r="CS272" s="58">
        <f t="shared" si="182"/>
        <v>0</v>
      </c>
      <c r="CT272" s="58">
        <f t="shared" si="183"/>
        <v>0</v>
      </c>
      <c r="CU272" s="58">
        <f t="shared" si="184"/>
        <v>0</v>
      </c>
      <c r="CV272" s="58">
        <f t="shared" si="185"/>
        <v>0</v>
      </c>
      <c r="CW272" s="58">
        <f t="shared" si="186"/>
        <v>0</v>
      </c>
      <c r="CX272" s="58">
        <f t="shared" si="187"/>
        <v>0</v>
      </c>
      <c r="CY272" s="58">
        <f t="shared" si="188"/>
        <v>0</v>
      </c>
      <c r="CZ272" s="58">
        <f t="shared" si="189"/>
        <v>0</v>
      </c>
    </row>
    <row r="273" spans="1:104" ht="26" x14ac:dyDescent="0.35">
      <c r="A273" s="141" t="s">
        <v>466</v>
      </c>
      <c r="B273" s="278"/>
      <c r="C273" s="20" t="s">
        <v>930</v>
      </c>
      <c r="D273" s="22"/>
      <c r="E273" s="22"/>
      <c r="F273" s="22"/>
      <c r="G273" s="20">
        <f t="shared" si="152"/>
        <v>0</v>
      </c>
      <c r="H273" s="20"/>
      <c r="I273" s="20"/>
      <c r="J273" s="20"/>
      <c r="K273" s="20"/>
      <c r="L273" s="20"/>
      <c r="M273" s="20"/>
      <c r="N273" s="20"/>
      <c r="O273" s="20"/>
      <c r="P273" s="20"/>
      <c r="Q273" s="20"/>
      <c r="R273" s="20"/>
      <c r="S273" s="20"/>
      <c r="T273" s="67" t="s">
        <v>108</v>
      </c>
      <c r="U273" s="67"/>
      <c r="V273" s="68" t="e">
        <f t="shared" si="153"/>
        <v>#DIV/0!</v>
      </c>
      <c r="W273" s="68" t="e">
        <f t="shared" si="154"/>
        <v>#DIV/0!</v>
      </c>
      <c r="X273" s="67"/>
      <c r="Y273" s="67"/>
      <c r="Z273" s="67" t="s">
        <v>109</v>
      </c>
      <c r="AA273" s="67"/>
      <c r="AB273" s="68" t="e">
        <f t="shared" si="155"/>
        <v>#DIV/0!</v>
      </c>
      <c r="AC273" s="68" t="e">
        <f t="shared" si="156"/>
        <v>#DIV/0!</v>
      </c>
      <c r="AD273" s="67"/>
      <c r="AE273" s="67"/>
      <c r="AF273" s="67" t="s">
        <v>110</v>
      </c>
      <c r="AG273" s="67"/>
      <c r="AH273" s="68" t="e">
        <f t="shared" si="157"/>
        <v>#DIV/0!</v>
      </c>
      <c r="AI273" s="68" t="e">
        <f t="shared" si="158"/>
        <v>#DIV/0!</v>
      </c>
      <c r="AJ273" s="67"/>
      <c r="AK273" s="67"/>
      <c r="AL273" s="67" t="s">
        <v>111</v>
      </c>
      <c r="AM273" s="67"/>
      <c r="AN273" s="68" t="e">
        <f t="shared" si="159"/>
        <v>#DIV/0!</v>
      </c>
      <c r="AO273" s="68" t="e">
        <f t="shared" si="160"/>
        <v>#DIV/0!</v>
      </c>
      <c r="AP273" s="67"/>
      <c r="AQ273" s="67"/>
      <c r="AR273" s="67" t="s">
        <v>112</v>
      </c>
      <c r="AS273" s="67"/>
      <c r="AT273" s="68" t="e">
        <f t="shared" si="161"/>
        <v>#DIV/0!</v>
      </c>
      <c r="AU273" s="68" t="e">
        <f t="shared" si="162"/>
        <v>#DIV/0!</v>
      </c>
      <c r="AV273" s="67"/>
      <c r="AW273" s="67"/>
      <c r="AX273" s="67" t="s">
        <v>113</v>
      </c>
      <c r="AY273" s="67"/>
      <c r="AZ273" s="68" t="e">
        <f t="shared" si="163"/>
        <v>#DIV/0!</v>
      </c>
      <c r="BA273" s="68" t="e">
        <f t="shared" si="164"/>
        <v>#DIV/0!</v>
      </c>
      <c r="BB273" s="67"/>
      <c r="BC273" s="67"/>
      <c r="BD273" s="67" t="s">
        <v>114</v>
      </c>
      <c r="BE273" s="67"/>
      <c r="BF273" s="68" t="e">
        <f t="shared" si="165"/>
        <v>#DIV/0!</v>
      </c>
      <c r="BG273" s="68" t="e">
        <f t="shared" si="166"/>
        <v>#DIV/0!</v>
      </c>
      <c r="BH273" s="67"/>
      <c r="BI273" s="67"/>
      <c r="BJ273" s="67" t="s">
        <v>115</v>
      </c>
      <c r="BK273" s="67"/>
      <c r="BL273" s="68" t="e">
        <f t="shared" si="167"/>
        <v>#DIV/0!</v>
      </c>
      <c r="BM273" s="68" t="e">
        <f t="shared" si="168"/>
        <v>#DIV/0!</v>
      </c>
      <c r="BN273" s="67"/>
      <c r="BO273" s="67"/>
      <c r="BP273" s="67" t="s">
        <v>116</v>
      </c>
      <c r="BQ273" s="67"/>
      <c r="BR273" s="68" t="e">
        <f t="shared" si="169"/>
        <v>#DIV/0!</v>
      </c>
      <c r="BS273" s="68" t="e">
        <f t="shared" si="170"/>
        <v>#DIV/0!</v>
      </c>
      <c r="BT273" s="67"/>
      <c r="BU273" s="67"/>
      <c r="BV273" s="67" t="s">
        <v>117</v>
      </c>
      <c r="BW273" s="67"/>
      <c r="BX273" s="68" t="e">
        <f t="shared" si="171"/>
        <v>#DIV/0!</v>
      </c>
      <c r="BY273" s="68" t="e">
        <f t="shared" si="172"/>
        <v>#DIV/0!</v>
      </c>
      <c r="BZ273" s="67"/>
      <c r="CA273" s="67"/>
      <c r="CB273" s="67" t="s">
        <v>118</v>
      </c>
      <c r="CC273" s="67"/>
      <c r="CD273" s="68" t="e">
        <f t="shared" si="173"/>
        <v>#DIV/0!</v>
      </c>
      <c r="CE273" s="68" t="e">
        <f t="shared" si="174"/>
        <v>#DIV/0!</v>
      </c>
      <c r="CF273" s="67"/>
      <c r="CG273" s="67"/>
      <c r="CH273" s="67" t="s">
        <v>119</v>
      </c>
      <c r="CI273" s="67"/>
      <c r="CJ273" s="68" t="e">
        <f t="shared" si="175"/>
        <v>#DIV/0!</v>
      </c>
      <c r="CK273" s="68" t="e">
        <f t="shared" si="176"/>
        <v>#DIV/0!</v>
      </c>
      <c r="CL273" s="67"/>
      <c r="CM273" s="67"/>
      <c r="CN273" s="58">
        <f t="shared" si="177"/>
        <v>0</v>
      </c>
      <c r="CO273" s="58">
        <f t="shared" si="178"/>
        <v>0</v>
      </c>
      <c r="CP273" s="58">
        <f t="shared" si="179"/>
        <v>0</v>
      </c>
      <c r="CQ273" s="58">
        <f t="shared" si="180"/>
        <v>0</v>
      </c>
      <c r="CR273" s="58">
        <f t="shared" si="181"/>
        <v>0</v>
      </c>
      <c r="CS273" s="58">
        <f t="shared" si="182"/>
        <v>0</v>
      </c>
      <c r="CT273" s="58">
        <f t="shared" si="183"/>
        <v>0</v>
      </c>
      <c r="CU273" s="58">
        <f t="shared" si="184"/>
        <v>0</v>
      </c>
      <c r="CV273" s="58">
        <f t="shared" si="185"/>
        <v>0</v>
      </c>
      <c r="CW273" s="58">
        <f t="shared" si="186"/>
        <v>0</v>
      </c>
      <c r="CX273" s="58">
        <f t="shared" si="187"/>
        <v>0</v>
      </c>
      <c r="CY273" s="58">
        <f t="shared" si="188"/>
        <v>0</v>
      </c>
      <c r="CZ273" s="58">
        <f t="shared" si="189"/>
        <v>0</v>
      </c>
    </row>
    <row r="274" spans="1:104" ht="26" x14ac:dyDescent="0.35">
      <c r="A274" s="141" t="s">
        <v>466</v>
      </c>
      <c r="B274" s="278"/>
      <c r="C274" s="20" t="s">
        <v>931</v>
      </c>
      <c r="D274" s="22"/>
      <c r="E274" s="22"/>
      <c r="F274" s="22"/>
      <c r="G274" s="20">
        <f t="shared" si="152"/>
        <v>0</v>
      </c>
      <c r="H274" s="20"/>
      <c r="I274" s="20"/>
      <c r="J274" s="20"/>
      <c r="K274" s="20"/>
      <c r="L274" s="20"/>
      <c r="M274" s="20"/>
      <c r="N274" s="20"/>
      <c r="O274" s="20"/>
      <c r="P274" s="20"/>
      <c r="Q274" s="20"/>
      <c r="R274" s="20"/>
      <c r="S274" s="20"/>
      <c r="T274" s="67" t="s">
        <v>108</v>
      </c>
      <c r="U274" s="67"/>
      <c r="V274" s="68" t="e">
        <f t="shared" si="153"/>
        <v>#DIV/0!</v>
      </c>
      <c r="W274" s="68" t="e">
        <f t="shared" si="154"/>
        <v>#DIV/0!</v>
      </c>
      <c r="X274" s="67"/>
      <c r="Y274" s="67"/>
      <c r="Z274" s="67" t="s">
        <v>109</v>
      </c>
      <c r="AA274" s="67"/>
      <c r="AB274" s="68" t="e">
        <f t="shared" si="155"/>
        <v>#DIV/0!</v>
      </c>
      <c r="AC274" s="68" t="e">
        <f t="shared" si="156"/>
        <v>#DIV/0!</v>
      </c>
      <c r="AD274" s="67"/>
      <c r="AE274" s="67"/>
      <c r="AF274" s="67" t="s">
        <v>110</v>
      </c>
      <c r="AG274" s="67"/>
      <c r="AH274" s="68" t="e">
        <f t="shared" si="157"/>
        <v>#DIV/0!</v>
      </c>
      <c r="AI274" s="68" t="e">
        <f t="shared" si="158"/>
        <v>#DIV/0!</v>
      </c>
      <c r="AJ274" s="67"/>
      <c r="AK274" s="67"/>
      <c r="AL274" s="67" t="s">
        <v>111</v>
      </c>
      <c r="AM274" s="67"/>
      <c r="AN274" s="68" t="e">
        <f t="shared" si="159"/>
        <v>#DIV/0!</v>
      </c>
      <c r="AO274" s="68" t="e">
        <f t="shared" si="160"/>
        <v>#DIV/0!</v>
      </c>
      <c r="AP274" s="67"/>
      <c r="AQ274" s="67"/>
      <c r="AR274" s="67" t="s">
        <v>112</v>
      </c>
      <c r="AS274" s="67"/>
      <c r="AT274" s="68" t="e">
        <f t="shared" si="161"/>
        <v>#DIV/0!</v>
      </c>
      <c r="AU274" s="68" t="e">
        <f t="shared" si="162"/>
        <v>#DIV/0!</v>
      </c>
      <c r="AV274" s="67"/>
      <c r="AW274" s="67"/>
      <c r="AX274" s="67" t="s">
        <v>113</v>
      </c>
      <c r="AY274" s="67"/>
      <c r="AZ274" s="68" t="e">
        <f t="shared" si="163"/>
        <v>#DIV/0!</v>
      </c>
      <c r="BA274" s="68" t="e">
        <f t="shared" si="164"/>
        <v>#DIV/0!</v>
      </c>
      <c r="BB274" s="67"/>
      <c r="BC274" s="67"/>
      <c r="BD274" s="67" t="s">
        <v>114</v>
      </c>
      <c r="BE274" s="67"/>
      <c r="BF274" s="68" t="e">
        <f t="shared" si="165"/>
        <v>#DIV/0!</v>
      </c>
      <c r="BG274" s="68" t="e">
        <f t="shared" si="166"/>
        <v>#DIV/0!</v>
      </c>
      <c r="BH274" s="67"/>
      <c r="BI274" s="67"/>
      <c r="BJ274" s="67" t="s">
        <v>115</v>
      </c>
      <c r="BK274" s="67"/>
      <c r="BL274" s="68" t="e">
        <f t="shared" si="167"/>
        <v>#DIV/0!</v>
      </c>
      <c r="BM274" s="68" t="e">
        <f t="shared" si="168"/>
        <v>#DIV/0!</v>
      </c>
      <c r="BN274" s="67"/>
      <c r="BO274" s="67"/>
      <c r="BP274" s="67" t="s">
        <v>116</v>
      </c>
      <c r="BQ274" s="67"/>
      <c r="BR274" s="68" t="e">
        <f t="shared" si="169"/>
        <v>#DIV/0!</v>
      </c>
      <c r="BS274" s="68" t="e">
        <f t="shared" si="170"/>
        <v>#DIV/0!</v>
      </c>
      <c r="BT274" s="67"/>
      <c r="BU274" s="67"/>
      <c r="BV274" s="67" t="s">
        <v>117</v>
      </c>
      <c r="BW274" s="67"/>
      <c r="BX274" s="68" t="e">
        <f t="shared" si="171"/>
        <v>#DIV/0!</v>
      </c>
      <c r="BY274" s="68" t="e">
        <f t="shared" si="172"/>
        <v>#DIV/0!</v>
      </c>
      <c r="BZ274" s="67"/>
      <c r="CA274" s="67"/>
      <c r="CB274" s="67" t="s">
        <v>118</v>
      </c>
      <c r="CC274" s="67"/>
      <c r="CD274" s="68" t="e">
        <f t="shared" si="173"/>
        <v>#DIV/0!</v>
      </c>
      <c r="CE274" s="68" t="e">
        <f t="shared" si="174"/>
        <v>#DIV/0!</v>
      </c>
      <c r="CF274" s="67"/>
      <c r="CG274" s="67"/>
      <c r="CH274" s="67" t="s">
        <v>119</v>
      </c>
      <c r="CI274" s="67"/>
      <c r="CJ274" s="68" t="e">
        <f t="shared" si="175"/>
        <v>#DIV/0!</v>
      </c>
      <c r="CK274" s="68" t="e">
        <f t="shared" si="176"/>
        <v>#DIV/0!</v>
      </c>
      <c r="CL274" s="67"/>
      <c r="CM274" s="67"/>
      <c r="CN274" s="58">
        <f t="shared" si="177"/>
        <v>0</v>
      </c>
      <c r="CO274" s="58">
        <f t="shared" si="178"/>
        <v>0</v>
      </c>
      <c r="CP274" s="58">
        <f t="shared" si="179"/>
        <v>0</v>
      </c>
      <c r="CQ274" s="58">
        <f t="shared" si="180"/>
        <v>0</v>
      </c>
      <c r="CR274" s="58">
        <f t="shared" si="181"/>
        <v>0</v>
      </c>
      <c r="CS274" s="58">
        <f t="shared" si="182"/>
        <v>0</v>
      </c>
      <c r="CT274" s="58">
        <f t="shared" si="183"/>
        <v>0</v>
      </c>
      <c r="CU274" s="58">
        <f t="shared" si="184"/>
        <v>0</v>
      </c>
      <c r="CV274" s="58">
        <f t="shared" si="185"/>
        <v>0</v>
      </c>
      <c r="CW274" s="58">
        <f t="shared" si="186"/>
        <v>0</v>
      </c>
      <c r="CX274" s="58">
        <f t="shared" si="187"/>
        <v>0</v>
      </c>
      <c r="CY274" s="58">
        <f t="shared" si="188"/>
        <v>0</v>
      </c>
      <c r="CZ274" s="58">
        <f t="shared" si="189"/>
        <v>0</v>
      </c>
    </row>
    <row r="275" spans="1:104" ht="26" x14ac:dyDescent="0.35">
      <c r="A275" s="141" t="s">
        <v>466</v>
      </c>
      <c r="B275" s="279"/>
      <c r="C275" s="20" t="s">
        <v>932</v>
      </c>
      <c r="D275" s="22"/>
      <c r="E275" s="22"/>
      <c r="F275" s="22"/>
      <c r="G275" s="20">
        <f t="shared" si="152"/>
        <v>0</v>
      </c>
      <c r="H275" s="20"/>
      <c r="I275" s="20"/>
      <c r="J275" s="20"/>
      <c r="K275" s="20"/>
      <c r="L275" s="20"/>
      <c r="M275" s="20"/>
      <c r="N275" s="20"/>
      <c r="O275" s="20"/>
      <c r="P275" s="20"/>
      <c r="Q275" s="20"/>
      <c r="R275" s="20"/>
      <c r="S275" s="20"/>
      <c r="T275" s="67" t="s">
        <v>108</v>
      </c>
      <c r="U275" s="67"/>
      <c r="V275" s="68" t="e">
        <f t="shared" si="153"/>
        <v>#DIV/0!</v>
      </c>
      <c r="W275" s="68" t="e">
        <f t="shared" si="154"/>
        <v>#DIV/0!</v>
      </c>
      <c r="X275" s="67"/>
      <c r="Y275" s="67"/>
      <c r="Z275" s="67" t="s">
        <v>109</v>
      </c>
      <c r="AA275" s="67"/>
      <c r="AB275" s="68" t="e">
        <f t="shared" si="155"/>
        <v>#DIV/0!</v>
      </c>
      <c r="AC275" s="68" t="e">
        <f t="shared" si="156"/>
        <v>#DIV/0!</v>
      </c>
      <c r="AD275" s="67"/>
      <c r="AE275" s="67"/>
      <c r="AF275" s="67" t="s">
        <v>110</v>
      </c>
      <c r="AG275" s="67"/>
      <c r="AH275" s="68" t="e">
        <f t="shared" si="157"/>
        <v>#DIV/0!</v>
      </c>
      <c r="AI275" s="68" t="e">
        <f t="shared" si="158"/>
        <v>#DIV/0!</v>
      </c>
      <c r="AJ275" s="67"/>
      <c r="AK275" s="67"/>
      <c r="AL275" s="67" t="s">
        <v>111</v>
      </c>
      <c r="AM275" s="67"/>
      <c r="AN275" s="68" t="e">
        <f t="shared" si="159"/>
        <v>#DIV/0!</v>
      </c>
      <c r="AO275" s="68" t="e">
        <f t="shared" si="160"/>
        <v>#DIV/0!</v>
      </c>
      <c r="AP275" s="67"/>
      <c r="AQ275" s="67"/>
      <c r="AR275" s="67" t="s">
        <v>112</v>
      </c>
      <c r="AS275" s="67"/>
      <c r="AT275" s="68" t="e">
        <f t="shared" si="161"/>
        <v>#DIV/0!</v>
      </c>
      <c r="AU275" s="68" t="e">
        <f t="shared" si="162"/>
        <v>#DIV/0!</v>
      </c>
      <c r="AV275" s="67"/>
      <c r="AW275" s="67"/>
      <c r="AX275" s="67" t="s">
        <v>113</v>
      </c>
      <c r="AY275" s="67"/>
      <c r="AZ275" s="68" t="e">
        <f t="shared" si="163"/>
        <v>#DIV/0!</v>
      </c>
      <c r="BA275" s="68" t="e">
        <f t="shared" si="164"/>
        <v>#DIV/0!</v>
      </c>
      <c r="BB275" s="67"/>
      <c r="BC275" s="67"/>
      <c r="BD275" s="67" t="s">
        <v>114</v>
      </c>
      <c r="BE275" s="67"/>
      <c r="BF275" s="68" t="e">
        <f t="shared" si="165"/>
        <v>#DIV/0!</v>
      </c>
      <c r="BG275" s="68" t="e">
        <f t="shared" si="166"/>
        <v>#DIV/0!</v>
      </c>
      <c r="BH275" s="67"/>
      <c r="BI275" s="67"/>
      <c r="BJ275" s="67" t="s">
        <v>115</v>
      </c>
      <c r="BK275" s="67"/>
      <c r="BL275" s="68" t="e">
        <f t="shared" si="167"/>
        <v>#DIV/0!</v>
      </c>
      <c r="BM275" s="68" t="e">
        <f t="shared" si="168"/>
        <v>#DIV/0!</v>
      </c>
      <c r="BN275" s="67"/>
      <c r="BO275" s="67"/>
      <c r="BP275" s="67" t="s">
        <v>116</v>
      </c>
      <c r="BQ275" s="67"/>
      <c r="BR275" s="68" t="e">
        <f t="shared" si="169"/>
        <v>#DIV/0!</v>
      </c>
      <c r="BS275" s="68" t="e">
        <f t="shared" si="170"/>
        <v>#DIV/0!</v>
      </c>
      <c r="BT275" s="67"/>
      <c r="BU275" s="67"/>
      <c r="BV275" s="67" t="s">
        <v>117</v>
      </c>
      <c r="BW275" s="67"/>
      <c r="BX275" s="68" t="e">
        <f t="shared" si="171"/>
        <v>#DIV/0!</v>
      </c>
      <c r="BY275" s="68" t="e">
        <f t="shared" si="172"/>
        <v>#DIV/0!</v>
      </c>
      <c r="BZ275" s="67"/>
      <c r="CA275" s="67"/>
      <c r="CB275" s="67" t="s">
        <v>118</v>
      </c>
      <c r="CC275" s="67"/>
      <c r="CD275" s="68" t="e">
        <f t="shared" si="173"/>
        <v>#DIV/0!</v>
      </c>
      <c r="CE275" s="68" t="e">
        <f t="shared" si="174"/>
        <v>#DIV/0!</v>
      </c>
      <c r="CF275" s="67"/>
      <c r="CG275" s="67"/>
      <c r="CH275" s="67" t="s">
        <v>119</v>
      </c>
      <c r="CI275" s="67"/>
      <c r="CJ275" s="68" t="e">
        <f t="shared" si="175"/>
        <v>#DIV/0!</v>
      </c>
      <c r="CK275" s="68" t="e">
        <f t="shared" si="176"/>
        <v>#DIV/0!</v>
      </c>
      <c r="CL275" s="67"/>
      <c r="CM275" s="67"/>
      <c r="CN275" s="58">
        <f t="shared" si="177"/>
        <v>0</v>
      </c>
      <c r="CO275" s="58">
        <f t="shared" si="178"/>
        <v>0</v>
      </c>
      <c r="CP275" s="58">
        <f t="shared" si="179"/>
        <v>0</v>
      </c>
      <c r="CQ275" s="58">
        <f t="shared" si="180"/>
        <v>0</v>
      </c>
      <c r="CR275" s="58">
        <f t="shared" si="181"/>
        <v>0</v>
      </c>
      <c r="CS275" s="58">
        <f t="shared" si="182"/>
        <v>0</v>
      </c>
      <c r="CT275" s="58">
        <f t="shared" si="183"/>
        <v>0</v>
      </c>
      <c r="CU275" s="58">
        <f t="shared" si="184"/>
        <v>0</v>
      </c>
      <c r="CV275" s="58">
        <f t="shared" si="185"/>
        <v>0</v>
      </c>
      <c r="CW275" s="58">
        <f t="shared" si="186"/>
        <v>0</v>
      </c>
      <c r="CX275" s="58">
        <f t="shared" si="187"/>
        <v>0</v>
      </c>
      <c r="CY275" s="58">
        <f t="shared" si="188"/>
        <v>0</v>
      </c>
      <c r="CZ275" s="58">
        <f t="shared" si="189"/>
        <v>0</v>
      </c>
    </row>
    <row r="276" spans="1:104" ht="78" x14ac:dyDescent="0.35">
      <c r="A276" s="141" t="s">
        <v>466</v>
      </c>
      <c r="B276" s="277" t="s">
        <v>155</v>
      </c>
      <c r="C276" s="20" t="s">
        <v>933</v>
      </c>
      <c r="D276" s="22" t="s">
        <v>468</v>
      </c>
      <c r="E276" s="22" t="s">
        <v>478</v>
      </c>
      <c r="F276" s="22" t="s">
        <v>479</v>
      </c>
      <c r="G276" s="20">
        <f t="shared" si="152"/>
        <v>1</v>
      </c>
      <c r="H276" s="20"/>
      <c r="I276" s="20"/>
      <c r="J276" s="20"/>
      <c r="K276" s="20"/>
      <c r="L276" s="20"/>
      <c r="M276" s="20"/>
      <c r="N276" s="20"/>
      <c r="O276" s="20"/>
      <c r="P276" s="20"/>
      <c r="Q276" s="20">
        <v>1</v>
      </c>
      <c r="R276" s="20"/>
      <c r="S276" s="20"/>
      <c r="T276" s="67" t="s">
        <v>108</v>
      </c>
      <c r="U276" s="67"/>
      <c r="V276" s="68" t="e">
        <f t="shared" si="153"/>
        <v>#DIV/0!</v>
      </c>
      <c r="W276" s="68">
        <f t="shared" si="154"/>
        <v>0</v>
      </c>
      <c r="X276" s="67"/>
      <c r="Y276" s="67"/>
      <c r="Z276" s="67" t="s">
        <v>109</v>
      </c>
      <c r="AA276" s="67"/>
      <c r="AB276" s="68" t="e">
        <f t="shared" si="155"/>
        <v>#DIV/0!</v>
      </c>
      <c r="AC276" s="68">
        <f t="shared" si="156"/>
        <v>0</v>
      </c>
      <c r="AD276" s="67"/>
      <c r="AE276" s="67"/>
      <c r="AF276" s="67" t="s">
        <v>110</v>
      </c>
      <c r="AG276" s="67"/>
      <c r="AH276" s="68" t="e">
        <f t="shared" si="157"/>
        <v>#DIV/0!</v>
      </c>
      <c r="AI276" s="68">
        <f t="shared" si="158"/>
        <v>0</v>
      </c>
      <c r="AJ276" s="67"/>
      <c r="AK276" s="67"/>
      <c r="AL276" s="67" t="s">
        <v>111</v>
      </c>
      <c r="AM276" s="67"/>
      <c r="AN276" s="68" t="e">
        <f t="shared" si="159"/>
        <v>#DIV/0!</v>
      </c>
      <c r="AO276" s="68">
        <f t="shared" si="160"/>
        <v>0</v>
      </c>
      <c r="AP276" s="67"/>
      <c r="AQ276" s="67"/>
      <c r="AR276" s="67" t="s">
        <v>112</v>
      </c>
      <c r="AS276" s="67"/>
      <c r="AT276" s="68" t="e">
        <f t="shared" si="161"/>
        <v>#DIV/0!</v>
      </c>
      <c r="AU276" s="68">
        <f t="shared" si="162"/>
        <v>0</v>
      </c>
      <c r="AV276" s="67"/>
      <c r="AW276" s="67"/>
      <c r="AX276" s="67" t="s">
        <v>113</v>
      </c>
      <c r="AY276" s="67"/>
      <c r="AZ276" s="68" t="e">
        <f t="shared" si="163"/>
        <v>#DIV/0!</v>
      </c>
      <c r="BA276" s="68">
        <f t="shared" si="164"/>
        <v>0</v>
      </c>
      <c r="BB276" s="67"/>
      <c r="BC276" s="67"/>
      <c r="BD276" s="67" t="s">
        <v>114</v>
      </c>
      <c r="BE276" s="67"/>
      <c r="BF276" s="68" t="e">
        <f t="shared" si="165"/>
        <v>#DIV/0!</v>
      </c>
      <c r="BG276" s="68">
        <f t="shared" si="166"/>
        <v>0</v>
      </c>
      <c r="BH276" s="67"/>
      <c r="BI276" s="67"/>
      <c r="BJ276" s="67" t="s">
        <v>115</v>
      </c>
      <c r="BK276" s="67"/>
      <c r="BL276" s="68" t="e">
        <f t="shared" si="167"/>
        <v>#DIV/0!</v>
      </c>
      <c r="BM276" s="68">
        <f t="shared" si="168"/>
        <v>0</v>
      </c>
      <c r="BN276" s="67"/>
      <c r="BO276" s="67"/>
      <c r="BP276" s="67" t="s">
        <v>116</v>
      </c>
      <c r="BQ276" s="67"/>
      <c r="BR276" s="68" t="e">
        <f t="shared" si="169"/>
        <v>#DIV/0!</v>
      </c>
      <c r="BS276" s="68">
        <f t="shared" si="170"/>
        <v>0</v>
      </c>
      <c r="BT276" s="67"/>
      <c r="BU276" s="67"/>
      <c r="BV276" s="67" t="s">
        <v>117</v>
      </c>
      <c r="BW276" s="67"/>
      <c r="BX276" s="68">
        <f t="shared" si="171"/>
        <v>0</v>
      </c>
      <c r="BY276" s="68">
        <f t="shared" si="172"/>
        <v>0</v>
      </c>
      <c r="BZ276" s="67"/>
      <c r="CA276" s="67"/>
      <c r="CB276" s="67" t="s">
        <v>118</v>
      </c>
      <c r="CC276" s="67"/>
      <c r="CD276" s="68" t="e">
        <f t="shared" si="173"/>
        <v>#DIV/0!</v>
      </c>
      <c r="CE276" s="68">
        <f t="shared" si="174"/>
        <v>0</v>
      </c>
      <c r="CF276" s="67"/>
      <c r="CG276" s="67"/>
      <c r="CH276" s="67" t="s">
        <v>119</v>
      </c>
      <c r="CI276" s="67"/>
      <c r="CJ276" s="68" t="e">
        <f t="shared" si="175"/>
        <v>#DIV/0!</v>
      </c>
      <c r="CK276" s="68">
        <f t="shared" si="176"/>
        <v>0</v>
      </c>
      <c r="CL276" s="67"/>
      <c r="CM276" s="67"/>
      <c r="CN276" s="58">
        <f t="shared" si="177"/>
        <v>0</v>
      </c>
      <c r="CO276" s="58">
        <f t="shared" si="178"/>
        <v>0</v>
      </c>
      <c r="CP276" s="58">
        <f t="shared" si="179"/>
        <v>0</v>
      </c>
      <c r="CQ276" s="58">
        <f t="shared" si="180"/>
        <v>0</v>
      </c>
      <c r="CR276" s="58">
        <f t="shared" si="181"/>
        <v>0</v>
      </c>
      <c r="CS276" s="58">
        <f t="shared" si="182"/>
        <v>0</v>
      </c>
      <c r="CT276" s="58">
        <f t="shared" si="183"/>
        <v>0</v>
      </c>
      <c r="CU276" s="58">
        <f t="shared" si="184"/>
        <v>0</v>
      </c>
      <c r="CV276" s="58">
        <f t="shared" si="185"/>
        <v>0</v>
      </c>
      <c r="CW276" s="58">
        <f t="shared" si="186"/>
        <v>0</v>
      </c>
      <c r="CX276" s="58">
        <f t="shared" si="187"/>
        <v>0</v>
      </c>
      <c r="CY276" s="58">
        <f t="shared" si="188"/>
        <v>0</v>
      </c>
      <c r="CZ276" s="58">
        <f t="shared" si="189"/>
        <v>0</v>
      </c>
    </row>
    <row r="277" spans="1:104" ht="26" x14ac:dyDescent="0.35">
      <c r="A277" s="141" t="s">
        <v>466</v>
      </c>
      <c r="B277" s="278"/>
      <c r="C277" s="20" t="s">
        <v>934</v>
      </c>
      <c r="D277" s="22"/>
      <c r="E277" s="22"/>
      <c r="F277" s="22"/>
      <c r="G277" s="20">
        <f t="shared" si="152"/>
        <v>0</v>
      </c>
      <c r="H277" s="20"/>
      <c r="I277" s="20"/>
      <c r="J277" s="20"/>
      <c r="K277" s="20"/>
      <c r="L277" s="20"/>
      <c r="M277" s="20"/>
      <c r="N277" s="20"/>
      <c r="O277" s="20"/>
      <c r="P277" s="20"/>
      <c r="Q277" s="20"/>
      <c r="R277" s="20"/>
      <c r="S277" s="20"/>
      <c r="T277" s="67" t="s">
        <v>108</v>
      </c>
      <c r="U277" s="67"/>
      <c r="V277" s="68" t="e">
        <f t="shared" si="153"/>
        <v>#DIV/0!</v>
      </c>
      <c r="W277" s="68" t="e">
        <f t="shared" si="154"/>
        <v>#DIV/0!</v>
      </c>
      <c r="X277" s="67"/>
      <c r="Y277" s="67"/>
      <c r="Z277" s="67" t="s">
        <v>109</v>
      </c>
      <c r="AA277" s="67"/>
      <c r="AB277" s="68" t="e">
        <f t="shared" si="155"/>
        <v>#DIV/0!</v>
      </c>
      <c r="AC277" s="68" t="e">
        <f t="shared" si="156"/>
        <v>#DIV/0!</v>
      </c>
      <c r="AD277" s="67"/>
      <c r="AE277" s="67"/>
      <c r="AF277" s="67" t="s">
        <v>110</v>
      </c>
      <c r="AG277" s="67"/>
      <c r="AH277" s="68" t="e">
        <f t="shared" si="157"/>
        <v>#DIV/0!</v>
      </c>
      <c r="AI277" s="68" t="e">
        <f t="shared" si="158"/>
        <v>#DIV/0!</v>
      </c>
      <c r="AJ277" s="67"/>
      <c r="AK277" s="67"/>
      <c r="AL277" s="67" t="s">
        <v>111</v>
      </c>
      <c r="AM277" s="67"/>
      <c r="AN277" s="68" t="e">
        <f t="shared" si="159"/>
        <v>#DIV/0!</v>
      </c>
      <c r="AO277" s="68" t="e">
        <f t="shared" si="160"/>
        <v>#DIV/0!</v>
      </c>
      <c r="AP277" s="67"/>
      <c r="AQ277" s="67"/>
      <c r="AR277" s="67" t="s">
        <v>112</v>
      </c>
      <c r="AS277" s="67"/>
      <c r="AT277" s="68" t="e">
        <f t="shared" si="161"/>
        <v>#DIV/0!</v>
      </c>
      <c r="AU277" s="68" t="e">
        <f t="shared" si="162"/>
        <v>#DIV/0!</v>
      </c>
      <c r="AV277" s="67"/>
      <c r="AW277" s="67"/>
      <c r="AX277" s="67" t="s">
        <v>113</v>
      </c>
      <c r="AY277" s="67"/>
      <c r="AZ277" s="68" t="e">
        <f t="shared" si="163"/>
        <v>#DIV/0!</v>
      </c>
      <c r="BA277" s="68" t="e">
        <f t="shared" si="164"/>
        <v>#DIV/0!</v>
      </c>
      <c r="BB277" s="67"/>
      <c r="BC277" s="67"/>
      <c r="BD277" s="67" t="s">
        <v>114</v>
      </c>
      <c r="BE277" s="67"/>
      <c r="BF277" s="68" t="e">
        <f t="shared" si="165"/>
        <v>#DIV/0!</v>
      </c>
      <c r="BG277" s="68" t="e">
        <f t="shared" si="166"/>
        <v>#DIV/0!</v>
      </c>
      <c r="BH277" s="67"/>
      <c r="BI277" s="67"/>
      <c r="BJ277" s="67" t="s">
        <v>115</v>
      </c>
      <c r="BK277" s="67"/>
      <c r="BL277" s="68" t="e">
        <f t="shared" si="167"/>
        <v>#DIV/0!</v>
      </c>
      <c r="BM277" s="68" t="e">
        <f t="shared" si="168"/>
        <v>#DIV/0!</v>
      </c>
      <c r="BN277" s="67"/>
      <c r="BO277" s="67"/>
      <c r="BP277" s="67" t="s">
        <v>116</v>
      </c>
      <c r="BQ277" s="67"/>
      <c r="BR277" s="68" t="e">
        <f t="shared" si="169"/>
        <v>#DIV/0!</v>
      </c>
      <c r="BS277" s="68" t="e">
        <f t="shared" si="170"/>
        <v>#DIV/0!</v>
      </c>
      <c r="BT277" s="67"/>
      <c r="BU277" s="67"/>
      <c r="BV277" s="67" t="s">
        <v>117</v>
      </c>
      <c r="BW277" s="67"/>
      <c r="BX277" s="68" t="e">
        <f t="shared" si="171"/>
        <v>#DIV/0!</v>
      </c>
      <c r="BY277" s="68" t="e">
        <f t="shared" si="172"/>
        <v>#DIV/0!</v>
      </c>
      <c r="BZ277" s="67"/>
      <c r="CA277" s="67"/>
      <c r="CB277" s="67" t="s">
        <v>118</v>
      </c>
      <c r="CC277" s="67"/>
      <c r="CD277" s="68" t="e">
        <f t="shared" si="173"/>
        <v>#DIV/0!</v>
      </c>
      <c r="CE277" s="68" t="e">
        <f t="shared" si="174"/>
        <v>#DIV/0!</v>
      </c>
      <c r="CF277" s="67"/>
      <c r="CG277" s="67"/>
      <c r="CH277" s="67" t="s">
        <v>119</v>
      </c>
      <c r="CI277" s="67"/>
      <c r="CJ277" s="68" t="e">
        <f t="shared" si="175"/>
        <v>#DIV/0!</v>
      </c>
      <c r="CK277" s="68" t="e">
        <f t="shared" si="176"/>
        <v>#DIV/0!</v>
      </c>
      <c r="CL277" s="67"/>
      <c r="CM277" s="67"/>
      <c r="CN277" s="58">
        <f t="shared" si="177"/>
        <v>0</v>
      </c>
      <c r="CO277" s="58">
        <f t="shared" si="178"/>
        <v>0</v>
      </c>
      <c r="CP277" s="58">
        <f t="shared" si="179"/>
        <v>0</v>
      </c>
      <c r="CQ277" s="58">
        <f t="shared" si="180"/>
        <v>0</v>
      </c>
      <c r="CR277" s="58">
        <f t="shared" si="181"/>
        <v>0</v>
      </c>
      <c r="CS277" s="58">
        <f t="shared" si="182"/>
        <v>0</v>
      </c>
      <c r="CT277" s="58">
        <f t="shared" si="183"/>
        <v>0</v>
      </c>
      <c r="CU277" s="58">
        <f t="shared" si="184"/>
        <v>0</v>
      </c>
      <c r="CV277" s="58">
        <f t="shared" si="185"/>
        <v>0</v>
      </c>
      <c r="CW277" s="58">
        <f t="shared" si="186"/>
        <v>0</v>
      </c>
      <c r="CX277" s="58">
        <f t="shared" si="187"/>
        <v>0</v>
      </c>
      <c r="CY277" s="58">
        <f t="shared" si="188"/>
        <v>0</v>
      </c>
      <c r="CZ277" s="58">
        <f t="shared" si="189"/>
        <v>0</v>
      </c>
    </row>
    <row r="278" spans="1:104" ht="26" x14ac:dyDescent="0.35">
      <c r="A278" s="141" t="s">
        <v>466</v>
      </c>
      <c r="B278" s="278"/>
      <c r="C278" s="20" t="s">
        <v>935</v>
      </c>
      <c r="D278" s="22"/>
      <c r="E278" s="22"/>
      <c r="F278" s="22"/>
      <c r="G278" s="20">
        <f t="shared" si="152"/>
        <v>0</v>
      </c>
      <c r="H278" s="20"/>
      <c r="I278" s="20"/>
      <c r="J278" s="20"/>
      <c r="K278" s="20"/>
      <c r="L278" s="20"/>
      <c r="M278" s="20"/>
      <c r="N278" s="20"/>
      <c r="O278" s="20"/>
      <c r="P278" s="20"/>
      <c r="Q278" s="20"/>
      <c r="R278" s="20"/>
      <c r="S278" s="20"/>
      <c r="T278" s="67" t="s">
        <v>108</v>
      </c>
      <c r="U278" s="67"/>
      <c r="V278" s="68" t="e">
        <f t="shared" si="153"/>
        <v>#DIV/0!</v>
      </c>
      <c r="W278" s="68" t="e">
        <f t="shared" si="154"/>
        <v>#DIV/0!</v>
      </c>
      <c r="X278" s="67"/>
      <c r="Y278" s="67"/>
      <c r="Z278" s="67" t="s">
        <v>109</v>
      </c>
      <c r="AA278" s="67"/>
      <c r="AB278" s="68" t="e">
        <f t="shared" si="155"/>
        <v>#DIV/0!</v>
      </c>
      <c r="AC278" s="68" t="e">
        <f t="shared" si="156"/>
        <v>#DIV/0!</v>
      </c>
      <c r="AD278" s="67"/>
      <c r="AE278" s="67"/>
      <c r="AF278" s="67" t="s">
        <v>110</v>
      </c>
      <c r="AG278" s="67"/>
      <c r="AH278" s="68" t="e">
        <f t="shared" si="157"/>
        <v>#DIV/0!</v>
      </c>
      <c r="AI278" s="68" t="e">
        <f t="shared" si="158"/>
        <v>#DIV/0!</v>
      </c>
      <c r="AJ278" s="67"/>
      <c r="AK278" s="67"/>
      <c r="AL278" s="67" t="s">
        <v>111</v>
      </c>
      <c r="AM278" s="67"/>
      <c r="AN278" s="68" t="e">
        <f t="shared" si="159"/>
        <v>#DIV/0!</v>
      </c>
      <c r="AO278" s="68" t="e">
        <f t="shared" si="160"/>
        <v>#DIV/0!</v>
      </c>
      <c r="AP278" s="67"/>
      <c r="AQ278" s="67"/>
      <c r="AR278" s="67" t="s">
        <v>112</v>
      </c>
      <c r="AS278" s="67"/>
      <c r="AT278" s="68" t="e">
        <f t="shared" si="161"/>
        <v>#DIV/0!</v>
      </c>
      <c r="AU278" s="68" t="e">
        <f t="shared" si="162"/>
        <v>#DIV/0!</v>
      </c>
      <c r="AV278" s="67"/>
      <c r="AW278" s="67"/>
      <c r="AX278" s="67" t="s">
        <v>113</v>
      </c>
      <c r="AY278" s="67"/>
      <c r="AZ278" s="68" t="e">
        <f t="shared" si="163"/>
        <v>#DIV/0!</v>
      </c>
      <c r="BA278" s="68" t="e">
        <f t="shared" si="164"/>
        <v>#DIV/0!</v>
      </c>
      <c r="BB278" s="67"/>
      <c r="BC278" s="67"/>
      <c r="BD278" s="67" t="s">
        <v>114</v>
      </c>
      <c r="BE278" s="67"/>
      <c r="BF278" s="68" t="e">
        <f t="shared" si="165"/>
        <v>#DIV/0!</v>
      </c>
      <c r="BG278" s="68" t="e">
        <f t="shared" si="166"/>
        <v>#DIV/0!</v>
      </c>
      <c r="BH278" s="67"/>
      <c r="BI278" s="67"/>
      <c r="BJ278" s="67" t="s">
        <v>115</v>
      </c>
      <c r="BK278" s="67"/>
      <c r="BL278" s="68" t="e">
        <f t="shared" si="167"/>
        <v>#DIV/0!</v>
      </c>
      <c r="BM278" s="68" t="e">
        <f t="shared" si="168"/>
        <v>#DIV/0!</v>
      </c>
      <c r="BN278" s="67"/>
      <c r="BO278" s="67"/>
      <c r="BP278" s="67" t="s">
        <v>116</v>
      </c>
      <c r="BQ278" s="67"/>
      <c r="BR278" s="68" t="e">
        <f t="shared" si="169"/>
        <v>#DIV/0!</v>
      </c>
      <c r="BS278" s="68" t="e">
        <f t="shared" si="170"/>
        <v>#DIV/0!</v>
      </c>
      <c r="BT278" s="67"/>
      <c r="BU278" s="67"/>
      <c r="BV278" s="67" t="s">
        <v>117</v>
      </c>
      <c r="BW278" s="67"/>
      <c r="BX278" s="68" t="e">
        <f t="shared" si="171"/>
        <v>#DIV/0!</v>
      </c>
      <c r="BY278" s="68" t="e">
        <f t="shared" si="172"/>
        <v>#DIV/0!</v>
      </c>
      <c r="BZ278" s="67"/>
      <c r="CA278" s="67"/>
      <c r="CB278" s="67" t="s">
        <v>118</v>
      </c>
      <c r="CC278" s="67"/>
      <c r="CD278" s="68" t="e">
        <f t="shared" si="173"/>
        <v>#DIV/0!</v>
      </c>
      <c r="CE278" s="68" t="e">
        <f t="shared" si="174"/>
        <v>#DIV/0!</v>
      </c>
      <c r="CF278" s="67"/>
      <c r="CG278" s="67"/>
      <c r="CH278" s="67" t="s">
        <v>119</v>
      </c>
      <c r="CI278" s="67"/>
      <c r="CJ278" s="68" t="e">
        <f t="shared" si="175"/>
        <v>#DIV/0!</v>
      </c>
      <c r="CK278" s="68" t="e">
        <f t="shared" si="176"/>
        <v>#DIV/0!</v>
      </c>
      <c r="CL278" s="67"/>
      <c r="CM278" s="67"/>
      <c r="CN278" s="58">
        <f t="shared" si="177"/>
        <v>0</v>
      </c>
      <c r="CO278" s="58">
        <f t="shared" si="178"/>
        <v>0</v>
      </c>
      <c r="CP278" s="58">
        <f t="shared" si="179"/>
        <v>0</v>
      </c>
      <c r="CQ278" s="58">
        <f t="shared" si="180"/>
        <v>0</v>
      </c>
      <c r="CR278" s="58">
        <f t="shared" si="181"/>
        <v>0</v>
      </c>
      <c r="CS278" s="58">
        <f t="shared" si="182"/>
        <v>0</v>
      </c>
      <c r="CT278" s="58">
        <f t="shared" si="183"/>
        <v>0</v>
      </c>
      <c r="CU278" s="58">
        <f t="shared" si="184"/>
        <v>0</v>
      </c>
      <c r="CV278" s="58">
        <f t="shared" si="185"/>
        <v>0</v>
      </c>
      <c r="CW278" s="58">
        <f t="shared" si="186"/>
        <v>0</v>
      </c>
      <c r="CX278" s="58">
        <f t="shared" si="187"/>
        <v>0</v>
      </c>
      <c r="CY278" s="58">
        <f t="shared" si="188"/>
        <v>0</v>
      </c>
      <c r="CZ278" s="58">
        <f t="shared" si="189"/>
        <v>0</v>
      </c>
    </row>
    <row r="279" spans="1:104" ht="26" x14ac:dyDescent="0.35">
      <c r="A279" s="141" t="s">
        <v>466</v>
      </c>
      <c r="B279" s="279"/>
      <c r="C279" s="20" t="s">
        <v>936</v>
      </c>
      <c r="D279" s="22"/>
      <c r="E279" s="22"/>
      <c r="F279" s="22"/>
      <c r="G279" s="20">
        <f t="shared" si="152"/>
        <v>0</v>
      </c>
      <c r="H279" s="20"/>
      <c r="I279" s="20"/>
      <c r="J279" s="20"/>
      <c r="K279" s="20"/>
      <c r="L279" s="20"/>
      <c r="M279" s="20"/>
      <c r="N279" s="20"/>
      <c r="O279" s="20"/>
      <c r="P279" s="20"/>
      <c r="Q279" s="20"/>
      <c r="R279" s="20"/>
      <c r="S279" s="20"/>
      <c r="T279" s="67" t="s">
        <v>108</v>
      </c>
      <c r="U279" s="67"/>
      <c r="V279" s="68" t="e">
        <f t="shared" si="153"/>
        <v>#DIV/0!</v>
      </c>
      <c r="W279" s="68" t="e">
        <f t="shared" si="154"/>
        <v>#DIV/0!</v>
      </c>
      <c r="X279" s="67"/>
      <c r="Y279" s="67"/>
      <c r="Z279" s="67" t="s">
        <v>109</v>
      </c>
      <c r="AA279" s="67"/>
      <c r="AB279" s="68" t="e">
        <f t="shared" si="155"/>
        <v>#DIV/0!</v>
      </c>
      <c r="AC279" s="68" t="e">
        <f t="shared" si="156"/>
        <v>#DIV/0!</v>
      </c>
      <c r="AD279" s="67"/>
      <c r="AE279" s="67"/>
      <c r="AF279" s="67" t="s">
        <v>110</v>
      </c>
      <c r="AG279" s="67"/>
      <c r="AH279" s="68" t="e">
        <f t="shared" si="157"/>
        <v>#DIV/0!</v>
      </c>
      <c r="AI279" s="68" t="e">
        <f t="shared" si="158"/>
        <v>#DIV/0!</v>
      </c>
      <c r="AJ279" s="67"/>
      <c r="AK279" s="67"/>
      <c r="AL279" s="67" t="s">
        <v>111</v>
      </c>
      <c r="AM279" s="67"/>
      <c r="AN279" s="68" t="e">
        <f t="shared" si="159"/>
        <v>#DIV/0!</v>
      </c>
      <c r="AO279" s="68" t="e">
        <f t="shared" si="160"/>
        <v>#DIV/0!</v>
      </c>
      <c r="AP279" s="67"/>
      <c r="AQ279" s="67"/>
      <c r="AR279" s="67" t="s">
        <v>112</v>
      </c>
      <c r="AS279" s="67"/>
      <c r="AT279" s="68" t="e">
        <f t="shared" si="161"/>
        <v>#DIV/0!</v>
      </c>
      <c r="AU279" s="68" t="e">
        <f t="shared" si="162"/>
        <v>#DIV/0!</v>
      </c>
      <c r="AV279" s="67"/>
      <c r="AW279" s="67"/>
      <c r="AX279" s="67" t="s">
        <v>113</v>
      </c>
      <c r="AY279" s="67"/>
      <c r="AZ279" s="68" t="e">
        <f t="shared" si="163"/>
        <v>#DIV/0!</v>
      </c>
      <c r="BA279" s="68" t="e">
        <f t="shared" si="164"/>
        <v>#DIV/0!</v>
      </c>
      <c r="BB279" s="67"/>
      <c r="BC279" s="67"/>
      <c r="BD279" s="67" t="s">
        <v>114</v>
      </c>
      <c r="BE279" s="67"/>
      <c r="BF279" s="68" t="e">
        <f t="shared" si="165"/>
        <v>#DIV/0!</v>
      </c>
      <c r="BG279" s="68" t="e">
        <f t="shared" si="166"/>
        <v>#DIV/0!</v>
      </c>
      <c r="BH279" s="67"/>
      <c r="BI279" s="67"/>
      <c r="BJ279" s="67" t="s">
        <v>115</v>
      </c>
      <c r="BK279" s="67"/>
      <c r="BL279" s="68" t="e">
        <f t="shared" si="167"/>
        <v>#DIV/0!</v>
      </c>
      <c r="BM279" s="68" t="e">
        <f t="shared" si="168"/>
        <v>#DIV/0!</v>
      </c>
      <c r="BN279" s="67"/>
      <c r="BO279" s="67"/>
      <c r="BP279" s="67" t="s">
        <v>116</v>
      </c>
      <c r="BQ279" s="67"/>
      <c r="BR279" s="68" t="e">
        <f t="shared" si="169"/>
        <v>#DIV/0!</v>
      </c>
      <c r="BS279" s="68" t="e">
        <f t="shared" si="170"/>
        <v>#DIV/0!</v>
      </c>
      <c r="BT279" s="67"/>
      <c r="BU279" s="67"/>
      <c r="BV279" s="67" t="s">
        <v>117</v>
      </c>
      <c r="BW279" s="67"/>
      <c r="BX279" s="68" t="e">
        <f t="shared" si="171"/>
        <v>#DIV/0!</v>
      </c>
      <c r="BY279" s="68" t="e">
        <f t="shared" si="172"/>
        <v>#DIV/0!</v>
      </c>
      <c r="BZ279" s="67"/>
      <c r="CA279" s="67"/>
      <c r="CB279" s="67" t="s">
        <v>118</v>
      </c>
      <c r="CC279" s="67"/>
      <c r="CD279" s="68" t="e">
        <f t="shared" si="173"/>
        <v>#DIV/0!</v>
      </c>
      <c r="CE279" s="68" t="e">
        <f t="shared" si="174"/>
        <v>#DIV/0!</v>
      </c>
      <c r="CF279" s="67"/>
      <c r="CG279" s="67"/>
      <c r="CH279" s="67" t="s">
        <v>119</v>
      </c>
      <c r="CI279" s="67"/>
      <c r="CJ279" s="68" t="e">
        <f t="shared" si="175"/>
        <v>#DIV/0!</v>
      </c>
      <c r="CK279" s="68" t="e">
        <f t="shared" si="176"/>
        <v>#DIV/0!</v>
      </c>
      <c r="CL279" s="67"/>
      <c r="CM279" s="67"/>
      <c r="CN279" s="58">
        <f t="shared" si="177"/>
        <v>0</v>
      </c>
      <c r="CO279" s="58">
        <f t="shared" si="178"/>
        <v>0</v>
      </c>
      <c r="CP279" s="58">
        <f t="shared" si="179"/>
        <v>0</v>
      </c>
      <c r="CQ279" s="58">
        <f t="shared" si="180"/>
        <v>0</v>
      </c>
      <c r="CR279" s="58">
        <f t="shared" si="181"/>
        <v>0</v>
      </c>
      <c r="CS279" s="58">
        <f t="shared" si="182"/>
        <v>0</v>
      </c>
      <c r="CT279" s="58">
        <f t="shared" si="183"/>
        <v>0</v>
      </c>
      <c r="CU279" s="58">
        <f t="shared" si="184"/>
        <v>0</v>
      </c>
      <c r="CV279" s="58">
        <f t="shared" si="185"/>
        <v>0</v>
      </c>
      <c r="CW279" s="58">
        <f t="shared" si="186"/>
        <v>0</v>
      </c>
      <c r="CX279" s="58">
        <f t="shared" si="187"/>
        <v>0</v>
      </c>
      <c r="CY279" s="58">
        <f t="shared" si="188"/>
        <v>0</v>
      </c>
      <c r="CZ279" s="58">
        <f t="shared" si="189"/>
        <v>0</v>
      </c>
    </row>
    <row r="280" spans="1:104" ht="65" x14ac:dyDescent="0.35">
      <c r="A280" s="141" t="s">
        <v>466</v>
      </c>
      <c r="B280" s="277" t="s">
        <v>155</v>
      </c>
      <c r="C280" s="20" t="s">
        <v>937</v>
      </c>
      <c r="D280" s="22" t="s">
        <v>468</v>
      </c>
      <c r="E280" s="22" t="s">
        <v>475</v>
      </c>
      <c r="F280" s="22" t="s">
        <v>481</v>
      </c>
      <c r="G280" s="20">
        <f t="shared" si="152"/>
        <v>6</v>
      </c>
      <c r="H280" s="20"/>
      <c r="I280" s="20"/>
      <c r="J280" s="20"/>
      <c r="K280" s="20"/>
      <c r="L280" s="20"/>
      <c r="M280" s="20"/>
      <c r="N280" s="20">
        <v>1</v>
      </c>
      <c r="O280" s="20">
        <v>1</v>
      </c>
      <c r="P280" s="20">
        <v>1</v>
      </c>
      <c r="Q280" s="20">
        <v>1</v>
      </c>
      <c r="R280" s="20">
        <v>1</v>
      </c>
      <c r="S280" s="20">
        <v>1</v>
      </c>
      <c r="T280" s="67" t="s">
        <v>108</v>
      </c>
      <c r="U280" s="67"/>
      <c r="V280" s="68" t="e">
        <f t="shared" si="153"/>
        <v>#DIV/0!</v>
      </c>
      <c r="W280" s="68">
        <f t="shared" si="154"/>
        <v>0</v>
      </c>
      <c r="X280" s="67"/>
      <c r="Y280" s="67"/>
      <c r="Z280" s="67" t="s">
        <v>109</v>
      </c>
      <c r="AA280" s="67"/>
      <c r="AB280" s="68" t="e">
        <f t="shared" si="155"/>
        <v>#DIV/0!</v>
      </c>
      <c r="AC280" s="68">
        <f t="shared" si="156"/>
        <v>0</v>
      </c>
      <c r="AD280" s="67"/>
      <c r="AE280" s="67"/>
      <c r="AF280" s="67" t="s">
        <v>110</v>
      </c>
      <c r="AG280" s="67"/>
      <c r="AH280" s="68" t="e">
        <f t="shared" si="157"/>
        <v>#DIV/0!</v>
      </c>
      <c r="AI280" s="68">
        <f t="shared" si="158"/>
        <v>0</v>
      </c>
      <c r="AJ280" s="67"/>
      <c r="AK280" s="67"/>
      <c r="AL280" s="67" t="s">
        <v>111</v>
      </c>
      <c r="AM280" s="67"/>
      <c r="AN280" s="68" t="e">
        <f t="shared" si="159"/>
        <v>#DIV/0!</v>
      </c>
      <c r="AO280" s="68">
        <f t="shared" si="160"/>
        <v>0</v>
      </c>
      <c r="AP280" s="67"/>
      <c r="AQ280" s="67"/>
      <c r="AR280" s="67" t="s">
        <v>112</v>
      </c>
      <c r="AS280" s="67"/>
      <c r="AT280" s="68" t="e">
        <f t="shared" si="161"/>
        <v>#DIV/0!</v>
      </c>
      <c r="AU280" s="68">
        <f t="shared" si="162"/>
        <v>0</v>
      </c>
      <c r="AV280" s="67"/>
      <c r="AW280" s="67"/>
      <c r="AX280" s="67" t="s">
        <v>113</v>
      </c>
      <c r="AY280" s="67"/>
      <c r="AZ280" s="68" t="e">
        <f t="shared" si="163"/>
        <v>#DIV/0!</v>
      </c>
      <c r="BA280" s="68">
        <f t="shared" si="164"/>
        <v>0</v>
      </c>
      <c r="BB280" s="67"/>
      <c r="BC280" s="67"/>
      <c r="BD280" s="67" t="s">
        <v>114</v>
      </c>
      <c r="BE280" s="67"/>
      <c r="BF280" s="68">
        <f t="shared" si="165"/>
        <v>0</v>
      </c>
      <c r="BG280" s="68">
        <f t="shared" si="166"/>
        <v>0</v>
      </c>
      <c r="BH280" s="67"/>
      <c r="BI280" s="67"/>
      <c r="BJ280" s="67" t="s">
        <v>115</v>
      </c>
      <c r="BK280" s="67"/>
      <c r="BL280" s="68">
        <f t="shared" si="167"/>
        <v>0</v>
      </c>
      <c r="BM280" s="68">
        <f t="shared" si="168"/>
        <v>0</v>
      </c>
      <c r="BN280" s="67"/>
      <c r="BO280" s="67"/>
      <c r="BP280" s="67" t="s">
        <v>116</v>
      </c>
      <c r="BQ280" s="67"/>
      <c r="BR280" s="68">
        <f t="shared" si="169"/>
        <v>0</v>
      </c>
      <c r="BS280" s="68">
        <f t="shared" si="170"/>
        <v>0</v>
      </c>
      <c r="BT280" s="67"/>
      <c r="BU280" s="67"/>
      <c r="BV280" s="67" t="s">
        <v>117</v>
      </c>
      <c r="BW280" s="67"/>
      <c r="BX280" s="68">
        <f t="shared" si="171"/>
        <v>0</v>
      </c>
      <c r="BY280" s="68">
        <f t="shared" si="172"/>
        <v>0</v>
      </c>
      <c r="BZ280" s="67"/>
      <c r="CA280" s="67"/>
      <c r="CB280" s="67" t="s">
        <v>118</v>
      </c>
      <c r="CC280" s="67"/>
      <c r="CD280" s="68">
        <f t="shared" si="173"/>
        <v>0</v>
      </c>
      <c r="CE280" s="68">
        <f t="shared" si="174"/>
        <v>0</v>
      </c>
      <c r="CF280" s="67"/>
      <c r="CG280" s="67"/>
      <c r="CH280" s="67" t="s">
        <v>119</v>
      </c>
      <c r="CI280" s="67"/>
      <c r="CJ280" s="68">
        <f t="shared" si="175"/>
        <v>0</v>
      </c>
      <c r="CK280" s="68">
        <f t="shared" si="176"/>
        <v>0</v>
      </c>
      <c r="CL280" s="67"/>
      <c r="CM280" s="67"/>
      <c r="CN280" s="58">
        <f t="shared" si="177"/>
        <v>0</v>
      </c>
      <c r="CO280" s="58">
        <f t="shared" si="178"/>
        <v>0</v>
      </c>
      <c r="CP280" s="58">
        <f t="shared" si="179"/>
        <v>0</v>
      </c>
      <c r="CQ280" s="58">
        <f t="shared" si="180"/>
        <v>0</v>
      </c>
      <c r="CR280" s="58">
        <f t="shared" si="181"/>
        <v>0</v>
      </c>
      <c r="CS280" s="58">
        <f t="shared" si="182"/>
        <v>0</v>
      </c>
      <c r="CT280" s="58">
        <f t="shared" si="183"/>
        <v>0</v>
      </c>
      <c r="CU280" s="58">
        <f t="shared" si="184"/>
        <v>0</v>
      </c>
      <c r="CV280" s="58">
        <f t="shared" si="185"/>
        <v>0</v>
      </c>
      <c r="CW280" s="58">
        <f t="shared" si="186"/>
        <v>0</v>
      </c>
      <c r="CX280" s="58">
        <f t="shared" si="187"/>
        <v>0</v>
      </c>
      <c r="CY280" s="58">
        <f t="shared" si="188"/>
        <v>0</v>
      </c>
      <c r="CZ280" s="58">
        <f t="shared" si="189"/>
        <v>0</v>
      </c>
    </row>
    <row r="281" spans="1:104" ht="26" x14ac:dyDescent="0.35">
      <c r="A281" s="141" t="s">
        <v>466</v>
      </c>
      <c r="B281" s="278"/>
      <c r="C281" s="20" t="s">
        <v>938</v>
      </c>
      <c r="D281" s="22"/>
      <c r="E281" s="22"/>
      <c r="F281" s="22"/>
      <c r="G281" s="20">
        <f t="shared" si="152"/>
        <v>0</v>
      </c>
      <c r="H281" s="20"/>
      <c r="I281" s="20"/>
      <c r="J281" s="20"/>
      <c r="K281" s="20"/>
      <c r="L281" s="20"/>
      <c r="M281" s="20"/>
      <c r="N281" s="20"/>
      <c r="O281" s="20"/>
      <c r="P281" s="20"/>
      <c r="Q281" s="20"/>
      <c r="R281" s="20"/>
      <c r="S281" s="20"/>
      <c r="T281" s="67" t="s">
        <v>108</v>
      </c>
      <c r="U281" s="67"/>
      <c r="V281" s="68" t="e">
        <f t="shared" si="153"/>
        <v>#DIV/0!</v>
      </c>
      <c r="W281" s="68" t="e">
        <f t="shared" si="154"/>
        <v>#DIV/0!</v>
      </c>
      <c r="X281" s="67"/>
      <c r="Y281" s="67"/>
      <c r="Z281" s="67" t="s">
        <v>109</v>
      </c>
      <c r="AA281" s="67"/>
      <c r="AB281" s="68" t="e">
        <f t="shared" si="155"/>
        <v>#DIV/0!</v>
      </c>
      <c r="AC281" s="68" t="e">
        <f t="shared" si="156"/>
        <v>#DIV/0!</v>
      </c>
      <c r="AD281" s="67"/>
      <c r="AE281" s="67"/>
      <c r="AF281" s="67" t="s">
        <v>110</v>
      </c>
      <c r="AG281" s="67"/>
      <c r="AH281" s="68" t="e">
        <f t="shared" si="157"/>
        <v>#DIV/0!</v>
      </c>
      <c r="AI281" s="68" t="e">
        <f t="shared" si="158"/>
        <v>#DIV/0!</v>
      </c>
      <c r="AJ281" s="67"/>
      <c r="AK281" s="67"/>
      <c r="AL281" s="67" t="s">
        <v>111</v>
      </c>
      <c r="AM281" s="67"/>
      <c r="AN281" s="68" t="e">
        <f t="shared" si="159"/>
        <v>#DIV/0!</v>
      </c>
      <c r="AO281" s="68" t="e">
        <f t="shared" si="160"/>
        <v>#DIV/0!</v>
      </c>
      <c r="AP281" s="67"/>
      <c r="AQ281" s="67"/>
      <c r="AR281" s="67" t="s">
        <v>112</v>
      </c>
      <c r="AS281" s="67"/>
      <c r="AT281" s="68" t="e">
        <f t="shared" si="161"/>
        <v>#DIV/0!</v>
      </c>
      <c r="AU281" s="68" t="e">
        <f t="shared" si="162"/>
        <v>#DIV/0!</v>
      </c>
      <c r="AV281" s="67"/>
      <c r="AW281" s="67"/>
      <c r="AX281" s="67" t="s">
        <v>113</v>
      </c>
      <c r="AY281" s="67"/>
      <c r="AZ281" s="68" t="e">
        <f t="shared" si="163"/>
        <v>#DIV/0!</v>
      </c>
      <c r="BA281" s="68" t="e">
        <f t="shared" si="164"/>
        <v>#DIV/0!</v>
      </c>
      <c r="BB281" s="67"/>
      <c r="BC281" s="67"/>
      <c r="BD281" s="67" t="s">
        <v>114</v>
      </c>
      <c r="BE281" s="67"/>
      <c r="BF281" s="68" t="e">
        <f t="shared" si="165"/>
        <v>#DIV/0!</v>
      </c>
      <c r="BG281" s="68" t="e">
        <f t="shared" si="166"/>
        <v>#DIV/0!</v>
      </c>
      <c r="BH281" s="67"/>
      <c r="BI281" s="67"/>
      <c r="BJ281" s="67" t="s">
        <v>115</v>
      </c>
      <c r="BK281" s="67"/>
      <c r="BL281" s="68" t="e">
        <f t="shared" si="167"/>
        <v>#DIV/0!</v>
      </c>
      <c r="BM281" s="68" t="e">
        <f t="shared" si="168"/>
        <v>#DIV/0!</v>
      </c>
      <c r="BN281" s="67"/>
      <c r="BO281" s="67"/>
      <c r="BP281" s="67" t="s">
        <v>116</v>
      </c>
      <c r="BQ281" s="67"/>
      <c r="BR281" s="68" t="e">
        <f t="shared" si="169"/>
        <v>#DIV/0!</v>
      </c>
      <c r="BS281" s="68" t="e">
        <f t="shared" si="170"/>
        <v>#DIV/0!</v>
      </c>
      <c r="BT281" s="67"/>
      <c r="BU281" s="67"/>
      <c r="BV281" s="67" t="s">
        <v>117</v>
      </c>
      <c r="BW281" s="67"/>
      <c r="BX281" s="68" t="e">
        <f t="shared" si="171"/>
        <v>#DIV/0!</v>
      </c>
      <c r="BY281" s="68" t="e">
        <f t="shared" si="172"/>
        <v>#DIV/0!</v>
      </c>
      <c r="BZ281" s="67"/>
      <c r="CA281" s="67"/>
      <c r="CB281" s="67" t="s">
        <v>118</v>
      </c>
      <c r="CC281" s="67"/>
      <c r="CD281" s="68" t="e">
        <f t="shared" si="173"/>
        <v>#DIV/0!</v>
      </c>
      <c r="CE281" s="68" t="e">
        <f t="shared" si="174"/>
        <v>#DIV/0!</v>
      </c>
      <c r="CF281" s="67"/>
      <c r="CG281" s="67"/>
      <c r="CH281" s="67" t="s">
        <v>119</v>
      </c>
      <c r="CI281" s="67"/>
      <c r="CJ281" s="68" t="e">
        <f t="shared" si="175"/>
        <v>#DIV/0!</v>
      </c>
      <c r="CK281" s="68" t="e">
        <f t="shared" si="176"/>
        <v>#DIV/0!</v>
      </c>
      <c r="CL281" s="67"/>
      <c r="CM281" s="67"/>
      <c r="CN281" s="58">
        <f t="shared" si="177"/>
        <v>0</v>
      </c>
      <c r="CO281" s="58">
        <f t="shared" si="178"/>
        <v>0</v>
      </c>
      <c r="CP281" s="58">
        <f t="shared" si="179"/>
        <v>0</v>
      </c>
      <c r="CQ281" s="58">
        <f t="shared" si="180"/>
        <v>0</v>
      </c>
      <c r="CR281" s="58">
        <f t="shared" si="181"/>
        <v>0</v>
      </c>
      <c r="CS281" s="58">
        <f t="shared" si="182"/>
        <v>0</v>
      </c>
      <c r="CT281" s="58">
        <f t="shared" si="183"/>
        <v>0</v>
      </c>
      <c r="CU281" s="58">
        <f t="shared" si="184"/>
        <v>0</v>
      </c>
      <c r="CV281" s="58">
        <f t="shared" si="185"/>
        <v>0</v>
      </c>
      <c r="CW281" s="58">
        <f t="shared" si="186"/>
        <v>0</v>
      </c>
      <c r="CX281" s="58">
        <f t="shared" si="187"/>
        <v>0</v>
      </c>
      <c r="CY281" s="58">
        <f t="shared" si="188"/>
        <v>0</v>
      </c>
      <c r="CZ281" s="58">
        <f t="shared" si="189"/>
        <v>0</v>
      </c>
    </row>
    <row r="282" spans="1:104" ht="26" x14ac:dyDescent="0.35">
      <c r="A282" s="141" t="s">
        <v>466</v>
      </c>
      <c r="B282" s="278"/>
      <c r="C282" s="20" t="s">
        <v>939</v>
      </c>
      <c r="D282" s="22"/>
      <c r="E282" s="22"/>
      <c r="F282" s="22"/>
      <c r="G282" s="20">
        <f t="shared" si="152"/>
        <v>0</v>
      </c>
      <c r="H282" s="20"/>
      <c r="I282" s="20"/>
      <c r="J282" s="20"/>
      <c r="K282" s="20"/>
      <c r="L282" s="20"/>
      <c r="M282" s="20"/>
      <c r="N282" s="20"/>
      <c r="O282" s="20"/>
      <c r="P282" s="20"/>
      <c r="Q282" s="20"/>
      <c r="R282" s="20"/>
      <c r="S282" s="20"/>
      <c r="T282" s="67" t="s">
        <v>108</v>
      </c>
      <c r="U282" s="67"/>
      <c r="V282" s="68" t="e">
        <f t="shared" si="153"/>
        <v>#DIV/0!</v>
      </c>
      <c r="W282" s="68" t="e">
        <f t="shared" si="154"/>
        <v>#DIV/0!</v>
      </c>
      <c r="X282" s="67"/>
      <c r="Y282" s="67"/>
      <c r="Z282" s="67" t="s">
        <v>109</v>
      </c>
      <c r="AA282" s="67"/>
      <c r="AB282" s="68" t="e">
        <f t="shared" si="155"/>
        <v>#DIV/0!</v>
      </c>
      <c r="AC282" s="68" t="e">
        <f t="shared" si="156"/>
        <v>#DIV/0!</v>
      </c>
      <c r="AD282" s="67"/>
      <c r="AE282" s="67"/>
      <c r="AF282" s="67" t="s">
        <v>110</v>
      </c>
      <c r="AG282" s="67"/>
      <c r="AH282" s="68" t="e">
        <f t="shared" si="157"/>
        <v>#DIV/0!</v>
      </c>
      <c r="AI282" s="68" t="e">
        <f t="shared" si="158"/>
        <v>#DIV/0!</v>
      </c>
      <c r="AJ282" s="67"/>
      <c r="AK282" s="67"/>
      <c r="AL282" s="67" t="s">
        <v>111</v>
      </c>
      <c r="AM282" s="67"/>
      <c r="AN282" s="68" t="e">
        <f t="shared" si="159"/>
        <v>#DIV/0!</v>
      </c>
      <c r="AO282" s="68" t="e">
        <f t="shared" si="160"/>
        <v>#DIV/0!</v>
      </c>
      <c r="AP282" s="67"/>
      <c r="AQ282" s="67"/>
      <c r="AR282" s="67" t="s">
        <v>112</v>
      </c>
      <c r="AS282" s="67"/>
      <c r="AT282" s="68" t="e">
        <f t="shared" si="161"/>
        <v>#DIV/0!</v>
      </c>
      <c r="AU282" s="68" t="e">
        <f t="shared" si="162"/>
        <v>#DIV/0!</v>
      </c>
      <c r="AV282" s="67"/>
      <c r="AW282" s="67"/>
      <c r="AX282" s="67" t="s">
        <v>113</v>
      </c>
      <c r="AY282" s="67"/>
      <c r="AZ282" s="68" t="e">
        <f t="shared" si="163"/>
        <v>#DIV/0!</v>
      </c>
      <c r="BA282" s="68" t="e">
        <f t="shared" si="164"/>
        <v>#DIV/0!</v>
      </c>
      <c r="BB282" s="67"/>
      <c r="BC282" s="67"/>
      <c r="BD282" s="67" t="s">
        <v>114</v>
      </c>
      <c r="BE282" s="67"/>
      <c r="BF282" s="68" t="e">
        <f t="shared" si="165"/>
        <v>#DIV/0!</v>
      </c>
      <c r="BG282" s="68" t="e">
        <f t="shared" si="166"/>
        <v>#DIV/0!</v>
      </c>
      <c r="BH282" s="67"/>
      <c r="BI282" s="67"/>
      <c r="BJ282" s="67" t="s">
        <v>115</v>
      </c>
      <c r="BK282" s="67"/>
      <c r="BL282" s="68" t="e">
        <f t="shared" si="167"/>
        <v>#DIV/0!</v>
      </c>
      <c r="BM282" s="68" t="e">
        <f t="shared" si="168"/>
        <v>#DIV/0!</v>
      </c>
      <c r="BN282" s="67"/>
      <c r="BO282" s="67"/>
      <c r="BP282" s="67" t="s">
        <v>116</v>
      </c>
      <c r="BQ282" s="67"/>
      <c r="BR282" s="68" t="e">
        <f t="shared" si="169"/>
        <v>#DIV/0!</v>
      </c>
      <c r="BS282" s="68" t="e">
        <f t="shared" si="170"/>
        <v>#DIV/0!</v>
      </c>
      <c r="BT282" s="67"/>
      <c r="BU282" s="67"/>
      <c r="BV282" s="67" t="s">
        <v>117</v>
      </c>
      <c r="BW282" s="67"/>
      <c r="BX282" s="68" t="e">
        <f t="shared" si="171"/>
        <v>#DIV/0!</v>
      </c>
      <c r="BY282" s="68" t="e">
        <f t="shared" si="172"/>
        <v>#DIV/0!</v>
      </c>
      <c r="BZ282" s="67"/>
      <c r="CA282" s="67"/>
      <c r="CB282" s="67" t="s">
        <v>118</v>
      </c>
      <c r="CC282" s="67"/>
      <c r="CD282" s="68" t="e">
        <f t="shared" si="173"/>
        <v>#DIV/0!</v>
      </c>
      <c r="CE282" s="68" t="e">
        <f t="shared" si="174"/>
        <v>#DIV/0!</v>
      </c>
      <c r="CF282" s="67"/>
      <c r="CG282" s="67"/>
      <c r="CH282" s="67" t="s">
        <v>119</v>
      </c>
      <c r="CI282" s="67"/>
      <c r="CJ282" s="68" t="e">
        <f t="shared" si="175"/>
        <v>#DIV/0!</v>
      </c>
      <c r="CK282" s="68" t="e">
        <f t="shared" si="176"/>
        <v>#DIV/0!</v>
      </c>
      <c r="CL282" s="67"/>
      <c r="CM282" s="67"/>
      <c r="CN282" s="58">
        <f t="shared" si="177"/>
        <v>0</v>
      </c>
      <c r="CO282" s="58">
        <f t="shared" si="178"/>
        <v>0</v>
      </c>
      <c r="CP282" s="58">
        <f t="shared" si="179"/>
        <v>0</v>
      </c>
      <c r="CQ282" s="58">
        <f t="shared" si="180"/>
        <v>0</v>
      </c>
      <c r="CR282" s="58">
        <f t="shared" si="181"/>
        <v>0</v>
      </c>
      <c r="CS282" s="58">
        <f t="shared" si="182"/>
        <v>0</v>
      </c>
      <c r="CT282" s="58">
        <f t="shared" si="183"/>
        <v>0</v>
      </c>
      <c r="CU282" s="58">
        <f t="shared" si="184"/>
        <v>0</v>
      </c>
      <c r="CV282" s="58">
        <f t="shared" si="185"/>
        <v>0</v>
      </c>
      <c r="CW282" s="58">
        <f t="shared" si="186"/>
        <v>0</v>
      </c>
      <c r="CX282" s="58">
        <f t="shared" si="187"/>
        <v>0</v>
      </c>
      <c r="CY282" s="58">
        <f t="shared" si="188"/>
        <v>0</v>
      </c>
      <c r="CZ282" s="58">
        <f t="shared" si="189"/>
        <v>0</v>
      </c>
    </row>
    <row r="283" spans="1:104" ht="26" x14ac:dyDescent="0.35">
      <c r="A283" s="141" t="s">
        <v>466</v>
      </c>
      <c r="B283" s="279"/>
      <c r="C283" s="20" t="s">
        <v>940</v>
      </c>
      <c r="D283" s="22"/>
      <c r="E283" s="22"/>
      <c r="F283" s="22"/>
      <c r="G283" s="20">
        <f t="shared" si="152"/>
        <v>0</v>
      </c>
      <c r="H283" s="20"/>
      <c r="I283" s="20"/>
      <c r="J283" s="20"/>
      <c r="K283" s="20"/>
      <c r="L283" s="20"/>
      <c r="M283" s="20"/>
      <c r="N283" s="20"/>
      <c r="O283" s="20"/>
      <c r="P283" s="20"/>
      <c r="Q283" s="20"/>
      <c r="R283" s="20"/>
      <c r="S283" s="20"/>
      <c r="T283" s="67" t="s">
        <v>108</v>
      </c>
      <c r="U283" s="67"/>
      <c r="V283" s="68" t="e">
        <f t="shared" si="153"/>
        <v>#DIV/0!</v>
      </c>
      <c r="W283" s="68" t="e">
        <f t="shared" si="154"/>
        <v>#DIV/0!</v>
      </c>
      <c r="X283" s="67"/>
      <c r="Y283" s="67"/>
      <c r="Z283" s="67" t="s">
        <v>109</v>
      </c>
      <c r="AA283" s="67"/>
      <c r="AB283" s="68" t="e">
        <f t="shared" si="155"/>
        <v>#DIV/0!</v>
      </c>
      <c r="AC283" s="68" t="e">
        <f t="shared" si="156"/>
        <v>#DIV/0!</v>
      </c>
      <c r="AD283" s="67"/>
      <c r="AE283" s="67"/>
      <c r="AF283" s="67" t="s">
        <v>110</v>
      </c>
      <c r="AG283" s="67"/>
      <c r="AH283" s="68" t="e">
        <f t="shared" si="157"/>
        <v>#DIV/0!</v>
      </c>
      <c r="AI283" s="68" t="e">
        <f t="shared" si="158"/>
        <v>#DIV/0!</v>
      </c>
      <c r="AJ283" s="67"/>
      <c r="AK283" s="67"/>
      <c r="AL283" s="67" t="s">
        <v>111</v>
      </c>
      <c r="AM283" s="67"/>
      <c r="AN283" s="68" t="e">
        <f t="shared" si="159"/>
        <v>#DIV/0!</v>
      </c>
      <c r="AO283" s="68" t="e">
        <f t="shared" si="160"/>
        <v>#DIV/0!</v>
      </c>
      <c r="AP283" s="67"/>
      <c r="AQ283" s="67"/>
      <c r="AR283" s="67" t="s">
        <v>112</v>
      </c>
      <c r="AS283" s="67"/>
      <c r="AT283" s="68" t="e">
        <f t="shared" si="161"/>
        <v>#DIV/0!</v>
      </c>
      <c r="AU283" s="68" t="e">
        <f t="shared" si="162"/>
        <v>#DIV/0!</v>
      </c>
      <c r="AV283" s="67"/>
      <c r="AW283" s="67"/>
      <c r="AX283" s="67" t="s">
        <v>113</v>
      </c>
      <c r="AY283" s="67"/>
      <c r="AZ283" s="68" t="e">
        <f t="shared" si="163"/>
        <v>#DIV/0!</v>
      </c>
      <c r="BA283" s="68" t="e">
        <f t="shared" si="164"/>
        <v>#DIV/0!</v>
      </c>
      <c r="BB283" s="67"/>
      <c r="BC283" s="67"/>
      <c r="BD283" s="67" t="s">
        <v>114</v>
      </c>
      <c r="BE283" s="67"/>
      <c r="BF283" s="68" t="e">
        <f t="shared" si="165"/>
        <v>#DIV/0!</v>
      </c>
      <c r="BG283" s="68" t="e">
        <f t="shared" si="166"/>
        <v>#DIV/0!</v>
      </c>
      <c r="BH283" s="67"/>
      <c r="BI283" s="67"/>
      <c r="BJ283" s="67" t="s">
        <v>115</v>
      </c>
      <c r="BK283" s="67"/>
      <c r="BL283" s="68" t="e">
        <f t="shared" si="167"/>
        <v>#DIV/0!</v>
      </c>
      <c r="BM283" s="68" t="e">
        <f t="shared" si="168"/>
        <v>#DIV/0!</v>
      </c>
      <c r="BN283" s="67"/>
      <c r="BO283" s="67"/>
      <c r="BP283" s="67" t="s">
        <v>116</v>
      </c>
      <c r="BQ283" s="67"/>
      <c r="BR283" s="68" t="e">
        <f t="shared" si="169"/>
        <v>#DIV/0!</v>
      </c>
      <c r="BS283" s="68" t="e">
        <f t="shared" si="170"/>
        <v>#DIV/0!</v>
      </c>
      <c r="BT283" s="67"/>
      <c r="BU283" s="67"/>
      <c r="BV283" s="67" t="s">
        <v>117</v>
      </c>
      <c r="BW283" s="67"/>
      <c r="BX283" s="68" t="e">
        <f t="shared" si="171"/>
        <v>#DIV/0!</v>
      </c>
      <c r="BY283" s="68" t="e">
        <f t="shared" si="172"/>
        <v>#DIV/0!</v>
      </c>
      <c r="BZ283" s="67"/>
      <c r="CA283" s="67"/>
      <c r="CB283" s="67" t="s">
        <v>118</v>
      </c>
      <c r="CC283" s="67"/>
      <c r="CD283" s="68" t="e">
        <f t="shared" si="173"/>
        <v>#DIV/0!</v>
      </c>
      <c r="CE283" s="68" t="e">
        <f t="shared" si="174"/>
        <v>#DIV/0!</v>
      </c>
      <c r="CF283" s="67"/>
      <c r="CG283" s="67"/>
      <c r="CH283" s="67" t="s">
        <v>119</v>
      </c>
      <c r="CI283" s="67"/>
      <c r="CJ283" s="68" t="e">
        <f t="shared" si="175"/>
        <v>#DIV/0!</v>
      </c>
      <c r="CK283" s="68" t="e">
        <f t="shared" si="176"/>
        <v>#DIV/0!</v>
      </c>
      <c r="CL283" s="67"/>
      <c r="CM283" s="67"/>
      <c r="CN283" s="58">
        <f t="shared" si="177"/>
        <v>0</v>
      </c>
      <c r="CO283" s="58">
        <f t="shared" si="178"/>
        <v>0</v>
      </c>
      <c r="CP283" s="58">
        <f t="shared" si="179"/>
        <v>0</v>
      </c>
      <c r="CQ283" s="58">
        <f t="shared" si="180"/>
        <v>0</v>
      </c>
      <c r="CR283" s="58">
        <f t="shared" si="181"/>
        <v>0</v>
      </c>
      <c r="CS283" s="58">
        <f t="shared" si="182"/>
        <v>0</v>
      </c>
      <c r="CT283" s="58">
        <f t="shared" si="183"/>
        <v>0</v>
      </c>
      <c r="CU283" s="58">
        <f t="shared" si="184"/>
        <v>0</v>
      </c>
      <c r="CV283" s="58">
        <f t="shared" si="185"/>
        <v>0</v>
      </c>
      <c r="CW283" s="58">
        <f t="shared" si="186"/>
        <v>0</v>
      </c>
      <c r="CX283" s="58">
        <f t="shared" si="187"/>
        <v>0</v>
      </c>
      <c r="CY283" s="58">
        <f t="shared" si="188"/>
        <v>0</v>
      </c>
      <c r="CZ283" s="58">
        <f t="shared" si="189"/>
        <v>0</v>
      </c>
    </row>
    <row r="284" spans="1:104" ht="52" x14ac:dyDescent="0.35">
      <c r="A284" s="141" t="s">
        <v>320</v>
      </c>
      <c r="B284" s="277" t="s">
        <v>153</v>
      </c>
      <c r="C284" s="20" t="s">
        <v>941</v>
      </c>
      <c r="D284" s="22" t="s">
        <v>360</v>
      </c>
      <c r="E284" s="22" t="s">
        <v>361</v>
      </c>
      <c r="F284" s="22" t="s">
        <v>362</v>
      </c>
      <c r="G284" s="20">
        <f t="shared" si="152"/>
        <v>2</v>
      </c>
      <c r="H284" s="20"/>
      <c r="I284" s="20"/>
      <c r="J284" s="20"/>
      <c r="K284" s="20"/>
      <c r="L284" s="20"/>
      <c r="M284" s="20"/>
      <c r="N284" s="20"/>
      <c r="O284" s="20"/>
      <c r="P284" s="20"/>
      <c r="Q284" s="20">
        <v>1</v>
      </c>
      <c r="R284" s="20">
        <v>1</v>
      </c>
      <c r="S284" s="20"/>
      <c r="T284" s="67" t="s">
        <v>108</v>
      </c>
      <c r="U284" s="67"/>
      <c r="V284" s="68" t="e">
        <f t="shared" si="153"/>
        <v>#DIV/0!</v>
      </c>
      <c r="W284" s="68">
        <f t="shared" si="154"/>
        <v>0</v>
      </c>
      <c r="X284" s="67"/>
      <c r="Y284" s="67"/>
      <c r="Z284" s="67" t="s">
        <v>109</v>
      </c>
      <c r="AA284" s="67"/>
      <c r="AB284" s="68" t="e">
        <f t="shared" si="155"/>
        <v>#DIV/0!</v>
      </c>
      <c r="AC284" s="68">
        <f t="shared" si="156"/>
        <v>0</v>
      </c>
      <c r="AD284" s="67"/>
      <c r="AE284" s="67"/>
      <c r="AF284" s="67" t="s">
        <v>110</v>
      </c>
      <c r="AG284" s="67"/>
      <c r="AH284" s="68" t="e">
        <f t="shared" si="157"/>
        <v>#DIV/0!</v>
      </c>
      <c r="AI284" s="68">
        <f t="shared" si="158"/>
        <v>0</v>
      </c>
      <c r="AJ284" s="67"/>
      <c r="AK284" s="67"/>
      <c r="AL284" s="67" t="s">
        <v>111</v>
      </c>
      <c r="AM284" s="67"/>
      <c r="AN284" s="68" t="e">
        <f t="shared" si="159"/>
        <v>#DIV/0!</v>
      </c>
      <c r="AO284" s="68">
        <f t="shared" si="160"/>
        <v>0</v>
      </c>
      <c r="AP284" s="67"/>
      <c r="AQ284" s="67"/>
      <c r="AR284" s="67" t="s">
        <v>112</v>
      </c>
      <c r="AS284" s="67"/>
      <c r="AT284" s="68" t="e">
        <f t="shared" si="161"/>
        <v>#DIV/0!</v>
      </c>
      <c r="AU284" s="68">
        <f t="shared" si="162"/>
        <v>0</v>
      </c>
      <c r="AV284" s="67"/>
      <c r="AW284" s="67"/>
      <c r="AX284" s="67" t="s">
        <v>113</v>
      </c>
      <c r="AY284" s="67"/>
      <c r="AZ284" s="68" t="e">
        <f t="shared" si="163"/>
        <v>#DIV/0!</v>
      </c>
      <c r="BA284" s="68">
        <f t="shared" si="164"/>
        <v>0</v>
      </c>
      <c r="BB284" s="67"/>
      <c r="BC284" s="67"/>
      <c r="BD284" s="67" t="s">
        <v>114</v>
      </c>
      <c r="BE284" s="67"/>
      <c r="BF284" s="68" t="e">
        <f t="shared" si="165"/>
        <v>#DIV/0!</v>
      </c>
      <c r="BG284" s="68">
        <f t="shared" si="166"/>
        <v>0</v>
      </c>
      <c r="BH284" s="67"/>
      <c r="BI284" s="67"/>
      <c r="BJ284" s="67" t="s">
        <v>115</v>
      </c>
      <c r="BK284" s="67"/>
      <c r="BL284" s="68" t="e">
        <f t="shared" si="167"/>
        <v>#DIV/0!</v>
      </c>
      <c r="BM284" s="68">
        <f t="shared" si="168"/>
        <v>0</v>
      </c>
      <c r="BN284" s="67"/>
      <c r="BO284" s="67"/>
      <c r="BP284" s="67" t="s">
        <v>116</v>
      </c>
      <c r="BQ284" s="67"/>
      <c r="BR284" s="68" t="e">
        <f t="shared" si="169"/>
        <v>#DIV/0!</v>
      </c>
      <c r="BS284" s="68">
        <f t="shared" si="170"/>
        <v>0</v>
      </c>
      <c r="BT284" s="67"/>
      <c r="BU284" s="67"/>
      <c r="BV284" s="67" t="s">
        <v>117</v>
      </c>
      <c r="BW284" s="67"/>
      <c r="BX284" s="68">
        <f t="shared" si="171"/>
        <v>0</v>
      </c>
      <c r="BY284" s="68">
        <f t="shared" si="172"/>
        <v>0</v>
      </c>
      <c r="BZ284" s="67"/>
      <c r="CA284" s="67"/>
      <c r="CB284" s="67" t="s">
        <v>118</v>
      </c>
      <c r="CC284" s="67"/>
      <c r="CD284" s="68">
        <f t="shared" si="173"/>
        <v>0</v>
      </c>
      <c r="CE284" s="68">
        <f t="shared" si="174"/>
        <v>0</v>
      </c>
      <c r="CF284" s="67"/>
      <c r="CG284" s="67"/>
      <c r="CH284" s="67" t="s">
        <v>119</v>
      </c>
      <c r="CI284" s="67"/>
      <c r="CJ284" s="68" t="e">
        <f t="shared" si="175"/>
        <v>#DIV/0!</v>
      </c>
      <c r="CK284" s="68">
        <f t="shared" si="176"/>
        <v>0</v>
      </c>
      <c r="CL284" s="67"/>
      <c r="CM284" s="67"/>
      <c r="CN284" s="58">
        <f t="shared" si="177"/>
        <v>0</v>
      </c>
      <c r="CO284" s="58">
        <f t="shared" si="178"/>
        <v>0</v>
      </c>
      <c r="CP284" s="58">
        <f t="shared" si="179"/>
        <v>0</v>
      </c>
      <c r="CQ284" s="58">
        <f t="shared" si="180"/>
        <v>0</v>
      </c>
      <c r="CR284" s="58">
        <f t="shared" si="181"/>
        <v>0</v>
      </c>
      <c r="CS284" s="58">
        <f t="shared" si="182"/>
        <v>0</v>
      </c>
      <c r="CT284" s="58">
        <f t="shared" si="183"/>
        <v>0</v>
      </c>
      <c r="CU284" s="58">
        <f t="shared" si="184"/>
        <v>0</v>
      </c>
      <c r="CV284" s="58">
        <f t="shared" si="185"/>
        <v>0</v>
      </c>
      <c r="CW284" s="58">
        <f t="shared" si="186"/>
        <v>0</v>
      </c>
      <c r="CX284" s="58">
        <f t="shared" si="187"/>
        <v>0</v>
      </c>
      <c r="CY284" s="58">
        <f t="shared" si="188"/>
        <v>0</v>
      </c>
      <c r="CZ284" s="58">
        <f t="shared" si="189"/>
        <v>0</v>
      </c>
    </row>
    <row r="285" spans="1:104" ht="26" x14ac:dyDescent="0.35">
      <c r="A285" s="141" t="s">
        <v>320</v>
      </c>
      <c r="B285" s="278"/>
      <c r="C285" s="20" t="s">
        <v>942</v>
      </c>
      <c r="D285" s="22"/>
      <c r="E285" s="22"/>
      <c r="F285" s="22"/>
      <c r="G285" s="20">
        <f t="shared" si="152"/>
        <v>0</v>
      </c>
      <c r="H285" s="20"/>
      <c r="I285" s="20"/>
      <c r="J285" s="20"/>
      <c r="K285" s="20"/>
      <c r="L285" s="20"/>
      <c r="M285" s="20"/>
      <c r="N285" s="20"/>
      <c r="O285" s="20"/>
      <c r="P285" s="20"/>
      <c r="Q285" s="20"/>
      <c r="R285" s="20"/>
      <c r="S285" s="20"/>
      <c r="T285" s="67" t="s">
        <v>108</v>
      </c>
      <c r="U285" s="67"/>
      <c r="V285" s="68" t="e">
        <f t="shared" si="153"/>
        <v>#DIV/0!</v>
      </c>
      <c r="W285" s="68" t="e">
        <f t="shared" si="154"/>
        <v>#DIV/0!</v>
      </c>
      <c r="X285" s="67"/>
      <c r="Y285" s="67"/>
      <c r="Z285" s="67" t="s">
        <v>109</v>
      </c>
      <c r="AA285" s="67"/>
      <c r="AB285" s="68" t="e">
        <f t="shared" si="155"/>
        <v>#DIV/0!</v>
      </c>
      <c r="AC285" s="68" t="e">
        <f t="shared" si="156"/>
        <v>#DIV/0!</v>
      </c>
      <c r="AD285" s="67"/>
      <c r="AE285" s="67"/>
      <c r="AF285" s="67" t="s">
        <v>110</v>
      </c>
      <c r="AG285" s="67"/>
      <c r="AH285" s="68" t="e">
        <f t="shared" si="157"/>
        <v>#DIV/0!</v>
      </c>
      <c r="AI285" s="68" t="e">
        <f t="shared" si="158"/>
        <v>#DIV/0!</v>
      </c>
      <c r="AJ285" s="67"/>
      <c r="AK285" s="67"/>
      <c r="AL285" s="67" t="s">
        <v>111</v>
      </c>
      <c r="AM285" s="67"/>
      <c r="AN285" s="68" t="e">
        <f t="shared" si="159"/>
        <v>#DIV/0!</v>
      </c>
      <c r="AO285" s="68" t="e">
        <f t="shared" si="160"/>
        <v>#DIV/0!</v>
      </c>
      <c r="AP285" s="67"/>
      <c r="AQ285" s="67"/>
      <c r="AR285" s="67" t="s">
        <v>112</v>
      </c>
      <c r="AS285" s="67"/>
      <c r="AT285" s="68" t="e">
        <f t="shared" si="161"/>
        <v>#DIV/0!</v>
      </c>
      <c r="AU285" s="68" t="e">
        <f t="shared" si="162"/>
        <v>#DIV/0!</v>
      </c>
      <c r="AV285" s="67"/>
      <c r="AW285" s="67"/>
      <c r="AX285" s="67" t="s">
        <v>113</v>
      </c>
      <c r="AY285" s="67"/>
      <c r="AZ285" s="68" t="e">
        <f t="shared" si="163"/>
        <v>#DIV/0!</v>
      </c>
      <c r="BA285" s="68" t="e">
        <f t="shared" si="164"/>
        <v>#DIV/0!</v>
      </c>
      <c r="BB285" s="67"/>
      <c r="BC285" s="67"/>
      <c r="BD285" s="67" t="s">
        <v>114</v>
      </c>
      <c r="BE285" s="67"/>
      <c r="BF285" s="68" t="e">
        <f t="shared" si="165"/>
        <v>#DIV/0!</v>
      </c>
      <c r="BG285" s="68" t="e">
        <f t="shared" si="166"/>
        <v>#DIV/0!</v>
      </c>
      <c r="BH285" s="67"/>
      <c r="BI285" s="67"/>
      <c r="BJ285" s="67" t="s">
        <v>115</v>
      </c>
      <c r="BK285" s="67"/>
      <c r="BL285" s="68" t="e">
        <f t="shared" si="167"/>
        <v>#DIV/0!</v>
      </c>
      <c r="BM285" s="68" t="e">
        <f t="shared" si="168"/>
        <v>#DIV/0!</v>
      </c>
      <c r="BN285" s="67"/>
      <c r="BO285" s="67"/>
      <c r="BP285" s="67" t="s">
        <v>116</v>
      </c>
      <c r="BQ285" s="67"/>
      <c r="BR285" s="68" t="e">
        <f t="shared" si="169"/>
        <v>#DIV/0!</v>
      </c>
      <c r="BS285" s="68" t="e">
        <f t="shared" si="170"/>
        <v>#DIV/0!</v>
      </c>
      <c r="BT285" s="67"/>
      <c r="BU285" s="67"/>
      <c r="BV285" s="67" t="s">
        <v>117</v>
      </c>
      <c r="BW285" s="67"/>
      <c r="BX285" s="68" t="e">
        <f t="shared" si="171"/>
        <v>#DIV/0!</v>
      </c>
      <c r="BY285" s="68" t="e">
        <f t="shared" si="172"/>
        <v>#DIV/0!</v>
      </c>
      <c r="BZ285" s="67"/>
      <c r="CA285" s="67"/>
      <c r="CB285" s="67" t="s">
        <v>118</v>
      </c>
      <c r="CC285" s="67"/>
      <c r="CD285" s="68" t="e">
        <f t="shared" si="173"/>
        <v>#DIV/0!</v>
      </c>
      <c r="CE285" s="68" t="e">
        <f t="shared" si="174"/>
        <v>#DIV/0!</v>
      </c>
      <c r="CF285" s="67"/>
      <c r="CG285" s="67"/>
      <c r="CH285" s="67" t="s">
        <v>119</v>
      </c>
      <c r="CI285" s="67"/>
      <c r="CJ285" s="68" t="e">
        <f t="shared" si="175"/>
        <v>#DIV/0!</v>
      </c>
      <c r="CK285" s="68" t="e">
        <f t="shared" si="176"/>
        <v>#DIV/0!</v>
      </c>
      <c r="CL285" s="67"/>
      <c r="CM285" s="67"/>
      <c r="CN285" s="58">
        <f t="shared" si="177"/>
        <v>0</v>
      </c>
      <c r="CO285" s="58">
        <f t="shared" si="178"/>
        <v>0</v>
      </c>
      <c r="CP285" s="58">
        <f t="shared" si="179"/>
        <v>0</v>
      </c>
      <c r="CQ285" s="58">
        <f t="shared" si="180"/>
        <v>0</v>
      </c>
      <c r="CR285" s="58">
        <f t="shared" si="181"/>
        <v>0</v>
      </c>
      <c r="CS285" s="58">
        <f t="shared" si="182"/>
        <v>0</v>
      </c>
      <c r="CT285" s="58">
        <f t="shared" si="183"/>
        <v>0</v>
      </c>
      <c r="CU285" s="58">
        <f t="shared" si="184"/>
        <v>0</v>
      </c>
      <c r="CV285" s="58">
        <f t="shared" si="185"/>
        <v>0</v>
      </c>
      <c r="CW285" s="58">
        <f t="shared" si="186"/>
        <v>0</v>
      </c>
      <c r="CX285" s="58">
        <f t="shared" si="187"/>
        <v>0</v>
      </c>
      <c r="CY285" s="58">
        <f t="shared" si="188"/>
        <v>0</v>
      </c>
      <c r="CZ285" s="58">
        <f t="shared" si="189"/>
        <v>0</v>
      </c>
    </row>
    <row r="286" spans="1:104" ht="26" x14ac:dyDescent="0.35">
      <c r="A286" s="141" t="s">
        <v>320</v>
      </c>
      <c r="B286" s="278"/>
      <c r="C286" s="20" t="s">
        <v>943</v>
      </c>
      <c r="D286" s="22"/>
      <c r="E286" s="22"/>
      <c r="F286" s="22"/>
      <c r="G286" s="20">
        <f t="shared" si="152"/>
        <v>0</v>
      </c>
      <c r="H286" s="20"/>
      <c r="I286" s="20"/>
      <c r="J286" s="20"/>
      <c r="K286" s="20"/>
      <c r="L286" s="20"/>
      <c r="M286" s="20"/>
      <c r="N286" s="20"/>
      <c r="O286" s="20"/>
      <c r="P286" s="20"/>
      <c r="Q286" s="20"/>
      <c r="R286" s="20"/>
      <c r="S286" s="20"/>
      <c r="T286" s="67" t="s">
        <v>108</v>
      </c>
      <c r="U286" s="67"/>
      <c r="V286" s="68" t="e">
        <f t="shared" si="153"/>
        <v>#DIV/0!</v>
      </c>
      <c r="W286" s="68" t="e">
        <f t="shared" si="154"/>
        <v>#DIV/0!</v>
      </c>
      <c r="X286" s="67"/>
      <c r="Y286" s="67"/>
      <c r="Z286" s="67" t="s">
        <v>109</v>
      </c>
      <c r="AA286" s="67"/>
      <c r="AB286" s="68" t="e">
        <f t="shared" si="155"/>
        <v>#DIV/0!</v>
      </c>
      <c r="AC286" s="68" t="e">
        <f t="shared" si="156"/>
        <v>#DIV/0!</v>
      </c>
      <c r="AD286" s="67"/>
      <c r="AE286" s="67"/>
      <c r="AF286" s="67" t="s">
        <v>110</v>
      </c>
      <c r="AG286" s="67"/>
      <c r="AH286" s="68" t="e">
        <f t="shared" si="157"/>
        <v>#DIV/0!</v>
      </c>
      <c r="AI286" s="68" t="e">
        <f t="shared" si="158"/>
        <v>#DIV/0!</v>
      </c>
      <c r="AJ286" s="67"/>
      <c r="AK286" s="67"/>
      <c r="AL286" s="67" t="s">
        <v>111</v>
      </c>
      <c r="AM286" s="67"/>
      <c r="AN286" s="68" t="e">
        <f t="shared" si="159"/>
        <v>#DIV/0!</v>
      </c>
      <c r="AO286" s="68" t="e">
        <f t="shared" si="160"/>
        <v>#DIV/0!</v>
      </c>
      <c r="AP286" s="67"/>
      <c r="AQ286" s="67"/>
      <c r="AR286" s="67" t="s">
        <v>112</v>
      </c>
      <c r="AS286" s="67"/>
      <c r="AT286" s="68" t="e">
        <f t="shared" si="161"/>
        <v>#DIV/0!</v>
      </c>
      <c r="AU286" s="68" t="e">
        <f t="shared" si="162"/>
        <v>#DIV/0!</v>
      </c>
      <c r="AV286" s="67"/>
      <c r="AW286" s="67"/>
      <c r="AX286" s="67" t="s">
        <v>113</v>
      </c>
      <c r="AY286" s="67"/>
      <c r="AZ286" s="68" t="e">
        <f t="shared" si="163"/>
        <v>#DIV/0!</v>
      </c>
      <c r="BA286" s="68" t="e">
        <f t="shared" si="164"/>
        <v>#DIV/0!</v>
      </c>
      <c r="BB286" s="67"/>
      <c r="BC286" s="67"/>
      <c r="BD286" s="67" t="s">
        <v>114</v>
      </c>
      <c r="BE286" s="67"/>
      <c r="BF286" s="68" t="e">
        <f t="shared" si="165"/>
        <v>#DIV/0!</v>
      </c>
      <c r="BG286" s="68" t="e">
        <f t="shared" si="166"/>
        <v>#DIV/0!</v>
      </c>
      <c r="BH286" s="67"/>
      <c r="BI286" s="67"/>
      <c r="BJ286" s="67" t="s">
        <v>115</v>
      </c>
      <c r="BK286" s="67"/>
      <c r="BL286" s="68" t="e">
        <f t="shared" si="167"/>
        <v>#DIV/0!</v>
      </c>
      <c r="BM286" s="68" t="e">
        <f t="shared" si="168"/>
        <v>#DIV/0!</v>
      </c>
      <c r="BN286" s="67"/>
      <c r="BO286" s="67"/>
      <c r="BP286" s="67" t="s">
        <v>116</v>
      </c>
      <c r="BQ286" s="67"/>
      <c r="BR286" s="68" t="e">
        <f t="shared" si="169"/>
        <v>#DIV/0!</v>
      </c>
      <c r="BS286" s="68" t="e">
        <f t="shared" si="170"/>
        <v>#DIV/0!</v>
      </c>
      <c r="BT286" s="67"/>
      <c r="BU286" s="67"/>
      <c r="BV286" s="67" t="s">
        <v>117</v>
      </c>
      <c r="BW286" s="67"/>
      <c r="BX286" s="68" t="e">
        <f t="shared" si="171"/>
        <v>#DIV/0!</v>
      </c>
      <c r="BY286" s="68" t="e">
        <f t="shared" si="172"/>
        <v>#DIV/0!</v>
      </c>
      <c r="BZ286" s="67"/>
      <c r="CA286" s="67"/>
      <c r="CB286" s="67" t="s">
        <v>118</v>
      </c>
      <c r="CC286" s="67"/>
      <c r="CD286" s="68" t="e">
        <f t="shared" si="173"/>
        <v>#DIV/0!</v>
      </c>
      <c r="CE286" s="68" t="e">
        <f t="shared" si="174"/>
        <v>#DIV/0!</v>
      </c>
      <c r="CF286" s="67"/>
      <c r="CG286" s="67"/>
      <c r="CH286" s="67" t="s">
        <v>119</v>
      </c>
      <c r="CI286" s="67"/>
      <c r="CJ286" s="68" t="e">
        <f t="shared" si="175"/>
        <v>#DIV/0!</v>
      </c>
      <c r="CK286" s="68" t="e">
        <f t="shared" si="176"/>
        <v>#DIV/0!</v>
      </c>
      <c r="CL286" s="67"/>
      <c r="CM286" s="67"/>
      <c r="CN286" s="58">
        <f t="shared" si="177"/>
        <v>0</v>
      </c>
      <c r="CO286" s="58">
        <f t="shared" si="178"/>
        <v>0</v>
      </c>
      <c r="CP286" s="58">
        <f t="shared" si="179"/>
        <v>0</v>
      </c>
      <c r="CQ286" s="58">
        <f t="shared" si="180"/>
        <v>0</v>
      </c>
      <c r="CR286" s="58">
        <f t="shared" si="181"/>
        <v>0</v>
      </c>
      <c r="CS286" s="58">
        <f t="shared" si="182"/>
        <v>0</v>
      </c>
      <c r="CT286" s="58">
        <f t="shared" si="183"/>
        <v>0</v>
      </c>
      <c r="CU286" s="58">
        <f t="shared" si="184"/>
        <v>0</v>
      </c>
      <c r="CV286" s="58">
        <f t="shared" si="185"/>
        <v>0</v>
      </c>
      <c r="CW286" s="58">
        <f t="shared" si="186"/>
        <v>0</v>
      </c>
      <c r="CX286" s="58">
        <f t="shared" si="187"/>
        <v>0</v>
      </c>
      <c r="CY286" s="58">
        <f t="shared" si="188"/>
        <v>0</v>
      </c>
      <c r="CZ286" s="58">
        <f t="shared" si="189"/>
        <v>0</v>
      </c>
    </row>
    <row r="287" spans="1:104" ht="26" x14ac:dyDescent="0.35">
      <c r="A287" s="141" t="s">
        <v>320</v>
      </c>
      <c r="B287" s="279"/>
      <c r="C287" s="20" t="s">
        <v>944</v>
      </c>
      <c r="D287" s="22"/>
      <c r="E287" s="22"/>
      <c r="F287" s="22"/>
      <c r="G287" s="20">
        <f t="shared" si="152"/>
        <v>0</v>
      </c>
      <c r="H287" s="20"/>
      <c r="I287" s="20"/>
      <c r="J287" s="20"/>
      <c r="K287" s="20"/>
      <c r="L287" s="20"/>
      <c r="M287" s="20"/>
      <c r="N287" s="20"/>
      <c r="O287" s="20"/>
      <c r="P287" s="20"/>
      <c r="Q287" s="20"/>
      <c r="R287" s="20"/>
      <c r="S287" s="20"/>
      <c r="T287" s="67" t="s">
        <v>108</v>
      </c>
      <c r="U287" s="67"/>
      <c r="V287" s="68" t="e">
        <f t="shared" si="153"/>
        <v>#DIV/0!</v>
      </c>
      <c r="W287" s="68" t="e">
        <f t="shared" si="154"/>
        <v>#DIV/0!</v>
      </c>
      <c r="X287" s="67"/>
      <c r="Y287" s="67"/>
      <c r="Z287" s="67" t="s">
        <v>109</v>
      </c>
      <c r="AA287" s="67"/>
      <c r="AB287" s="68" t="e">
        <f t="shared" si="155"/>
        <v>#DIV/0!</v>
      </c>
      <c r="AC287" s="68" t="e">
        <f t="shared" si="156"/>
        <v>#DIV/0!</v>
      </c>
      <c r="AD287" s="67"/>
      <c r="AE287" s="67"/>
      <c r="AF287" s="67" t="s">
        <v>110</v>
      </c>
      <c r="AG287" s="67"/>
      <c r="AH287" s="68" t="e">
        <f t="shared" si="157"/>
        <v>#DIV/0!</v>
      </c>
      <c r="AI287" s="68" t="e">
        <f t="shared" si="158"/>
        <v>#DIV/0!</v>
      </c>
      <c r="AJ287" s="67"/>
      <c r="AK287" s="67"/>
      <c r="AL287" s="67" t="s">
        <v>111</v>
      </c>
      <c r="AM287" s="67"/>
      <c r="AN287" s="68" t="e">
        <f t="shared" si="159"/>
        <v>#DIV/0!</v>
      </c>
      <c r="AO287" s="68" t="e">
        <f t="shared" si="160"/>
        <v>#DIV/0!</v>
      </c>
      <c r="AP287" s="67"/>
      <c r="AQ287" s="67"/>
      <c r="AR287" s="67" t="s">
        <v>112</v>
      </c>
      <c r="AS287" s="67"/>
      <c r="AT287" s="68" t="e">
        <f t="shared" si="161"/>
        <v>#DIV/0!</v>
      </c>
      <c r="AU287" s="68" t="e">
        <f t="shared" si="162"/>
        <v>#DIV/0!</v>
      </c>
      <c r="AV287" s="67"/>
      <c r="AW287" s="67"/>
      <c r="AX287" s="67" t="s">
        <v>113</v>
      </c>
      <c r="AY287" s="67"/>
      <c r="AZ287" s="68" t="e">
        <f t="shared" si="163"/>
        <v>#DIV/0!</v>
      </c>
      <c r="BA287" s="68" t="e">
        <f t="shared" si="164"/>
        <v>#DIV/0!</v>
      </c>
      <c r="BB287" s="67"/>
      <c r="BC287" s="67"/>
      <c r="BD287" s="67" t="s">
        <v>114</v>
      </c>
      <c r="BE287" s="67"/>
      <c r="BF287" s="68" t="e">
        <f t="shared" si="165"/>
        <v>#DIV/0!</v>
      </c>
      <c r="BG287" s="68" t="e">
        <f t="shared" si="166"/>
        <v>#DIV/0!</v>
      </c>
      <c r="BH287" s="67"/>
      <c r="BI287" s="67"/>
      <c r="BJ287" s="67" t="s">
        <v>115</v>
      </c>
      <c r="BK287" s="67"/>
      <c r="BL287" s="68" t="e">
        <f t="shared" si="167"/>
        <v>#DIV/0!</v>
      </c>
      <c r="BM287" s="68" t="e">
        <f t="shared" si="168"/>
        <v>#DIV/0!</v>
      </c>
      <c r="BN287" s="67"/>
      <c r="BO287" s="67"/>
      <c r="BP287" s="67" t="s">
        <v>116</v>
      </c>
      <c r="BQ287" s="67"/>
      <c r="BR287" s="68" t="e">
        <f t="shared" si="169"/>
        <v>#DIV/0!</v>
      </c>
      <c r="BS287" s="68" t="e">
        <f t="shared" si="170"/>
        <v>#DIV/0!</v>
      </c>
      <c r="BT287" s="67"/>
      <c r="BU287" s="67"/>
      <c r="BV287" s="67" t="s">
        <v>117</v>
      </c>
      <c r="BW287" s="67"/>
      <c r="BX287" s="68" t="e">
        <f t="shared" si="171"/>
        <v>#DIV/0!</v>
      </c>
      <c r="BY287" s="68" t="e">
        <f t="shared" si="172"/>
        <v>#DIV/0!</v>
      </c>
      <c r="BZ287" s="67"/>
      <c r="CA287" s="67"/>
      <c r="CB287" s="67" t="s">
        <v>118</v>
      </c>
      <c r="CC287" s="67"/>
      <c r="CD287" s="68" t="e">
        <f t="shared" si="173"/>
        <v>#DIV/0!</v>
      </c>
      <c r="CE287" s="68" t="e">
        <f t="shared" si="174"/>
        <v>#DIV/0!</v>
      </c>
      <c r="CF287" s="67"/>
      <c r="CG287" s="67"/>
      <c r="CH287" s="67" t="s">
        <v>119</v>
      </c>
      <c r="CI287" s="67"/>
      <c r="CJ287" s="68" t="e">
        <f t="shared" si="175"/>
        <v>#DIV/0!</v>
      </c>
      <c r="CK287" s="68" t="e">
        <f t="shared" si="176"/>
        <v>#DIV/0!</v>
      </c>
      <c r="CL287" s="67"/>
      <c r="CM287" s="67"/>
      <c r="CN287" s="58">
        <f t="shared" si="177"/>
        <v>0</v>
      </c>
      <c r="CO287" s="58">
        <f t="shared" si="178"/>
        <v>0</v>
      </c>
      <c r="CP287" s="58">
        <f t="shared" si="179"/>
        <v>0</v>
      </c>
      <c r="CQ287" s="58">
        <f t="shared" si="180"/>
        <v>0</v>
      </c>
      <c r="CR287" s="58">
        <f t="shared" si="181"/>
        <v>0</v>
      </c>
      <c r="CS287" s="58">
        <f t="shared" si="182"/>
        <v>0</v>
      </c>
      <c r="CT287" s="58">
        <f t="shared" si="183"/>
        <v>0</v>
      </c>
      <c r="CU287" s="58">
        <f t="shared" si="184"/>
        <v>0</v>
      </c>
      <c r="CV287" s="58">
        <f t="shared" si="185"/>
        <v>0</v>
      </c>
      <c r="CW287" s="58">
        <f t="shared" si="186"/>
        <v>0</v>
      </c>
      <c r="CX287" s="58">
        <f t="shared" si="187"/>
        <v>0</v>
      </c>
      <c r="CY287" s="58">
        <f t="shared" si="188"/>
        <v>0</v>
      </c>
      <c r="CZ287" s="58">
        <f t="shared" si="189"/>
        <v>0</v>
      </c>
    </row>
    <row r="288" spans="1:104" ht="39" x14ac:dyDescent="0.35">
      <c r="A288" s="141" t="s">
        <v>320</v>
      </c>
      <c r="B288" s="277" t="s">
        <v>153</v>
      </c>
      <c r="C288" s="20" t="s">
        <v>945</v>
      </c>
      <c r="D288" s="22" t="s">
        <v>363</v>
      </c>
      <c r="E288" s="22" t="s">
        <v>364</v>
      </c>
      <c r="F288" s="22" t="s">
        <v>359</v>
      </c>
      <c r="G288" s="20">
        <f t="shared" si="152"/>
        <v>1</v>
      </c>
      <c r="H288" s="20"/>
      <c r="I288" s="20"/>
      <c r="J288" s="20"/>
      <c r="K288" s="20"/>
      <c r="L288" s="20"/>
      <c r="M288" s="20"/>
      <c r="N288" s="20"/>
      <c r="O288" s="20"/>
      <c r="P288" s="20"/>
      <c r="Q288" s="20">
        <v>1</v>
      </c>
      <c r="R288" s="20"/>
      <c r="S288" s="20"/>
      <c r="T288" s="67" t="s">
        <v>108</v>
      </c>
      <c r="U288" s="67"/>
      <c r="V288" s="68" t="e">
        <f t="shared" si="153"/>
        <v>#DIV/0!</v>
      </c>
      <c r="W288" s="68">
        <f t="shared" si="154"/>
        <v>0</v>
      </c>
      <c r="X288" s="67"/>
      <c r="Y288" s="67"/>
      <c r="Z288" s="67" t="s">
        <v>109</v>
      </c>
      <c r="AA288" s="67"/>
      <c r="AB288" s="68" t="e">
        <f t="shared" si="155"/>
        <v>#DIV/0!</v>
      </c>
      <c r="AC288" s="68">
        <f t="shared" si="156"/>
        <v>0</v>
      </c>
      <c r="AD288" s="67"/>
      <c r="AE288" s="67"/>
      <c r="AF288" s="67" t="s">
        <v>110</v>
      </c>
      <c r="AG288" s="67"/>
      <c r="AH288" s="68" t="e">
        <f t="shared" si="157"/>
        <v>#DIV/0!</v>
      </c>
      <c r="AI288" s="68">
        <f t="shared" si="158"/>
        <v>0</v>
      </c>
      <c r="AJ288" s="67"/>
      <c r="AK288" s="67"/>
      <c r="AL288" s="67" t="s">
        <v>111</v>
      </c>
      <c r="AM288" s="67"/>
      <c r="AN288" s="68" t="e">
        <f t="shared" si="159"/>
        <v>#DIV/0!</v>
      </c>
      <c r="AO288" s="68">
        <f t="shared" si="160"/>
        <v>0</v>
      </c>
      <c r="AP288" s="67"/>
      <c r="AQ288" s="67"/>
      <c r="AR288" s="67" t="s">
        <v>112</v>
      </c>
      <c r="AS288" s="67"/>
      <c r="AT288" s="68" t="e">
        <f t="shared" si="161"/>
        <v>#DIV/0!</v>
      </c>
      <c r="AU288" s="68">
        <f t="shared" si="162"/>
        <v>0</v>
      </c>
      <c r="AV288" s="67"/>
      <c r="AW288" s="67"/>
      <c r="AX288" s="67" t="s">
        <v>113</v>
      </c>
      <c r="AY288" s="67"/>
      <c r="AZ288" s="68" t="e">
        <f t="shared" si="163"/>
        <v>#DIV/0!</v>
      </c>
      <c r="BA288" s="68">
        <f t="shared" si="164"/>
        <v>0</v>
      </c>
      <c r="BB288" s="67"/>
      <c r="BC288" s="67"/>
      <c r="BD288" s="67" t="s">
        <v>114</v>
      </c>
      <c r="BE288" s="67"/>
      <c r="BF288" s="68" t="e">
        <f t="shared" si="165"/>
        <v>#DIV/0!</v>
      </c>
      <c r="BG288" s="68">
        <f t="shared" si="166"/>
        <v>0</v>
      </c>
      <c r="BH288" s="67"/>
      <c r="BI288" s="67"/>
      <c r="BJ288" s="67" t="s">
        <v>115</v>
      </c>
      <c r="BK288" s="67"/>
      <c r="BL288" s="68" t="e">
        <f t="shared" si="167"/>
        <v>#DIV/0!</v>
      </c>
      <c r="BM288" s="68">
        <f t="shared" si="168"/>
        <v>0</v>
      </c>
      <c r="BN288" s="67"/>
      <c r="BO288" s="67"/>
      <c r="BP288" s="67" t="s">
        <v>116</v>
      </c>
      <c r="BQ288" s="67"/>
      <c r="BR288" s="68" t="e">
        <f t="shared" si="169"/>
        <v>#DIV/0!</v>
      </c>
      <c r="BS288" s="68">
        <f t="shared" si="170"/>
        <v>0</v>
      </c>
      <c r="BT288" s="67"/>
      <c r="BU288" s="67"/>
      <c r="BV288" s="67" t="s">
        <v>117</v>
      </c>
      <c r="BW288" s="67"/>
      <c r="BX288" s="68">
        <f t="shared" si="171"/>
        <v>0</v>
      </c>
      <c r="BY288" s="68">
        <f t="shared" si="172"/>
        <v>0</v>
      </c>
      <c r="BZ288" s="67"/>
      <c r="CA288" s="67"/>
      <c r="CB288" s="67" t="s">
        <v>118</v>
      </c>
      <c r="CC288" s="67"/>
      <c r="CD288" s="68" t="e">
        <f t="shared" si="173"/>
        <v>#DIV/0!</v>
      </c>
      <c r="CE288" s="68">
        <f t="shared" si="174"/>
        <v>0</v>
      </c>
      <c r="CF288" s="67"/>
      <c r="CG288" s="67"/>
      <c r="CH288" s="67" t="s">
        <v>119</v>
      </c>
      <c r="CI288" s="67"/>
      <c r="CJ288" s="68" t="e">
        <f t="shared" si="175"/>
        <v>#DIV/0!</v>
      </c>
      <c r="CK288" s="68">
        <f t="shared" si="176"/>
        <v>0</v>
      </c>
      <c r="CL288" s="67"/>
      <c r="CM288" s="67"/>
      <c r="CN288" s="58">
        <f t="shared" si="177"/>
        <v>0</v>
      </c>
      <c r="CO288" s="58">
        <f t="shared" si="178"/>
        <v>0</v>
      </c>
      <c r="CP288" s="58">
        <f t="shared" si="179"/>
        <v>0</v>
      </c>
      <c r="CQ288" s="58">
        <f t="shared" si="180"/>
        <v>0</v>
      </c>
      <c r="CR288" s="58">
        <f t="shared" si="181"/>
        <v>0</v>
      </c>
      <c r="CS288" s="58">
        <f t="shared" si="182"/>
        <v>0</v>
      </c>
      <c r="CT288" s="58">
        <f t="shared" si="183"/>
        <v>0</v>
      </c>
      <c r="CU288" s="58">
        <f t="shared" si="184"/>
        <v>0</v>
      </c>
      <c r="CV288" s="58">
        <f t="shared" si="185"/>
        <v>0</v>
      </c>
      <c r="CW288" s="58">
        <f t="shared" si="186"/>
        <v>0</v>
      </c>
      <c r="CX288" s="58">
        <f t="shared" si="187"/>
        <v>0</v>
      </c>
      <c r="CY288" s="58">
        <f t="shared" si="188"/>
        <v>0</v>
      </c>
      <c r="CZ288" s="58">
        <f t="shared" si="189"/>
        <v>0</v>
      </c>
    </row>
    <row r="289" spans="1:104" ht="39" x14ac:dyDescent="0.35">
      <c r="A289" s="141" t="s">
        <v>320</v>
      </c>
      <c r="B289" s="278"/>
      <c r="C289" s="20" t="s">
        <v>946</v>
      </c>
      <c r="D289" s="22" t="s">
        <v>363</v>
      </c>
      <c r="E289" s="22" t="s">
        <v>365</v>
      </c>
      <c r="F289" s="22" t="s">
        <v>366</v>
      </c>
      <c r="G289" s="20">
        <f t="shared" si="152"/>
        <v>1</v>
      </c>
      <c r="H289" s="20">
        <v>1</v>
      </c>
      <c r="I289" s="20"/>
      <c r="J289" s="20"/>
      <c r="K289" s="20"/>
      <c r="L289" s="20"/>
      <c r="M289" s="20"/>
      <c r="N289" s="20"/>
      <c r="O289" s="20"/>
      <c r="P289" s="20"/>
      <c r="Q289" s="20"/>
      <c r="R289" s="20"/>
      <c r="S289" s="20"/>
      <c r="T289" s="67" t="s">
        <v>108</v>
      </c>
      <c r="U289" s="67"/>
      <c r="V289" s="68">
        <f t="shared" si="153"/>
        <v>0</v>
      </c>
      <c r="W289" s="68">
        <f t="shared" si="154"/>
        <v>0</v>
      </c>
      <c r="X289" s="67"/>
      <c r="Y289" s="67"/>
      <c r="Z289" s="67" t="s">
        <v>109</v>
      </c>
      <c r="AA289" s="67"/>
      <c r="AB289" s="68" t="e">
        <f t="shared" si="155"/>
        <v>#DIV/0!</v>
      </c>
      <c r="AC289" s="68">
        <f t="shared" si="156"/>
        <v>0</v>
      </c>
      <c r="AD289" s="67"/>
      <c r="AE289" s="67"/>
      <c r="AF289" s="67" t="s">
        <v>110</v>
      </c>
      <c r="AG289" s="67"/>
      <c r="AH289" s="68" t="e">
        <f t="shared" si="157"/>
        <v>#DIV/0!</v>
      </c>
      <c r="AI289" s="68">
        <f t="shared" si="158"/>
        <v>0</v>
      </c>
      <c r="AJ289" s="67"/>
      <c r="AK289" s="67"/>
      <c r="AL289" s="67" t="s">
        <v>111</v>
      </c>
      <c r="AM289" s="67"/>
      <c r="AN289" s="68" t="e">
        <f t="shared" si="159"/>
        <v>#DIV/0!</v>
      </c>
      <c r="AO289" s="68">
        <f t="shared" si="160"/>
        <v>0</v>
      </c>
      <c r="AP289" s="67"/>
      <c r="AQ289" s="67"/>
      <c r="AR289" s="67" t="s">
        <v>112</v>
      </c>
      <c r="AS289" s="67"/>
      <c r="AT289" s="68" t="e">
        <f t="shared" si="161"/>
        <v>#DIV/0!</v>
      </c>
      <c r="AU289" s="68">
        <f t="shared" si="162"/>
        <v>0</v>
      </c>
      <c r="AV289" s="67"/>
      <c r="AW289" s="67"/>
      <c r="AX289" s="67" t="s">
        <v>113</v>
      </c>
      <c r="AY289" s="67"/>
      <c r="AZ289" s="68" t="e">
        <f t="shared" si="163"/>
        <v>#DIV/0!</v>
      </c>
      <c r="BA289" s="68">
        <f t="shared" si="164"/>
        <v>0</v>
      </c>
      <c r="BB289" s="67"/>
      <c r="BC289" s="67"/>
      <c r="BD289" s="67" t="s">
        <v>114</v>
      </c>
      <c r="BE289" s="67"/>
      <c r="BF289" s="68" t="e">
        <f t="shared" si="165"/>
        <v>#DIV/0!</v>
      </c>
      <c r="BG289" s="68">
        <f t="shared" si="166"/>
        <v>0</v>
      </c>
      <c r="BH289" s="67"/>
      <c r="BI289" s="67"/>
      <c r="BJ289" s="67" t="s">
        <v>115</v>
      </c>
      <c r="BK289" s="67"/>
      <c r="BL289" s="68" t="e">
        <f t="shared" si="167"/>
        <v>#DIV/0!</v>
      </c>
      <c r="BM289" s="68">
        <f t="shared" si="168"/>
        <v>0</v>
      </c>
      <c r="BN289" s="67"/>
      <c r="BO289" s="67"/>
      <c r="BP289" s="67" t="s">
        <v>116</v>
      </c>
      <c r="BQ289" s="67"/>
      <c r="BR289" s="68" t="e">
        <f t="shared" si="169"/>
        <v>#DIV/0!</v>
      </c>
      <c r="BS289" s="68">
        <f t="shared" si="170"/>
        <v>0</v>
      </c>
      <c r="BT289" s="67"/>
      <c r="BU289" s="67"/>
      <c r="BV289" s="67" t="s">
        <v>117</v>
      </c>
      <c r="BW289" s="67"/>
      <c r="BX289" s="68" t="e">
        <f t="shared" si="171"/>
        <v>#DIV/0!</v>
      </c>
      <c r="BY289" s="68">
        <f t="shared" si="172"/>
        <v>0</v>
      </c>
      <c r="BZ289" s="67"/>
      <c r="CA289" s="67"/>
      <c r="CB289" s="67" t="s">
        <v>118</v>
      </c>
      <c r="CC289" s="67"/>
      <c r="CD289" s="68" t="e">
        <f t="shared" si="173"/>
        <v>#DIV/0!</v>
      </c>
      <c r="CE289" s="68">
        <f t="shared" si="174"/>
        <v>0</v>
      </c>
      <c r="CF289" s="67"/>
      <c r="CG289" s="67"/>
      <c r="CH289" s="67" t="s">
        <v>119</v>
      </c>
      <c r="CI289" s="67"/>
      <c r="CJ289" s="68" t="e">
        <f t="shared" si="175"/>
        <v>#DIV/0!</v>
      </c>
      <c r="CK289" s="68">
        <f t="shared" si="176"/>
        <v>0</v>
      </c>
      <c r="CL289" s="67"/>
      <c r="CM289" s="67"/>
      <c r="CN289" s="58">
        <f t="shared" si="177"/>
        <v>0</v>
      </c>
      <c r="CO289" s="58">
        <f t="shared" si="178"/>
        <v>0</v>
      </c>
      <c r="CP289" s="58">
        <f t="shared" si="179"/>
        <v>0</v>
      </c>
      <c r="CQ289" s="58">
        <f t="shared" si="180"/>
        <v>0</v>
      </c>
      <c r="CR289" s="58">
        <f t="shared" si="181"/>
        <v>0</v>
      </c>
      <c r="CS289" s="58">
        <f t="shared" si="182"/>
        <v>0</v>
      </c>
      <c r="CT289" s="58">
        <f t="shared" si="183"/>
        <v>0</v>
      </c>
      <c r="CU289" s="58">
        <f t="shared" si="184"/>
        <v>0</v>
      </c>
      <c r="CV289" s="58">
        <f t="shared" si="185"/>
        <v>0</v>
      </c>
      <c r="CW289" s="58">
        <f t="shared" si="186"/>
        <v>0</v>
      </c>
      <c r="CX289" s="58">
        <f t="shared" si="187"/>
        <v>0</v>
      </c>
      <c r="CY289" s="58">
        <f t="shared" si="188"/>
        <v>0</v>
      </c>
      <c r="CZ289" s="58">
        <f t="shared" si="189"/>
        <v>0</v>
      </c>
    </row>
    <row r="290" spans="1:104" ht="26" x14ac:dyDescent="0.35">
      <c r="A290" s="141" t="s">
        <v>320</v>
      </c>
      <c r="B290" s="278"/>
      <c r="C290" s="20" t="s">
        <v>947</v>
      </c>
      <c r="D290" s="22"/>
      <c r="E290" s="22"/>
      <c r="F290" s="22"/>
      <c r="G290" s="20">
        <f t="shared" si="152"/>
        <v>0</v>
      </c>
      <c r="H290" s="20"/>
      <c r="I290" s="20"/>
      <c r="J290" s="20"/>
      <c r="K290" s="20"/>
      <c r="L290" s="20"/>
      <c r="M290" s="20"/>
      <c r="N290" s="20"/>
      <c r="O290" s="20"/>
      <c r="P290" s="20"/>
      <c r="Q290" s="20"/>
      <c r="R290" s="20"/>
      <c r="S290" s="20"/>
      <c r="T290" s="67" t="s">
        <v>108</v>
      </c>
      <c r="U290" s="67"/>
      <c r="V290" s="68" t="e">
        <f t="shared" si="153"/>
        <v>#DIV/0!</v>
      </c>
      <c r="W290" s="68" t="e">
        <f t="shared" si="154"/>
        <v>#DIV/0!</v>
      </c>
      <c r="X290" s="67"/>
      <c r="Y290" s="67"/>
      <c r="Z290" s="67" t="s">
        <v>109</v>
      </c>
      <c r="AA290" s="67"/>
      <c r="AB290" s="68" t="e">
        <f t="shared" si="155"/>
        <v>#DIV/0!</v>
      </c>
      <c r="AC290" s="68" t="e">
        <f t="shared" si="156"/>
        <v>#DIV/0!</v>
      </c>
      <c r="AD290" s="67"/>
      <c r="AE290" s="67"/>
      <c r="AF290" s="67" t="s">
        <v>110</v>
      </c>
      <c r="AG290" s="67"/>
      <c r="AH290" s="68" t="e">
        <f t="shared" si="157"/>
        <v>#DIV/0!</v>
      </c>
      <c r="AI290" s="68" t="e">
        <f t="shared" si="158"/>
        <v>#DIV/0!</v>
      </c>
      <c r="AJ290" s="67"/>
      <c r="AK290" s="67"/>
      <c r="AL290" s="67" t="s">
        <v>111</v>
      </c>
      <c r="AM290" s="67"/>
      <c r="AN290" s="68" t="e">
        <f t="shared" si="159"/>
        <v>#DIV/0!</v>
      </c>
      <c r="AO290" s="68" t="e">
        <f t="shared" si="160"/>
        <v>#DIV/0!</v>
      </c>
      <c r="AP290" s="67"/>
      <c r="AQ290" s="67"/>
      <c r="AR290" s="67" t="s">
        <v>112</v>
      </c>
      <c r="AS290" s="67"/>
      <c r="AT290" s="68" t="e">
        <f t="shared" si="161"/>
        <v>#DIV/0!</v>
      </c>
      <c r="AU290" s="68" t="e">
        <f t="shared" si="162"/>
        <v>#DIV/0!</v>
      </c>
      <c r="AV290" s="67"/>
      <c r="AW290" s="67"/>
      <c r="AX290" s="67" t="s">
        <v>113</v>
      </c>
      <c r="AY290" s="67"/>
      <c r="AZ290" s="68" t="e">
        <f t="shared" si="163"/>
        <v>#DIV/0!</v>
      </c>
      <c r="BA290" s="68" t="e">
        <f t="shared" si="164"/>
        <v>#DIV/0!</v>
      </c>
      <c r="BB290" s="67"/>
      <c r="BC290" s="67"/>
      <c r="BD290" s="67" t="s">
        <v>114</v>
      </c>
      <c r="BE290" s="67"/>
      <c r="BF290" s="68" t="e">
        <f t="shared" si="165"/>
        <v>#DIV/0!</v>
      </c>
      <c r="BG290" s="68" t="e">
        <f t="shared" si="166"/>
        <v>#DIV/0!</v>
      </c>
      <c r="BH290" s="67"/>
      <c r="BI290" s="67"/>
      <c r="BJ290" s="67" t="s">
        <v>115</v>
      </c>
      <c r="BK290" s="67"/>
      <c r="BL290" s="68" t="e">
        <f t="shared" si="167"/>
        <v>#DIV/0!</v>
      </c>
      <c r="BM290" s="68" t="e">
        <f t="shared" si="168"/>
        <v>#DIV/0!</v>
      </c>
      <c r="BN290" s="67"/>
      <c r="BO290" s="67"/>
      <c r="BP290" s="67" t="s">
        <v>116</v>
      </c>
      <c r="BQ290" s="67"/>
      <c r="BR290" s="68" t="e">
        <f t="shared" si="169"/>
        <v>#DIV/0!</v>
      </c>
      <c r="BS290" s="68" t="e">
        <f t="shared" si="170"/>
        <v>#DIV/0!</v>
      </c>
      <c r="BT290" s="67"/>
      <c r="BU290" s="67"/>
      <c r="BV290" s="67" t="s">
        <v>117</v>
      </c>
      <c r="BW290" s="67"/>
      <c r="BX290" s="68" t="e">
        <f t="shared" si="171"/>
        <v>#DIV/0!</v>
      </c>
      <c r="BY290" s="68" t="e">
        <f t="shared" si="172"/>
        <v>#DIV/0!</v>
      </c>
      <c r="BZ290" s="67"/>
      <c r="CA290" s="67"/>
      <c r="CB290" s="67" t="s">
        <v>118</v>
      </c>
      <c r="CC290" s="67"/>
      <c r="CD290" s="68" t="e">
        <f t="shared" si="173"/>
        <v>#DIV/0!</v>
      </c>
      <c r="CE290" s="68" t="e">
        <f t="shared" si="174"/>
        <v>#DIV/0!</v>
      </c>
      <c r="CF290" s="67"/>
      <c r="CG290" s="67"/>
      <c r="CH290" s="67" t="s">
        <v>119</v>
      </c>
      <c r="CI290" s="67"/>
      <c r="CJ290" s="68" t="e">
        <f t="shared" si="175"/>
        <v>#DIV/0!</v>
      </c>
      <c r="CK290" s="68" t="e">
        <f t="shared" si="176"/>
        <v>#DIV/0!</v>
      </c>
      <c r="CL290" s="67"/>
      <c r="CM290" s="67"/>
      <c r="CN290" s="58">
        <f t="shared" si="177"/>
        <v>0</v>
      </c>
      <c r="CO290" s="58">
        <f t="shared" si="178"/>
        <v>0</v>
      </c>
      <c r="CP290" s="58">
        <f t="shared" si="179"/>
        <v>0</v>
      </c>
      <c r="CQ290" s="58">
        <f t="shared" si="180"/>
        <v>0</v>
      </c>
      <c r="CR290" s="58">
        <f t="shared" si="181"/>
        <v>0</v>
      </c>
      <c r="CS290" s="58">
        <f t="shared" si="182"/>
        <v>0</v>
      </c>
      <c r="CT290" s="58">
        <f t="shared" si="183"/>
        <v>0</v>
      </c>
      <c r="CU290" s="58">
        <f t="shared" si="184"/>
        <v>0</v>
      </c>
      <c r="CV290" s="58">
        <f t="shared" si="185"/>
        <v>0</v>
      </c>
      <c r="CW290" s="58">
        <f t="shared" si="186"/>
        <v>0</v>
      </c>
      <c r="CX290" s="58">
        <f t="shared" si="187"/>
        <v>0</v>
      </c>
      <c r="CY290" s="58">
        <f t="shared" si="188"/>
        <v>0</v>
      </c>
      <c r="CZ290" s="58">
        <f t="shared" si="189"/>
        <v>0</v>
      </c>
    </row>
    <row r="291" spans="1:104" ht="26" x14ac:dyDescent="0.35">
      <c r="A291" s="141" t="s">
        <v>320</v>
      </c>
      <c r="B291" s="279"/>
      <c r="C291" s="20" t="s">
        <v>948</v>
      </c>
      <c r="D291" s="22"/>
      <c r="E291" s="22"/>
      <c r="F291" s="22"/>
      <c r="G291" s="20">
        <f t="shared" si="152"/>
        <v>0</v>
      </c>
      <c r="H291" s="20"/>
      <c r="I291" s="20"/>
      <c r="J291" s="20"/>
      <c r="K291" s="20"/>
      <c r="L291" s="20"/>
      <c r="M291" s="20"/>
      <c r="N291" s="20"/>
      <c r="O291" s="20"/>
      <c r="P291" s="20"/>
      <c r="Q291" s="20"/>
      <c r="R291" s="20"/>
      <c r="S291" s="20"/>
      <c r="T291" s="67" t="s">
        <v>108</v>
      </c>
      <c r="U291" s="67"/>
      <c r="V291" s="68" t="e">
        <f t="shared" si="153"/>
        <v>#DIV/0!</v>
      </c>
      <c r="W291" s="68" t="e">
        <f t="shared" si="154"/>
        <v>#DIV/0!</v>
      </c>
      <c r="X291" s="67"/>
      <c r="Y291" s="67"/>
      <c r="Z291" s="67" t="s">
        <v>109</v>
      </c>
      <c r="AA291" s="67"/>
      <c r="AB291" s="68" t="e">
        <f t="shared" si="155"/>
        <v>#DIV/0!</v>
      </c>
      <c r="AC291" s="68" t="e">
        <f t="shared" si="156"/>
        <v>#DIV/0!</v>
      </c>
      <c r="AD291" s="67"/>
      <c r="AE291" s="67"/>
      <c r="AF291" s="67" t="s">
        <v>110</v>
      </c>
      <c r="AG291" s="67"/>
      <c r="AH291" s="68" t="e">
        <f t="shared" si="157"/>
        <v>#DIV/0!</v>
      </c>
      <c r="AI291" s="68" t="e">
        <f t="shared" si="158"/>
        <v>#DIV/0!</v>
      </c>
      <c r="AJ291" s="67"/>
      <c r="AK291" s="67"/>
      <c r="AL291" s="67" t="s">
        <v>111</v>
      </c>
      <c r="AM291" s="67"/>
      <c r="AN291" s="68" t="e">
        <f t="shared" si="159"/>
        <v>#DIV/0!</v>
      </c>
      <c r="AO291" s="68" t="e">
        <f t="shared" si="160"/>
        <v>#DIV/0!</v>
      </c>
      <c r="AP291" s="67"/>
      <c r="AQ291" s="67"/>
      <c r="AR291" s="67" t="s">
        <v>112</v>
      </c>
      <c r="AS291" s="67"/>
      <c r="AT291" s="68" t="e">
        <f t="shared" si="161"/>
        <v>#DIV/0!</v>
      </c>
      <c r="AU291" s="68" t="e">
        <f t="shared" si="162"/>
        <v>#DIV/0!</v>
      </c>
      <c r="AV291" s="67"/>
      <c r="AW291" s="67"/>
      <c r="AX291" s="67" t="s">
        <v>113</v>
      </c>
      <c r="AY291" s="67"/>
      <c r="AZ291" s="68" t="e">
        <f t="shared" si="163"/>
        <v>#DIV/0!</v>
      </c>
      <c r="BA291" s="68" t="e">
        <f t="shared" si="164"/>
        <v>#DIV/0!</v>
      </c>
      <c r="BB291" s="67"/>
      <c r="BC291" s="67"/>
      <c r="BD291" s="67" t="s">
        <v>114</v>
      </c>
      <c r="BE291" s="67"/>
      <c r="BF291" s="68" t="e">
        <f t="shared" si="165"/>
        <v>#DIV/0!</v>
      </c>
      <c r="BG291" s="68" t="e">
        <f t="shared" si="166"/>
        <v>#DIV/0!</v>
      </c>
      <c r="BH291" s="67"/>
      <c r="BI291" s="67"/>
      <c r="BJ291" s="67" t="s">
        <v>115</v>
      </c>
      <c r="BK291" s="67"/>
      <c r="BL291" s="68" t="e">
        <f t="shared" si="167"/>
        <v>#DIV/0!</v>
      </c>
      <c r="BM291" s="68" t="e">
        <f t="shared" si="168"/>
        <v>#DIV/0!</v>
      </c>
      <c r="BN291" s="67"/>
      <c r="BO291" s="67"/>
      <c r="BP291" s="67" t="s">
        <v>116</v>
      </c>
      <c r="BQ291" s="67"/>
      <c r="BR291" s="68" t="e">
        <f t="shared" si="169"/>
        <v>#DIV/0!</v>
      </c>
      <c r="BS291" s="68" t="e">
        <f t="shared" si="170"/>
        <v>#DIV/0!</v>
      </c>
      <c r="BT291" s="67"/>
      <c r="BU291" s="67"/>
      <c r="BV291" s="67" t="s">
        <v>117</v>
      </c>
      <c r="BW291" s="67"/>
      <c r="BX291" s="68" t="e">
        <f t="shared" si="171"/>
        <v>#DIV/0!</v>
      </c>
      <c r="BY291" s="68" t="e">
        <f t="shared" si="172"/>
        <v>#DIV/0!</v>
      </c>
      <c r="BZ291" s="67"/>
      <c r="CA291" s="67"/>
      <c r="CB291" s="67" t="s">
        <v>118</v>
      </c>
      <c r="CC291" s="67"/>
      <c r="CD291" s="68" t="e">
        <f t="shared" si="173"/>
        <v>#DIV/0!</v>
      </c>
      <c r="CE291" s="68" t="e">
        <f t="shared" si="174"/>
        <v>#DIV/0!</v>
      </c>
      <c r="CF291" s="67"/>
      <c r="CG291" s="67"/>
      <c r="CH291" s="67" t="s">
        <v>119</v>
      </c>
      <c r="CI291" s="67"/>
      <c r="CJ291" s="68" t="e">
        <f t="shared" si="175"/>
        <v>#DIV/0!</v>
      </c>
      <c r="CK291" s="68" t="e">
        <f t="shared" si="176"/>
        <v>#DIV/0!</v>
      </c>
      <c r="CL291" s="67"/>
      <c r="CM291" s="67"/>
      <c r="CN291" s="58">
        <f t="shared" si="177"/>
        <v>0</v>
      </c>
      <c r="CO291" s="58">
        <f t="shared" si="178"/>
        <v>0</v>
      </c>
      <c r="CP291" s="58">
        <f t="shared" si="179"/>
        <v>0</v>
      </c>
      <c r="CQ291" s="58">
        <f t="shared" si="180"/>
        <v>0</v>
      </c>
      <c r="CR291" s="58">
        <f t="shared" si="181"/>
        <v>0</v>
      </c>
      <c r="CS291" s="58">
        <f t="shared" si="182"/>
        <v>0</v>
      </c>
      <c r="CT291" s="58">
        <f t="shared" si="183"/>
        <v>0</v>
      </c>
      <c r="CU291" s="58">
        <f t="shared" si="184"/>
        <v>0</v>
      </c>
      <c r="CV291" s="58">
        <f t="shared" si="185"/>
        <v>0</v>
      </c>
      <c r="CW291" s="58">
        <f t="shared" si="186"/>
        <v>0</v>
      </c>
      <c r="CX291" s="58">
        <f t="shared" si="187"/>
        <v>0</v>
      </c>
      <c r="CY291" s="58">
        <f t="shared" si="188"/>
        <v>0</v>
      </c>
      <c r="CZ291" s="58">
        <f t="shared" si="189"/>
        <v>0</v>
      </c>
    </row>
    <row r="292" spans="1:104" ht="39" x14ac:dyDescent="0.35">
      <c r="A292" s="141" t="s">
        <v>320</v>
      </c>
      <c r="B292" s="277" t="s">
        <v>153</v>
      </c>
      <c r="C292" s="20" t="s">
        <v>949</v>
      </c>
      <c r="D292" s="22" t="s">
        <v>360</v>
      </c>
      <c r="E292" s="22" t="s">
        <v>370</v>
      </c>
      <c r="F292" s="22" t="s">
        <v>375</v>
      </c>
      <c r="G292" s="20">
        <f t="shared" si="152"/>
        <v>2</v>
      </c>
      <c r="H292" s="20"/>
      <c r="I292" s="20"/>
      <c r="J292" s="20"/>
      <c r="K292" s="20"/>
      <c r="L292" s="20">
        <v>1</v>
      </c>
      <c r="M292" s="20"/>
      <c r="N292" s="20"/>
      <c r="O292" s="20"/>
      <c r="P292" s="20"/>
      <c r="Q292" s="20">
        <v>1</v>
      </c>
      <c r="R292" s="20"/>
      <c r="S292" s="20"/>
      <c r="T292" s="67" t="s">
        <v>108</v>
      </c>
      <c r="U292" s="67"/>
      <c r="V292" s="68" t="e">
        <f t="shared" si="153"/>
        <v>#DIV/0!</v>
      </c>
      <c r="W292" s="68">
        <f t="shared" si="154"/>
        <v>0</v>
      </c>
      <c r="X292" s="67"/>
      <c r="Y292" s="67"/>
      <c r="Z292" s="67" t="s">
        <v>109</v>
      </c>
      <c r="AA292" s="67"/>
      <c r="AB292" s="68" t="e">
        <f t="shared" si="155"/>
        <v>#DIV/0!</v>
      </c>
      <c r="AC292" s="68">
        <f t="shared" si="156"/>
        <v>0</v>
      </c>
      <c r="AD292" s="67"/>
      <c r="AE292" s="67"/>
      <c r="AF292" s="67" t="s">
        <v>110</v>
      </c>
      <c r="AG292" s="67"/>
      <c r="AH292" s="68" t="e">
        <f t="shared" si="157"/>
        <v>#DIV/0!</v>
      </c>
      <c r="AI292" s="68">
        <f t="shared" si="158"/>
        <v>0</v>
      </c>
      <c r="AJ292" s="67"/>
      <c r="AK292" s="67"/>
      <c r="AL292" s="67" t="s">
        <v>111</v>
      </c>
      <c r="AM292" s="67"/>
      <c r="AN292" s="68" t="e">
        <f t="shared" si="159"/>
        <v>#DIV/0!</v>
      </c>
      <c r="AO292" s="68">
        <f t="shared" si="160"/>
        <v>0</v>
      </c>
      <c r="AP292" s="67"/>
      <c r="AQ292" s="67"/>
      <c r="AR292" s="67" t="s">
        <v>112</v>
      </c>
      <c r="AS292" s="67"/>
      <c r="AT292" s="68">
        <f t="shared" si="161"/>
        <v>0</v>
      </c>
      <c r="AU292" s="68">
        <f t="shared" si="162"/>
        <v>0</v>
      </c>
      <c r="AV292" s="67"/>
      <c r="AW292" s="67"/>
      <c r="AX292" s="67" t="s">
        <v>113</v>
      </c>
      <c r="AY292" s="67"/>
      <c r="AZ292" s="68" t="e">
        <f t="shared" si="163"/>
        <v>#DIV/0!</v>
      </c>
      <c r="BA292" s="68">
        <f t="shared" si="164"/>
        <v>0</v>
      </c>
      <c r="BB292" s="67"/>
      <c r="BC292" s="67"/>
      <c r="BD292" s="67" t="s">
        <v>114</v>
      </c>
      <c r="BE292" s="67"/>
      <c r="BF292" s="68" t="e">
        <f t="shared" si="165"/>
        <v>#DIV/0!</v>
      </c>
      <c r="BG292" s="68">
        <f t="shared" si="166"/>
        <v>0</v>
      </c>
      <c r="BH292" s="67"/>
      <c r="BI292" s="67"/>
      <c r="BJ292" s="67" t="s">
        <v>115</v>
      </c>
      <c r="BK292" s="67"/>
      <c r="BL292" s="68" t="e">
        <f t="shared" si="167"/>
        <v>#DIV/0!</v>
      </c>
      <c r="BM292" s="68">
        <f t="shared" si="168"/>
        <v>0</v>
      </c>
      <c r="BN292" s="67"/>
      <c r="BO292" s="67"/>
      <c r="BP292" s="67" t="s">
        <v>116</v>
      </c>
      <c r="BQ292" s="67"/>
      <c r="BR292" s="68" t="e">
        <f t="shared" si="169"/>
        <v>#DIV/0!</v>
      </c>
      <c r="BS292" s="68">
        <f t="shared" si="170"/>
        <v>0</v>
      </c>
      <c r="BT292" s="67"/>
      <c r="BU292" s="67"/>
      <c r="BV292" s="67" t="s">
        <v>117</v>
      </c>
      <c r="BW292" s="67"/>
      <c r="BX292" s="68">
        <f t="shared" si="171"/>
        <v>0</v>
      </c>
      <c r="BY292" s="68">
        <f t="shared" si="172"/>
        <v>0</v>
      </c>
      <c r="BZ292" s="67"/>
      <c r="CA292" s="67"/>
      <c r="CB292" s="67" t="s">
        <v>118</v>
      </c>
      <c r="CC292" s="67"/>
      <c r="CD292" s="68" t="e">
        <f t="shared" si="173"/>
        <v>#DIV/0!</v>
      </c>
      <c r="CE292" s="68">
        <f t="shared" si="174"/>
        <v>0</v>
      </c>
      <c r="CF292" s="67"/>
      <c r="CG292" s="67"/>
      <c r="CH292" s="67" t="s">
        <v>119</v>
      </c>
      <c r="CI292" s="67"/>
      <c r="CJ292" s="68" t="e">
        <f t="shared" si="175"/>
        <v>#DIV/0!</v>
      </c>
      <c r="CK292" s="68">
        <f t="shared" si="176"/>
        <v>0</v>
      </c>
      <c r="CL292" s="67"/>
      <c r="CM292" s="67"/>
      <c r="CN292" s="58">
        <f t="shared" si="177"/>
        <v>0</v>
      </c>
      <c r="CO292" s="58">
        <f t="shared" si="178"/>
        <v>0</v>
      </c>
      <c r="CP292" s="58">
        <f t="shared" si="179"/>
        <v>0</v>
      </c>
      <c r="CQ292" s="58">
        <f t="shared" si="180"/>
        <v>0</v>
      </c>
      <c r="CR292" s="58">
        <f t="shared" si="181"/>
        <v>0</v>
      </c>
      <c r="CS292" s="58">
        <f t="shared" si="182"/>
        <v>0</v>
      </c>
      <c r="CT292" s="58">
        <f t="shared" si="183"/>
        <v>0</v>
      </c>
      <c r="CU292" s="58">
        <f t="shared" si="184"/>
        <v>0</v>
      </c>
      <c r="CV292" s="58">
        <f t="shared" si="185"/>
        <v>0</v>
      </c>
      <c r="CW292" s="58">
        <f t="shared" si="186"/>
        <v>0</v>
      </c>
      <c r="CX292" s="58">
        <f t="shared" si="187"/>
        <v>0</v>
      </c>
      <c r="CY292" s="58">
        <f t="shared" si="188"/>
        <v>0</v>
      </c>
      <c r="CZ292" s="58">
        <f t="shared" si="189"/>
        <v>0</v>
      </c>
    </row>
    <row r="293" spans="1:104" ht="26" x14ac:dyDescent="0.35">
      <c r="A293" s="141" t="s">
        <v>320</v>
      </c>
      <c r="B293" s="278"/>
      <c r="C293" s="20" t="s">
        <v>950</v>
      </c>
      <c r="D293" s="22"/>
      <c r="E293" s="22"/>
      <c r="F293" s="22"/>
      <c r="G293" s="20">
        <f t="shared" si="152"/>
        <v>0</v>
      </c>
      <c r="H293" s="20"/>
      <c r="I293" s="20"/>
      <c r="J293" s="20"/>
      <c r="K293" s="20"/>
      <c r="L293" s="20"/>
      <c r="M293" s="20"/>
      <c r="N293" s="20"/>
      <c r="O293" s="20"/>
      <c r="P293" s="20"/>
      <c r="Q293" s="20"/>
      <c r="R293" s="20"/>
      <c r="S293" s="20"/>
      <c r="T293" s="67" t="s">
        <v>108</v>
      </c>
      <c r="U293" s="67"/>
      <c r="V293" s="68" t="e">
        <f t="shared" si="153"/>
        <v>#DIV/0!</v>
      </c>
      <c r="W293" s="68" t="e">
        <f t="shared" si="154"/>
        <v>#DIV/0!</v>
      </c>
      <c r="X293" s="67"/>
      <c r="Y293" s="67"/>
      <c r="Z293" s="67" t="s">
        <v>109</v>
      </c>
      <c r="AA293" s="67"/>
      <c r="AB293" s="68" t="e">
        <f t="shared" si="155"/>
        <v>#DIV/0!</v>
      </c>
      <c r="AC293" s="68" t="e">
        <f t="shared" si="156"/>
        <v>#DIV/0!</v>
      </c>
      <c r="AD293" s="67"/>
      <c r="AE293" s="67"/>
      <c r="AF293" s="67" t="s">
        <v>110</v>
      </c>
      <c r="AG293" s="67"/>
      <c r="AH293" s="68" t="e">
        <f t="shared" si="157"/>
        <v>#DIV/0!</v>
      </c>
      <c r="AI293" s="68" t="e">
        <f t="shared" si="158"/>
        <v>#DIV/0!</v>
      </c>
      <c r="AJ293" s="67"/>
      <c r="AK293" s="67"/>
      <c r="AL293" s="67" t="s">
        <v>111</v>
      </c>
      <c r="AM293" s="67"/>
      <c r="AN293" s="68" t="e">
        <f t="shared" si="159"/>
        <v>#DIV/0!</v>
      </c>
      <c r="AO293" s="68" t="e">
        <f t="shared" si="160"/>
        <v>#DIV/0!</v>
      </c>
      <c r="AP293" s="67"/>
      <c r="AQ293" s="67"/>
      <c r="AR293" s="67" t="s">
        <v>112</v>
      </c>
      <c r="AS293" s="67"/>
      <c r="AT293" s="68" t="e">
        <f t="shared" si="161"/>
        <v>#DIV/0!</v>
      </c>
      <c r="AU293" s="68" t="e">
        <f t="shared" si="162"/>
        <v>#DIV/0!</v>
      </c>
      <c r="AV293" s="67"/>
      <c r="AW293" s="67"/>
      <c r="AX293" s="67" t="s">
        <v>113</v>
      </c>
      <c r="AY293" s="67"/>
      <c r="AZ293" s="68" t="e">
        <f t="shared" si="163"/>
        <v>#DIV/0!</v>
      </c>
      <c r="BA293" s="68" t="e">
        <f t="shared" si="164"/>
        <v>#DIV/0!</v>
      </c>
      <c r="BB293" s="67"/>
      <c r="BC293" s="67"/>
      <c r="BD293" s="67" t="s">
        <v>114</v>
      </c>
      <c r="BE293" s="67"/>
      <c r="BF293" s="68" t="e">
        <f t="shared" si="165"/>
        <v>#DIV/0!</v>
      </c>
      <c r="BG293" s="68" t="e">
        <f t="shared" si="166"/>
        <v>#DIV/0!</v>
      </c>
      <c r="BH293" s="67"/>
      <c r="BI293" s="67"/>
      <c r="BJ293" s="67" t="s">
        <v>115</v>
      </c>
      <c r="BK293" s="67"/>
      <c r="BL293" s="68" t="e">
        <f t="shared" si="167"/>
        <v>#DIV/0!</v>
      </c>
      <c r="BM293" s="68" t="e">
        <f t="shared" si="168"/>
        <v>#DIV/0!</v>
      </c>
      <c r="BN293" s="67"/>
      <c r="BO293" s="67"/>
      <c r="BP293" s="67" t="s">
        <v>116</v>
      </c>
      <c r="BQ293" s="67"/>
      <c r="BR293" s="68" t="e">
        <f t="shared" si="169"/>
        <v>#DIV/0!</v>
      </c>
      <c r="BS293" s="68" t="e">
        <f t="shared" si="170"/>
        <v>#DIV/0!</v>
      </c>
      <c r="BT293" s="67"/>
      <c r="BU293" s="67"/>
      <c r="BV293" s="67" t="s">
        <v>117</v>
      </c>
      <c r="BW293" s="67"/>
      <c r="BX293" s="68" t="e">
        <f t="shared" si="171"/>
        <v>#DIV/0!</v>
      </c>
      <c r="BY293" s="68" t="e">
        <f t="shared" si="172"/>
        <v>#DIV/0!</v>
      </c>
      <c r="BZ293" s="67"/>
      <c r="CA293" s="67"/>
      <c r="CB293" s="67" t="s">
        <v>118</v>
      </c>
      <c r="CC293" s="67"/>
      <c r="CD293" s="68" t="e">
        <f t="shared" si="173"/>
        <v>#DIV/0!</v>
      </c>
      <c r="CE293" s="68" t="e">
        <f t="shared" si="174"/>
        <v>#DIV/0!</v>
      </c>
      <c r="CF293" s="67"/>
      <c r="CG293" s="67"/>
      <c r="CH293" s="67" t="s">
        <v>119</v>
      </c>
      <c r="CI293" s="67"/>
      <c r="CJ293" s="68" t="e">
        <f t="shared" si="175"/>
        <v>#DIV/0!</v>
      </c>
      <c r="CK293" s="68" t="e">
        <f t="shared" si="176"/>
        <v>#DIV/0!</v>
      </c>
      <c r="CL293" s="67"/>
      <c r="CM293" s="67"/>
      <c r="CN293" s="58">
        <f t="shared" si="177"/>
        <v>0</v>
      </c>
      <c r="CO293" s="58">
        <f t="shared" si="178"/>
        <v>0</v>
      </c>
      <c r="CP293" s="58">
        <f t="shared" si="179"/>
        <v>0</v>
      </c>
      <c r="CQ293" s="58">
        <f t="shared" si="180"/>
        <v>0</v>
      </c>
      <c r="CR293" s="58">
        <f t="shared" si="181"/>
        <v>0</v>
      </c>
      <c r="CS293" s="58">
        <f t="shared" si="182"/>
        <v>0</v>
      </c>
      <c r="CT293" s="58">
        <f t="shared" si="183"/>
        <v>0</v>
      </c>
      <c r="CU293" s="58">
        <f t="shared" si="184"/>
        <v>0</v>
      </c>
      <c r="CV293" s="58">
        <f t="shared" si="185"/>
        <v>0</v>
      </c>
      <c r="CW293" s="58">
        <f t="shared" si="186"/>
        <v>0</v>
      </c>
      <c r="CX293" s="58">
        <f t="shared" si="187"/>
        <v>0</v>
      </c>
      <c r="CY293" s="58">
        <f t="shared" si="188"/>
        <v>0</v>
      </c>
      <c r="CZ293" s="58">
        <f t="shared" si="189"/>
        <v>0</v>
      </c>
    </row>
    <row r="294" spans="1:104" ht="26" x14ac:dyDescent="0.35">
      <c r="A294" s="141" t="s">
        <v>320</v>
      </c>
      <c r="B294" s="278"/>
      <c r="C294" s="20" t="s">
        <v>951</v>
      </c>
      <c r="D294" s="22"/>
      <c r="E294" s="22"/>
      <c r="F294" s="22"/>
      <c r="G294" s="20">
        <f t="shared" si="152"/>
        <v>0</v>
      </c>
      <c r="H294" s="20"/>
      <c r="I294" s="20"/>
      <c r="J294" s="20"/>
      <c r="K294" s="20"/>
      <c r="L294" s="20"/>
      <c r="M294" s="20"/>
      <c r="N294" s="20"/>
      <c r="O294" s="20"/>
      <c r="P294" s="20"/>
      <c r="Q294" s="20"/>
      <c r="R294" s="20"/>
      <c r="S294" s="20"/>
      <c r="T294" s="67" t="s">
        <v>108</v>
      </c>
      <c r="U294" s="67"/>
      <c r="V294" s="68" t="e">
        <f t="shared" si="153"/>
        <v>#DIV/0!</v>
      </c>
      <c r="W294" s="68" t="e">
        <f t="shared" si="154"/>
        <v>#DIV/0!</v>
      </c>
      <c r="X294" s="67"/>
      <c r="Y294" s="67"/>
      <c r="Z294" s="67" t="s">
        <v>109</v>
      </c>
      <c r="AA294" s="67"/>
      <c r="AB294" s="68" t="e">
        <f t="shared" si="155"/>
        <v>#DIV/0!</v>
      </c>
      <c r="AC294" s="68" t="e">
        <f t="shared" si="156"/>
        <v>#DIV/0!</v>
      </c>
      <c r="AD294" s="67"/>
      <c r="AE294" s="67"/>
      <c r="AF294" s="67" t="s">
        <v>110</v>
      </c>
      <c r="AG294" s="67"/>
      <c r="AH294" s="68" t="e">
        <f t="shared" si="157"/>
        <v>#DIV/0!</v>
      </c>
      <c r="AI294" s="68" t="e">
        <f t="shared" si="158"/>
        <v>#DIV/0!</v>
      </c>
      <c r="AJ294" s="67"/>
      <c r="AK294" s="67"/>
      <c r="AL294" s="67" t="s">
        <v>111</v>
      </c>
      <c r="AM294" s="67"/>
      <c r="AN294" s="68" t="e">
        <f t="shared" si="159"/>
        <v>#DIV/0!</v>
      </c>
      <c r="AO294" s="68" t="e">
        <f t="shared" si="160"/>
        <v>#DIV/0!</v>
      </c>
      <c r="AP294" s="67"/>
      <c r="AQ294" s="67"/>
      <c r="AR294" s="67" t="s">
        <v>112</v>
      </c>
      <c r="AS294" s="67"/>
      <c r="AT294" s="68" t="e">
        <f t="shared" si="161"/>
        <v>#DIV/0!</v>
      </c>
      <c r="AU294" s="68" t="e">
        <f t="shared" si="162"/>
        <v>#DIV/0!</v>
      </c>
      <c r="AV294" s="67"/>
      <c r="AW294" s="67"/>
      <c r="AX294" s="67" t="s">
        <v>113</v>
      </c>
      <c r="AY294" s="67"/>
      <c r="AZ294" s="68" t="e">
        <f t="shared" si="163"/>
        <v>#DIV/0!</v>
      </c>
      <c r="BA294" s="68" t="e">
        <f t="shared" si="164"/>
        <v>#DIV/0!</v>
      </c>
      <c r="BB294" s="67"/>
      <c r="BC294" s="67"/>
      <c r="BD294" s="67" t="s">
        <v>114</v>
      </c>
      <c r="BE294" s="67"/>
      <c r="BF294" s="68" t="e">
        <f t="shared" si="165"/>
        <v>#DIV/0!</v>
      </c>
      <c r="BG294" s="68" t="e">
        <f t="shared" si="166"/>
        <v>#DIV/0!</v>
      </c>
      <c r="BH294" s="67"/>
      <c r="BI294" s="67"/>
      <c r="BJ294" s="67" t="s">
        <v>115</v>
      </c>
      <c r="BK294" s="67"/>
      <c r="BL294" s="68" t="e">
        <f t="shared" si="167"/>
        <v>#DIV/0!</v>
      </c>
      <c r="BM294" s="68" t="e">
        <f t="shared" si="168"/>
        <v>#DIV/0!</v>
      </c>
      <c r="BN294" s="67"/>
      <c r="BO294" s="67"/>
      <c r="BP294" s="67" t="s">
        <v>116</v>
      </c>
      <c r="BQ294" s="67"/>
      <c r="BR294" s="68" t="e">
        <f t="shared" si="169"/>
        <v>#DIV/0!</v>
      </c>
      <c r="BS294" s="68" t="e">
        <f t="shared" si="170"/>
        <v>#DIV/0!</v>
      </c>
      <c r="BT294" s="67"/>
      <c r="BU294" s="67"/>
      <c r="BV294" s="67" t="s">
        <v>117</v>
      </c>
      <c r="BW294" s="67"/>
      <c r="BX294" s="68" t="e">
        <f t="shared" si="171"/>
        <v>#DIV/0!</v>
      </c>
      <c r="BY294" s="68" t="e">
        <f t="shared" si="172"/>
        <v>#DIV/0!</v>
      </c>
      <c r="BZ294" s="67"/>
      <c r="CA294" s="67"/>
      <c r="CB294" s="67" t="s">
        <v>118</v>
      </c>
      <c r="CC294" s="67"/>
      <c r="CD294" s="68" t="e">
        <f t="shared" si="173"/>
        <v>#DIV/0!</v>
      </c>
      <c r="CE294" s="68" t="e">
        <f t="shared" si="174"/>
        <v>#DIV/0!</v>
      </c>
      <c r="CF294" s="67"/>
      <c r="CG294" s="67"/>
      <c r="CH294" s="67" t="s">
        <v>119</v>
      </c>
      <c r="CI294" s="67"/>
      <c r="CJ294" s="68" t="e">
        <f t="shared" si="175"/>
        <v>#DIV/0!</v>
      </c>
      <c r="CK294" s="68" t="e">
        <f t="shared" si="176"/>
        <v>#DIV/0!</v>
      </c>
      <c r="CL294" s="67"/>
      <c r="CM294" s="67"/>
      <c r="CN294" s="58">
        <f t="shared" si="177"/>
        <v>0</v>
      </c>
      <c r="CO294" s="58">
        <f t="shared" si="178"/>
        <v>0</v>
      </c>
      <c r="CP294" s="58">
        <f t="shared" si="179"/>
        <v>0</v>
      </c>
      <c r="CQ294" s="58">
        <f t="shared" si="180"/>
        <v>0</v>
      </c>
      <c r="CR294" s="58">
        <f t="shared" si="181"/>
        <v>0</v>
      </c>
      <c r="CS294" s="58">
        <f t="shared" si="182"/>
        <v>0</v>
      </c>
      <c r="CT294" s="58">
        <f t="shared" si="183"/>
        <v>0</v>
      </c>
      <c r="CU294" s="58">
        <f t="shared" si="184"/>
        <v>0</v>
      </c>
      <c r="CV294" s="58">
        <f t="shared" si="185"/>
        <v>0</v>
      </c>
      <c r="CW294" s="58">
        <f t="shared" si="186"/>
        <v>0</v>
      </c>
      <c r="CX294" s="58">
        <f t="shared" si="187"/>
        <v>0</v>
      </c>
      <c r="CY294" s="58">
        <f t="shared" si="188"/>
        <v>0</v>
      </c>
      <c r="CZ294" s="58">
        <f t="shared" si="189"/>
        <v>0</v>
      </c>
    </row>
    <row r="295" spans="1:104" ht="26" x14ac:dyDescent="0.35">
      <c r="A295" s="141" t="s">
        <v>320</v>
      </c>
      <c r="B295" s="279"/>
      <c r="C295" s="20" t="s">
        <v>952</v>
      </c>
      <c r="D295" s="22"/>
      <c r="E295" s="22"/>
      <c r="F295" s="22"/>
      <c r="G295" s="20">
        <f t="shared" si="152"/>
        <v>0</v>
      </c>
      <c r="H295" s="20"/>
      <c r="I295" s="20"/>
      <c r="J295" s="20"/>
      <c r="K295" s="20"/>
      <c r="L295" s="20"/>
      <c r="M295" s="20"/>
      <c r="N295" s="20"/>
      <c r="O295" s="20"/>
      <c r="P295" s="20"/>
      <c r="Q295" s="20"/>
      <c r="R295" s="20"/>
      <c r="S295" s="20"/>
      <c r="T295" s="67" t="s">
        <v>108</v>
      </c>
      <c r="U295" s="67"/>
      <c r="V295" s="68" t="e">
        <f t="shared" si="153"/>
        <v>#DIV/0!</v>
      </c>
      <c r="W295" s="68" t="e">
        <f t="shared" si="154"/>
        <v>#DIV/0!</v>
      </c>
      <c r="X295" s="67"/>
      <c r="Y295" s="67"/>
      <c r="Z295" s="67" t="s">
        <v>109</v>
      </c>
      <c r="AA295" s="67"/>
      <c r="AB295" s="68" t="e">
        <f t="shared" si="155"/>
        <v>#DIV/0!</v>
      </c>
      <c r="AC295" s="68" t="e">
        <f t="shared" si="156"/>
        <v>#DIV/0!</v>
      </c>
      <c r="AD295" s="67"/>
      <c r="AE295" s="67"/>
      <c r="AF295" s="67" t="s">
        <v>110</v>
      </c>
      <c r="AG295" s="67"/>
      <c r="AH295" s="68" t="e">
        <f t="shared" si="157"/>
        <v>#DIV/0!</v>
      </c>
      <c r="AI295" s="68" t="e">
        <f t="shared" si="158"/>
        <v>#DIV/0!</v>
      </c>
      <c r="AJ295" s="67"/>
      <c r="AK295" s="67"/>
      <c r="AL295" s="67" t="s">
        <v>111</v>
      </c>
      <c r="AM295" s="67"/>
      <c r="AN295" s="68" t="e">
        <f t="shared" si="159"/>
        <v>#DIV/0!</v>
      </c>
      <c r="AO295" s="68" t="e">
        <f t="shared" si="160"/>
        <v>#DIV/0!</v>
      </c>
      <c r="AP295" s="67"/>
      <c r="AQ295" s="67"/>
      <c r="AR295" s="67" t="s">
        <v>112</v>
      </c>
      <c r="AS295" s="67"/>
      <c r="AT295" s="68" t="e">
        <f t="shared" si="161"/>
        <v>#DIV/0!</v>
      </c>
      <c r="AU295" s="68" t="e">
        <f t="shared" si="162"/>
        <v>#DIV/0!</v>
      </c>
      <c r="AV295" s="67"/>
      <c r="AW295" s="67"/>
      <c r="AX295" s="67" t="s">
        <v>113</v>
      </c>
      <c r="AY295" s="67"/>
      <c r="AZ295" s="68" t="e">
        <f t="shared" si="163"/>
        <v>#DIV/0!</v>
      </c>
      <c r="BA295" s="68" t="e">
        <f t="shared" si="164"/>
        <v>#DIV/0!</v>
      </c>
      <c r="BB295" s="67"/>
      <c r="BC295" s="67"/>
      <c r="BD295" s="67" t="s">
        <v>114</v>
      </c>
      <c r="BE295" s="67"/>
      <c r="BF295" s="68" t="e">
        <f t="shared" si="165"/>
        <v>#DIV/0!</v>
      </c>
      <c r="BG295" s="68" t="e">
        <f t="shared" si="166"/>
        <v>#DIV/0!</v>
      </c>
      <c r="BH295" s="67"/>
      <c r="BI295" s="67"/>
      <c r="BJ295" s="67" t="s">
        <v>115</v>
      </c>
      <c r="BK295" s="67"/>
      <c r="BL295" s="68" t="e">
        <f t="shared" si="167"/>
        <v>#DIV/0!</v>
      </c>
      <c r="BM295" s="68" t="e">
        <f t="shared" si="168"/>
        <v>#DIV/0!</v>
      </c>
      <c r="BN295" s="67"/>
      <c r="BO295" s="67"/>
      <c r="BP295" s="67" t="s">
        <v>116</v>
      </c>
      <c r="BQ295" s="67"/>
      <c r="BR295" s="68" t="e">
        <f t="shared" si="169"/>
        <v>#DIV/0!</v>
      </c>
      <c r="BS295" s="68" t="e">
        <f t="shared" si="170"/>
        <v>#DIV/0!</v>
      </c>
      <c r="BT295" s="67"/>
      <c r="BU295" s="67"/>
      <c r="BV295" s="67" t="s">
        <v>117</v>
      </c>
      <c r="BW295" s="67"/>
      <c r="BX295" s="68" t="e">
        <f t="shared" si="171"/>
        <v>#DIV/0!</v>
      </c>
      <c r="BY295" s="68" t="e">
        <f t="shared" si="172"/>
        <v>#DIV/0!</v>
      </c>
      <c r="BZ295" s="67"/>
      <c r="CA295" s="67"/>
      <c r="CB295" s="67" t="s">
        <v>118</v>
      </c>
      <c r="CC295" s="67"/>
      <c r="CD295" s="68" t="e">
        <f t="shared" si="173"/>
        <v>#DIV/0!</v>
      </c>
      <c r="CE295" s="68" t="e">
        <f t="shared" si="174"/>
        <v>#DIV/0!</v>
      </c>
      <c r="CF295" s="67"/>
      <c r="CG295" s="67"/>
      <c r="CH295" s="67" t="s">
        <v>119</v>
      </c>
      <c r="CI295" s="67"/>
      <c r="CJ295" s="68" t="e">
        <f t="shared" si="175"/>
        <v>#DIV/0!</v>
      </c>
      <c r="CK295" s="68" t="e">
        <f t="shared" si="176"/>
        <v>#DIV/0!</v>
      </c>
      <c r="CL295" s="67"/>
      <c r="CM295" s="67"/>
      <c r="CN295" s="58">
        <f t="shared" si="177"/>
        <v>0</v>
      </c>
      <c r="CO295" s="58">
        <f t="shared" si="178"/>
        <v>0</v>
      </c>
      <c r="CP295" s="58">
        <f t="shared" si="179"/>
        <v>0</v>
      </c>
      <c r="CQ295" s="58">
        <f t="shared" si="180"/>
        <v>0</v>
      </c>
      <c r="CR295" s="58">
        <f t="shared" si="181"/>
        <v>0</v>
      </c>
      <c r="CS295" s="58">
        <f t="shared" si="182"/>
        <v>0</v>
      </c>
      <c r="CT295" s="58">
        <f t="shared" si="183"/>
        <v>0</v>
      </c>
      <c r="CU295" s="58">
        <f t="shared" si="184"/>
        <v>0</v>
      </c>
      <c r="CV295" s="58">
        <f t="shared" si="185"/>
        <v>0</v>
      </c>
      <c r="CW295" s="58">
        <f t="shared" si="186"/>
        <v>0</v>
      </c>
      <c r="CX295" s="58">
        <f t="shared" si="187"/>
        <v>0</v>
      </c>
      <c r="CY295" s="58">
        <f t="shared" si="188"/>
        <v>0</v>
      </c>
      <c r="CZ295" s="58">
        <f t="shared" si="189"/>
        <v>0</v>
      </c>
    </row>
    <row r="296" spans="1:104" ht="52" x14ac:dyDescent="0.35">
      <c r="A296" s="141" t="s">
        <v>320</v>
      </c>
      <c r="B296" s="277" t="s">
        <v>153</v>
      </c>
      <c r="C296" s="20" t="s">
        <v>953</v>
      </c>
      <c r="D296" s="22" t="s">
        <v>330</v>
      </c>
      <c r="E296" s="22" t="s">
        <v>394</v>
      </c>
      <c r="F296" s="22" t="s">
        <v>395</v>
      </c>
      <c r="G296" s="20">
        <f t="shared" si="152"/>
        <v>1</v>
      </c>
      <c r="H296" s="20"/>
      <c r="I296" s="20"/>
      <c r="J296" s="20"/>
      <c r="K296" s="20"/>
      <c r="L296" s="20"/>
      <c r="M296" s="20"/>
      <c r="N296" s="20">
        <v>1</v>
      </c>
      <c r="O296" s="20"/>
      <c r="P296" s="20"/>
      <c r="Q296" s="20"/>
      <c r="R296" s="20"/>
      <c r="S296" s="20"/>
      <c r="T296" s="67" t="s">
        <v>108</v>
      </c>
      <c r="U296" s="67"/>
      <c r="V296" s="68" t="e">
        <f t="shared" si="153"/>
        <v>#DIV/0!</v>
      </c>
      <c r="W296" s="68">
        <f t="shared" si="154"/>
        <v>0</v>
      </c>
      <c r="X296" s="67"/>
      <c r="Y296" s="67"/>
      <c r="Z296" s="67" t="s">
        <v>109</v>
      </c>
      <c r="AA296" s="67"/>
      <c r="AB296" s="68" t="e">
        <f t="shared" si="155"/>
        <v>#DIV/0!</v>
      </c>
      <c r="AC296" s="68">
        <f t="shared" si="156"/>
        <v>0</v>
      </c>
      <c r="AD296" s="67"/>
      <c r="AE296" s="67"/>
      <c r="AF296" s="67" t="s">
        <v>110</v>
      </c>
      <c r="AG296" s="67"/>
      <c r="AH296" s="68" t="e">
        <f t="shared" si="157"/>
        <v>#DIV/0!</v>
      </c>
      <c r="AI296" s="68">
        <f t="shared" si="158"/>
        <v>0</v>
      </c>
      <c r="AJ296" s="67"/>
      <c r="AK296" s="67"/>
      <c r="AL296" s="67" t="s">
        <v>111</v>
      </c>
      <c r="AM296" s="67"/>
      <c r="AN296" s="68" t="e">
        <f t="shared" si="159"/>
        <v>#DIV/0!</v>
      </c>
      <c r="AO296" s="68">
        <f t="shared" si="160"/>
        <v>0</v>
      </c>
      <c r="AP296" s="67"/>
      <c r="AQ296" s="67"/>
      <c r="AR296" s="67" t="s">
        <v>112</v>
      </c>
      <c r="AS296" s="67"/>
      <c r="AT296" s="68" t="e">
        <f t="shared" si="161"/>
        <v>#DIV/0!</v>
      </c>
      <c r="AU296" s="68">
        <f t="shared" si="162"/>
        <v>0</v>
      </c>
      <c r="AV296" s="67"/>
      <c r="AW296" s="67"/>
      <c r="AX296" s="67" t="s">
        <v>113</v>
      </c>
      <c r="AY296" s="67"/>
      <c r="AZ296" s="68" t="e">
        <f t="shared" si="163"/>
        <v>#DIV/0!</v>
      </c>
      <c r="BA296" s="68">
        <f t="shared" si="164"/>
        <v>0</v>
      </c>
      <c r="BB296" s="67"/>
      <c r="BC296" s="67"/>
      <c r="BD296" s="67" t="s">
        <v>114</v>
      </c>
      <c r="BE296" s="67"/>
      <c r="BF296" s="68">
        <f t="shared" si="165"/>
        <v>0</v>
      </c>
      <c r="BG296" s="68">
        <f t="shared" si="166"/>
        <v>0</v>
      </c>
      <c r="BH296" s="67"/>
      <c r="BI296" s="67"/>
      <c r="BJ296" s="67" t="s">
        <v>115</v>
      </c>
      <c r="BK296" s="67"/>
      <c r="BL296" s="68" t="e">
        <f t="shared" si="167"/>
        <v>#DIV/0!</v>
      </c>
      <c r="BM296" s="68">
        <f t="shared" si="168"/>
        <v>0</v>
      </c>
      <c r="BN296" s="67"/>
      <c r="BO296" s="67"/>
      <c r="BP296" s="67" t="s">
        <v>116</v>
      </c>
      <c r="BQ296" s="67"/>
      <c r="BR296" s="68" t="e">
        <f t="shared" si="169"/>
        <v>#DIV/0!</v>
      </c>
      <c r="BS296" s="68">
        <f t="shared" si="170"/>
        <v>0</v>
      </c>
      <c r="BT296" s="67"/>
      <c r="BU296" s="67"/>
      <c r="BV296" s="67" t="s">
        <v>117</v>
      </c>
      <c r="BW296" s="67"/>
      <c r="BX296" s="68" t="e">
        <f t="shared" si="171"/>
        <v>#DIV/0!</v>
      </c>
      <c r="BY296" s="68">
        <f t="shared" si="172"/>
        <v>0</v>
      </c>
      <c r="BZ296" s="67"/>
      <c r="CA296" s="67"/>
      <c r="CB296" s="67" t="s">
        <v>118</v>
      </c>
      <c r="CC296" s="67"/>
      <c r="CD296" s="68" t="e">
        <f t="shared" si="173"/>
        <v>#DIV/0!</v>
      </c>
      <c r="CE296" s="68">
        <f t="shared" si="174"/>
        <v>0</v>
      </c>
      <c r="CF296" s="67"/>
      <c r="CG296" s="67"/>
      <c r="CH296" s="67" t="s">
        <v>119</v>
      </c>
      <c r="CI296" s="67"/>
      <c r="CJ296" s="68" t="e">
        <f t="shared" si="175"/>
        <v>#DIV/0!</v>
      </c>
      <c r="CK296" s="68">
        <f t="shared" si="176"/>
        <v>0</v>
      </c>
      <c r="CL296" s="67"/>
      <c r="CM296" s="67"/>
      <c r="CN296" s="58">
        <f t="shared" si="177"/>
        <v>0</v>
      </c>
      <c r="CO296" s="58">
        <f t="shared" si="178"/>
        <v>0</v>
      </c>
      <c r="CP296" s="58">
        <f t="shared" si="179"/>
        <v>0</v>
      </c>
      <c r="CQ296" s="58">
        <f t="shared" si="180"/>
        <v>0</v>
      </c>
      <c r="CR296" s="58">
        <f t="shared" si="181"/>
        <v>0</v>
      </c>
      <c r="CS296" s="58">
        <f t="shared" si="182"/>
        <v>0</v>
      </c>
      <c r="CT296" s="58">
        <f t="shared" si="183"/>
        <v>0</v>
      </c>
      <c r="CU296" s="58">
        <f t="shared" si="184"/>
        <v>0</v>
      </c>
      <c r="CV296" s="58">
        <f t="shared" si="185"/>
        <v>0</v>
      </c>
      <c r="CW296" s="58">
        <f t="shared" si="186"/>
        <v>0</v>
      </c>
      <c r="CX296" s="58">
        <f t="shared" si="187"/>
        <v>0</v>
      </c>
      <c r="CY296" s="58">
        <f t="shared" si="188"/>
        <v>0</v>
      </c>
      <c r="CZ296" s="58">
        <f t="shared" si="189"/>
        <v>0</v>
      </c>
    </row>
    <row r="297" spans="1:104" ht="26" x14ac:dyDescent="0.35">
      <c r="A297" s="141" t="s">
        <v>320</v>
      </c>
      <c r="B297" s="278"/>
      <c r="C297" s="20" t="s">
        <v>954</v>
      </c>
      <c r="D297" s="22" t="s">
        <v>299</v>
      </c>
      <c r="E297" s="22" t="s">
        <v>396</v>
      </c>
      <c r="F297" s="22" t="s">
        <v>397</v>
      </c>
      <c r="G297" s="20">
        <f t="shared" si="152"/>
        <v>12</v>
      </c>
      <c r="H297" s="20">
        <v>1</v>
      </c>
      <c r="I297" s="20">
        <v>1</v>
      </c>
      <c r="J297" s="20">
        <v>1</v>
      </c>
      <c r="K297" s="20">
        <v>1</v>
      </c>
      <c r="L297" s="20">
        <v>1</v>
      </c>
      <c r="M297" s="20">
        <v>1</v>
      </c>
      <c r="N297" s="20">
        <v>1</v>
      </c>
      <c r="O297" s="20">
        <v>1</v>
      </c>
      <c r="P297" s="20">
        <v>1</v>
      </c>
      <c r="Q297" s="20">
        <v>1</v>
      </c>
      <c r="R297" s="20">
        <v>1</v>
      </c>
      <c r="S297" s="20">
        <v>1</v>
      </c>
      <c r="T297" s="67" t="s">
        <v>108</v>
      </c>
      <c r="U297" s="67"/>
      <c r="V297" s="68">
        <f t="shared" si="153"/>
        <v>0</v>
      </c>
      <c r="W297" s="68">
        <f t="shared" si="154"/>
        <v>0</v>
      </c>
      <c r="X297" s="67"/>
      <c r="Y297" s="67"/>
      <c r="Z297" s="67" t="s">
        <v>109</v>
      </c>
      <c r="AA297" s="67"/>
      <c r="AB297" s="68">
        <f t="shared" si="155"/>
        <v>0</v>
      </c>
      <c r="AC297" s="68">
        <f t="shared" si="156"/>
        <v>0</v>
      </c>
      <c r="AD297" s="67"/>
      <c r="AE297" s="67"/>
      <c r="AF297" s="67" t="s">
        <v>110</v>
      </c>
      <c r="AG297" s="67"/>
      <c r="AH297" s="68">
        <f t="shared" si="157"/>
        <v>0</v>
      </c>
      <c r="AI297" s="68">
        <f t="shared" si="158"/>
        <v>0</v>
      </c>
      <c r="AJ297" s="67"/>
      <c r="AK297" s="67"/>
      <c r="AL297" s="67" t="s">
        <v>111</v>
      </c>
      <c r="AM297" s="67"/>
      <c r="AN297" s="68">
        <f t="shared" si="159"/>
        <v>0</v>
      </c>
      <c r="AO297" s="68">
        <f t="shared" si="160"/>
        <v>0</v>
      </c>
      <c r="AP297" s="67"/>
      <c r="AQ297" s="67"/>
      <c r="AR297" s="67" t="s">
        <v>112</v>
      </c>
      <c r="AS297" s="67"/>
      <c r="AT297" s="68">
        <f t="shared" si="161"/>
        <v>0</v>
      </c>
      <c r="AU297" s="68">
        <f t="shared" si="162"/>
        <v>0</v>
      </c>
      <c r="AV297" s="67"/>
      <c r="AW297" s="67"/>
      <c r="AX297" s="67" t="s">
        <v>113</v>
      </c>
      <c r="AY297" s="67"/>
      <c r="AZ297" s="68">
        <f t="shared" si="163"/>
        <v>0</v>
      </c>
      <c r="BA297" s="68">
        <f t="shared" si="164"/>
        <v>0</v>
      </c>
      <c r="BB297" s="67"/>
      <c r="BC297" s="67"/>
      <c r="BD297" s="67" t="s">
        <v>114</v>
      </c>
      <c r="BE297" s="67"/>
      <c r="BF297" s="68">
        <f t="shared" si="165"/>
        <v>0</v>
      </c>
      <c r="BG297" s="68">
        <f t="shared" si="166"/>
        <v>0</v>
      </c>
      <c r="BH297" s="67"/>
      <c r="BI297" s="67"/>
      <c r="BJ297" s="67" t="s">
        <v>115</v>
      </c>
      <c r="BK297" s="67"/>
      <c r="BL297" s="68">
        <f t="shared" si="167"/>
        <v>0</v>
      </c>
      <c r="BM297" s="68">
        <f t="shared" si="168"/>
        <v>0</v>
      </c>
      <c r="BN297" s="67"/>
      <c r="BO297" s="67"/>
      <c r="BP297" s="67" t="s">
        <v>116</v>
      </c>
      <c r="BQ297" s="67"/>
      <c r="BR297" s="68">
        <f t="shared" si="169"/>
        <v>0</v>
      </c>
      <c r="BS297" s="68">
        <f t="shared" si="170"/>
        <v>0</v>
      </c>
      <c r="BT297" s="67"/>
      <c r="BU297" s="67"/>
      <c r="BV297" s="67" t="s">
        <v>117</v>
      </c>
      <c r="BW297" s="67"/>
      <c r="BX297" s="68">
        <f t="shared" si="171"/>
        <v>0</v>
      </c>
      <c r="BY297" s="68">
        <f t="shared" si="172"/>
        <v>0</v>
      </c>
      <c r="BZ297" s="67"/>
      <c r="CA297" s="67"/>
      <c r="CB297" s="67" t="s">
        <v>118</v>
      </c>
      <c r="CC297" s="67"/>
      <c r="CD297" s="68">
        <f t="shared" si="173"/>
        <v>0</v>
      </c>
      <c r="CE297" s="68">
        <f t="shared" si="174"/>
        <v>0</v>
      </c>
      <c r="CF297" s="67"/>
      <c r="CG297" s="67"/>
      <c r="CH297" s="67" t="s">
        <v>119</v>
      </c>
      <c r="CI297" s="67"/>
      <c r="CJ297" s="68">
        <f t="shared" si="175"/>
        <v>0</v>
      </c>
      <c r="CK297" s="68">
        <f t="shared" si="176"/>
        <v>0</v>
      </c>
      <c r="CL297" s="67"/>
      <c r="CM297" s="67"/>
      <c r="CN297" s="58">
        <f t="shared" si="177"/>
        <v>0</v>
      </c>
      <c r="CO297" s="58">
        <f t="shared" si="178"/>
        <v>0</v>
      </c>
      <c r="CP297" s="58">
        <f t="shared" si="179"/>
        <v>0</v>
      </c>
      <c r="CQ297" s="58">
        <f t="shared" si="180"/>
        <v>0</v>
      </c>
      <c r="CR297" s="58">
        <f t="shared" si="181"/>
        <v>0</v>
      </c>
      <c r="CS297" s="58">
        <f t="shared" si="182"/>
        <v>0</v>
      </c>
      <c r="CT297" s="58">
        <f t="shared" si="183"/>
        <v>0</v>
      </c>
      <c r="CU297" s="58">
        <f t="shared" si="184"/>
        <v>0</v>
      </c>
      <c r="CV297" s="58">
        <f t="shared" si="185"/>
        <v>0</v>
      </c>
      <c r="CW297" s="58">
        <f t="shared" si="186"/>
        <v>0</v>
      </c>
      <c r="CX297" s="58">
        <f t="shared" si="187"/>
        <v>0</v>
      </c>
      <c r="CY297" s="58">
        <f t="shared" si="188"/>
        <v>0</v>
      </c>
      <c r="CZ297" s="58">
        <f t="shared" si="189"/>
        <v>0</v>
      </c>
    </row>
    <row r="298" spans="1:104" ht="26" x14ac:dyDescent="0.35">
      <c r="A298" s="141" t="s">
        <v>320</v>
      </c>
      <c r="B298" s="278"/>
      <c r="C298" s="20" t="s">
        <v>955</v>
      </c>
      <c r="D298" s="22"/>
      <c r="E298" s="22"/>
      <c r="F298" s="22"/>
      <c r="G298" s="20">
        <f t="shared" si="152"/>
        <v>0</v>
      </c>
      <c r="H298" s="20"/>
      <c r="I298" s="20"/>
      <c r="J298" s="20"/>
      <c r="K298" s="20"/>
      <c r="L298" s="20"/>
      <c r="M298" s="20"/>
      <c r="N298" s="20"/>
      <c r="O298" s="20"/>
      <c r="P298" s="20"/>
      <c r="Q298" s="20"/>
      <c r="R298" s="20"/>
      <c r="S298" s="20"/>
      <c r="T298" s="67" t="s">
        <v>108</v>
      </c>
      <c r="U298" s="67"/>
      <c r="V298" s="68" t="e">
        <f t="shared" si="153"/>
        <v>#DIV/0!</v>
      </c>
      <c r="W298" s="68" t="e">
        <f t="shared" si="154"/>
        <v>#DIV/0!</v>
      </c>
      <c r="X298" s="67"/>
      <c r="Y298" s="67"/>
      <c r="Z298" s="67" t="s">
        <v>109</v>
      </c>
      <c r="AA298" s="67"/>
      <c r="AB298" s="68" t="e">
        <f t="shared" si="155"/>
        <v>#DIV/0!</v>
      </c>
      <c r="AC298" s="68" t="e">
        <f t="shared" si="156"/>
        <v>#DIV/0!</v>
      </c>
      <c r="AD298" s="67"/>
      <c r="AE298" s="67"/>
      <c r="AF298" s="67" t="s">
        <v>110</v>
      </c>
      <c r="AG298" s="67"/>
      <c r="AH298" s="68" t="e">
        <f t="shared" si="157"/>
        <v>#DIV/0!</v>
      </c>
      <c r="AI298" s="68" t="e">
        <f t="shared" si="158"/>
        <v>#DIV/0!</v>
      </c>
      <c r="AJ298" s="67"/>
      <c r="AK298" s="67"/>
      <c r="AL298" s="67" t="s">
        <v>111</v>
      </c>
      <c r="AM298" s="67"/>
      <c r="AN298" s="68" t="e">
        <f t="shared" si="159"/>
        <v>#DIV/0!</v>
      </c>
      <c r="AO298" s="68" t="e">
        <f t="shared" si="160"/>
        <v>#DIV/0!</v>
      </c>
      <c r="AP298" s="67"/>
      <c r="AQ298" s="67"/>
      <c r="AR298" s="67" t="s">
        <v>112</v>
      </c>
      <c r="AS298" s="67"/>
      <c r="AT298" s="68" t="e">
        <f t="shared" si="161"/>
        <v>#DIV/0!</v>
      </c>
      <c r="AU298" s="68" t="e">
        <f t="shared" si="162"/>
        <v>#DIV/0!</v>
      </c>
      <c r="AV298" s="67"/>
      <c r="AW298" s="67"/>
      <c r="AX298" s="67" t="s">
        <v>113</v>
      </c>
      <c r="AY298" s="67"/>
      <c r="AZ298" s="68" t="e">
        <f t="shared" si="163"/>
        <v>#DIV/0!</v>
      </c>
      <c r="BA298" s="68" t="e">
        <f t="shared" si="164"/>
        <v>#DIV/0!</v>
      </c>
      <c r="BB298" s="67"/>
      <c r="BC298" s="67"/>
      <c r="BD298" s="67" t="s">
        <v>114</v>
      </c>
      <c r="BE298" s="67"/>
      <c r="BF298" s="68" t="e">
        <f t="shared" si="165"/>
        <v>#DIV/0!</v>
      </c>
      <c r="BG298" s="68" t="e">
        <f t="shared" si="166"/>
        <v>#DIV/0!</v>
      </c>
      <c r="BH298" s="67"/>
      <c r="BI298" s="67"/>
      <c r="BJ298" s="67" t="s">
        <v>115</v>
      </c>
      <c r="BK298" s="67"/>
      <c r="BL298" s="68" t="e">
        <f t="shared" si="167"/>
        <v>#DIV/0!</v>
      </c>
      <c r="BM298" s="68" t="e">
        <f t="shared" si="168"/>
        <v>#DIV/0!</v>
      </c>
      <c r="BN298" s="67"/>
      <c r="BO298" s="67"/>
      <c r="BP298" s="67" t="s">
        <v>116</v>
      </c>
      <c r="BQ298" s="67"/>
      <c r="BR298" s="68" t="e">
        <f t="shared" si="169"/>
        <v>#DIV/0!</v>
      </c>
      <c r="BS298" s="68" t="e">
        <f t="shared" si="170"/>
        <v>#DIV/0!</v>
      </c>
      <c r="BT298" s="67"/>
      <c r="BU298" s="67"/>
      <c r="BV298" s="67" t="s">
        <v>117</v>
      </c>
      <c r="BW298" s="67"/>
      <c r="BX298" s="68" t="e">
        <f t="shared" si="171"/>
        <v>#DIV/0!</v>
      </c>
      <c r="BY298" s="68" t="e">
        <f t="shared" si="172"/>
        <v>#DIV/0!</v>
      </c>
      <c r="BZ298" s="67"/>
      <c r="CA298" s="67"/>
      <c r="CB298" s="67" t="s">
        <v>118</v>
      </c>
      <c r="CC298" s="67"/>
      <c r="CD298" s="68" t="e">
        <f t="shared" si="173"/>
        <v>#DIV/0!</v>
      </c>
      <c r="CE298" s="68" t="e">
        <f t="shared" si="174"/>
        <v>#DIV/0!</v>
      </c>
      <c r="CF298" s="67"/>
      <c r="CG298" s="67"/>
      <c r="CH298" s="67" t="s">
        <v>119</v>
      </c>
      <c r="CI298" s="67"/>
      <c r="CJ298" s="68" t="e">
        <f t="shared" si="175"/>
        <v>#DIV/0!</v>
      </c>
      <c r="CK298" s="68" t="e">
        <f t="shared" si="176"/>
        <v>#DIV/0!</v>
      </c>
      <c r="CL298" s="67"/>
      <c r="CM298" s="67"/>
      <c r="CN298" s="58">
        <f t="shared" si="177"/>
        <v>0</v>
      </c>
      <c r="CO298" s="58">
        <f t="shared" si="178"/>
        <v>0</v>
      </c>
      <c r="CP298" s="58">
        <f t="shared" si="179"/>
        <v>0</v>
      </c>
      <c r="CQ298" s="58">
        <f t="shared" si="180"/>
        <v>0</v>
      </c>
      <c r="CR298" s="58">
        <f t="shared" si="181"/>
        <v>0</v>
      </c>
      <c r="CS298" s="58">
        <f t="shared" si="182"/>
        <v>0</v>
      </c>
      <c r="CT298" s="58">
        <f t="shared" si="183"/>
        <v>0</v>
      </c>
      <c r="CU298" s="58">
        <f t="shared" si="184"/>
        <v>0</v>
      </c>
      <c r="CV298" s="58">
        <f t="shared" si="185"/>
        <v>0</v>
      </c>
      <c r="CW298" s="58">
        <f t="shared" si="186"/>
        <v>0</v>
      </c>
      <c r="CX298" s="58">
        <f t="shared" si="187"/>
        <v>0</v>
      </c>
      <c r="CY298" s="58">
        <f t="shared" si="188"/>
        <v>0</v>
      </c>
      <c r="CZ298" s="58">
        <f t="shared" si="189"/>
        <v>0</v>
      </c>
    </row>
    <row r="299" spans="1:104" ht="26" x14ac:dyDescent="0.35">
      <c r="A299" s="141" t="s">
        <v>320</v>
      </c>
      <c r="B299" s="279"/>
      <c r="C299" s="20" t="s">
        <v>956</v>
      </c>
      <c r="D299" s="22"/>
      <c r="E299" s="22"/>
      <c r="F299" s="22"/>
      <c r="G299" s="20">
        <f t="shared" si="152"/>
        <v>0</v>
      </c>
      <c r="H299" s="20"/>
      <c r="I299" s="20"/>
      <c r="J299" s="20"/>
      <c r="K299" s="20"/>
      <c r="L299" s="20"/>
      <c r="M299" s="20"/>
      <c r="N299" s="20"/>
      <c r="O299" s="20"/>
      <c r="P299" s="20"/>
      <c r="Q299" s="20"/>
      <c r="R299" s="20"/>
      <c r="S299" s="20"/>
      <c r="T299" s="67" t="s">
        <v>108</v>
      </c>
      <c r="U299" s="67"/>
      <c r="V299" s="68" t="e">
        <f t="shared" si="153"/>
        <v>#DIV/0!</v>
      </c>
      <c r="W299" s="68" t="e">
        <f t="shared" si="154"/>
        <v>#DIV/0!</v>
      </c>
      <c r="X299" s="67"/>
      <c r="Y299" s="67"/>
      <c r="Z299" s="67" t="s">
        <v>109</v>
      </c>
      <c r="AA299" s="67"/>
      <c r="AB299" s="68" t="e">
        <f t="shared" si="155"/>
        <v>#DIV/0!</v>
      </c>
      <c r="AC299" s="68" t="e">
        <f t="shared" si="156"/>
        <v>#DIV/0!</v>
      </c>
      <c r="AD299" s="67"/>
      <c r="AE299" s="67"/>
      <c r="AF299" s="67" t="s">
        <v>110</v>
      </c>
      <c r="AG299" s="67"/>
      <c r="AH299" s="68" t="e">
        <f t="shared" si="157"/>
        <v>#DIV/0!</v>
      </c>
      <c r="AI299" s="68" t="e">
        <f t="shared" si="158"/>
        <v>#DIV/0!</v>
      </c>
      <c r="AJ299" s="67"/>
      <c r="AK299" s="67"/>
      <c r="AL299" s="67" t="s">
        <v>111</v>
      </c>
      <c r="AM299" s="67"/>
      <c r="AN299" s="68" t="e">
        <f t="shared" si="159"/>
        <v>#DIV/0!</v>
      </c>
      <c r="AO299" s="68" t="e">
        <f t="shared" si="160"/>
        <v>#DIV/0!</v>
      </c>
      <c r="AP299" s="67"/>
      <c r="AQ299" s="67"/>
      <c r="AR299" s="67" t="s">
        <v>112</v>
      </c>
      <c r="AS299" s="67"/>
      <c r="AT299" s="68" t="e">
        <f t="shared" si="161"/>
        <v>#DIV/0!</v>
      </c>
      <c r="AU299" s="68" t="e">
        <f t="shared" si="162"/>
        <v>#DIV/0!</v>
      </c>
      <c r="AV299" s="67"/>
      <c r="AW299" s="67"/>
      <c r="AX299" s="67" t="s">
        <v>113</v>
      </c>
      <c r="AY299" s="67"/>
      <c r="AZ299" s="68" t="e">
        <f t="shared" si="163"/>
        <v>#DIV/0!</v>
      </c>
      <c r="BA299" s="68" t="e">
        <f t="shared" si="164"/>
        <v>#DIV/0!</v>
      </c>
      <c r="BB299" s="67"/>
      <c r="BC299" s="67"/>
      <c r="BD299" s="67" t="s">
        <v>114</v>
      </c>
      <c r="BE299" s="67"/>
      <c r="BF299" s="68" t="e">
        <f t="shared" si="165"/>
        <v>#DIV/0!</v>
      </c>
      <c r="BG299" s="68" t="e">
        <f t="shared" si="166"/>
        <v>#DIV/0!</v>
      </c>
      <c r="BH299" s="67"/>
      <c r="BI299" s="67"/>
      <c r="BJ299" s="67" t="s">
        <v>115</v>
      </c>
      <c r="BK299" s="67"/>
      <c r="BL299" s="68" t="e">
        <f t="shared" si="167"/>
        <v>#DIV/0!</v>
      </c>
      <c r="BM299" s="68" t="e">
        <f t="shared" si="168"/>
        <v>#DIV/0!</v>
      </c>
      <c r="BN299" s="67"/>
      <c r="BO299" s="67"/>
      <c r="BP299" s="67" t="s">
        <v>116</v>
      </c>
      <c r="BQ299" s="67"/>
      <c r="BR299" s="68" t="e">
        <f t="shared" si="169"/>
        <v>#DIV/0!</v>
      </c>
      <c r="BS299" s="68" t="e">
        <f t="shared" si="170"/>
        <v>#DIV/0!</v>
      </c>
      <c r="BT299" s="67"/>
      <c r="BU299" s="67"/>
      <c r="BV299" s="67" t="s">
        <v>117</v>
      </c>
      <c r="BW299" s="67"/>
      <c r="BX299" s="68" t="e">
        <f t="shared" si="171"/>
        <v>#DIV/0!</v>
      </c>
      <c r="BY299" s="68" t="e">
        <f t="shared" si="172"/>
        <v>#DIV/0!</v>
      </c>
      <c r="BZ299" s="67"/>
      <c r="CA299" s="67"/>
      <c r="CB299" s="67" t="s">
        <v>118</v>
      </c>
      <c r="CC299" s="67"/>
      <c r="CD299" s="68" t="e">
        <f t="shared" si="173"/>
        <v>#DIV/0!</v>
      </c>
      <c r="CE299" s="68" t="e">
        <f t="shared" si="174"/>
        <v>#DIV/0!</v>
      </c>
      <c r="CF299" s="67"/>
      <c r="CG299" s="67"/>
      <c r="CH299" s="67" t="s">
        <v>119</v>
      </c>
      <c r="CI299" s="67"/>
      <c r="CJ299" s="68" t="e">
        <f t="shared" si="175"/>
        <v>#DIV/0!</v>
      </c>
      <c r="CK299" s="68" t="e">
        <f t="shared" si="176"/>
        <v>#DIV/0!</v>
      </c>
      <c r="CL299" s="67"/>
      <c r="CM299" s="67"/>
      <c r="CN299" s="58">
        <f t="shared" si="177"/>
        <v>0</v>
      </c>
      <c r="CO299" s="58">
        <f t="shared" si="178"/>
        <v>0</v>
      </c>
      <c r="CP299" s="58">
        <f t="shared" si="179"/>
        <v>0</v>
      </c>
      <c r="CQ299" s="58">
        <f t="shared" si="180"/>
        <v>0</v>
      </c>
      <c r="CR299" s="58">
        <f t="shared" si="181"/>
        <v>0</v>
      </c>
      <c r="CS299" s="58">
        <f t="shared" si="182"/>
        <v>0</v>
      </c>
      <c r="CT299" s="58">
        <f t="shared" si="183"/>
        <v>0</v>
      </c>
      <c r="CU299" s="58">
        <f t="shared" si="184"/>
        <v>0</v>
      </c>
      <c r="CV299" s="58">
        <f t="shared" si="185"/>
        <v>0</v>
      </c>
      <c r="CW299" s="58">
        <f t="shared" si="186"/>
        <v>0</v>
      </c>
      <c r="CX299" s="58">
        <f t="shared" si="187"/>
        <v>0</v>
      </c>
      <c r="CY299" s="58">
        <f t="shared" si="188"/>
        <v>0</v>
      </c>
      <c r="CZ299" s="58">
        <f t="shared" si="189"/>
        <v>0</v>
      </c>
    </row>
    <row r="300" spans="1:104" ht="104" x14ac:dyDescent="0.35">
      <c r="A300" s="141" t="s">
        <v>320</v>
      </c>
      <c r="B300" s="277" t="s">
        <v>153</v>
      </c>
      <c r="C300" s="20" t="s">
        <v>957</v>
      </c>
      <c r="D300" s="22" t="s">
        <v>371</v>
      </c>
      <c r="E300" s="22" t="s">
        <v>372</v>
      </c>
      <c r="F300" s="22" t="s">
        <v>373</v>
      </c>
      <c r="G300" s="20">
        <f t="shared" si="152"/>
        <v>4</v>
      </c>
      <c r="H300" s="20"/>
      <c r="I300" s="20">
        <v>1</v>
      </c>
      <c r="J300" s="20"/>
      <c r="K300" s="20"/>
      <c r="L300" s="20">
        <v>1</v>
      </c>
      <c r="M300" s="20"/>
      <c r="N300" s="20"/>
      <c r="O300" s="20">
        <v>1</v>
      </c>
      <c r="P300" s="20"/>
      <c r="Q300" s="20"/>
      <c r="R300" s="20">
        <v>1</v>
      </c>
      <c r="S300" s="20"/>
      <c r="T300" s="67" t="s">
        <v>108</v>
      </c>
      <c r="U300" s="67"/>
      <c r="V300" s="68" t="e">
        <f t="shared" si="153"/>
        <v>#DIV/0!</v>
      </c>
      <c r="W300" s="68">
        <f t="shared" si="154"/>
        <v>0</v>
      </c>
      <c r="X300" s="67"/>
      <c r="Y300" s="67"/>
      <c r="Z300" s="67" t="s">
        <v>109</v>
      </c>
      <c r="AA300" s="67"/>
      <c r="AB300" s="68">
        <f t="shared" si="155"/>
        <v>0</v>
      </c>
      <c r="AC300" s="68">
        <f t="shared" si="156"/>
        <v>0</v>
      </c>
      <c r="AD300" s="67"/>
      <c r="AE300" s="67"/>
      <c r="AF300" s="67" t="s">
        <v>110</v>
      </c>
      <c r="AG300" s="67"/>
      <c r="AH300" s="68" t="e">
        <f t="shared" si="157"/>
        <v>#DIV/0!</v>
      </c>
      <c r="AI300" s="68">
        <f t="shared" si="158"/>
        <v>0</v>
      </c>
      <c r="AJ300" s="67"/>
      <c r="AK300" s="67"/>
      <c r="AL300" s="67" t="s">
        <v>111</v>
      </c>
      <c r="AM300" s="67"/>
      <c r="AN300" s="68" t="e">
        <f t="shared" si="159"/>
        <v>#DIV/0!</v>
      </c>
      <c r="AO300" s="68">
        <f t="shared" si="160"/>
        <v>0</v>
      </c>
      <c r="AP300" s="67"/>
      <c r="AQ300" s="67"/>
      <c r="AR300" s="67" t="s">
        <v>112</v>
      </c>
      <c r="AS300" s="67"/>
      <c r="AT300" s="68">
        <f t="shared" si="161"/>
        <v>0</v>
      </c>
      <c r="AU300" s="68">
        <f t="shared" si="162"/>
        <v>0</v>
      </c>
      <c r="AV300" s="67"/>
      <c r="AW300" s="67"/>
      <c r="AX300" s="67" t="s">
        <v>113</v>
      </c>
      <c r="AY300" s="67"/>
      <c r="AZ300" s="68" t="e">
        <f t="shared" si="163"/>
        <v>#DIV/0!</v>
      </c>
      <c r="BA300" s="68">
        <f t="shared" si="164"/>
        <v>0</v>
      </c>
      <c r="BB300" s="67"/>
      <c r="BC300" s="67"/>
      <c r="BD300" s="67" t="s">
        <v>114</v>
      </c>
      <c r="BE300" s="67"/>
      <c r="BF300" s="68" t="e">
        <f t="shared" si="165"/>
        <v>#DIV/0!</v>
      </c>
      <c r="BG300" s="68">
        <f t="shared" si="166"/>
        <v>0</v>
      </c>
      <c r="BH300" s="67"/>
      <c r="BI300" s="67"/>
      <c r="BJ300" s="67" t="s">
        <v>115</v>
      </c>
      <c r="BK300" s="67"/>
      <c r="BL300" s="68">
        <f t="shared" si="167"/>
        <v>0</v>
      </c>
      <c r="BM300" s="68">
        <f t="shared" si="168"/>
        <v>0</v>
      </c>
      <c r="BN300" s="67"/>
      <c r="BO300" s="67"/>
      <c r="BP300" s="67" t="s">
        <v>116</v>
      </c>
      <c r="BQ300" s="67"/>
      <c r="BR300" s="68" t="e">
        <f t="shared" si="169"/>
        <v>#DIV/0!</v>
      </c>
      <c r="BS300" s="68">
        <f t="shared" si="170"/>
        <v>0</v>
      </c>
      <c r="BT300" s="67"/>
      <c r="BU300" s="67"/>
      <c r="BV300" s="67" t="s">
        <v>117</v>
      </c>
      <c r="BW300" s="67"/>
      <c r="BX300" s="68" t="e">
        <f t="shared" si="171"/>
        <v>#DIV/0!</v>
      </c>
      <c r="BY300" s="68">
        <f t="shared" si="172"/>
        <v>0</v>
      </c>
      <c r="BZ300" s="67"/>
      <c r="CA300" s="67"/>
      <c r="CB300" s="67" t="s">
        <v>118</v>
      </c>
      <c r="CC300" s="67"/>
      <c r="CD300" s="68">
        <f t="shared" si="173"/>
        <v>0</v>
      </c>
      <c r="CE300" s="68">
        <f t="shared" si="174"/>
        <v>0</v>
      </c>
      <c r="CF300" s="67"/>
      <c r="CG300" s="67"/>
      <c r="CH300" s="67" t="s">
        <v>119</v>
      </c>
      <c r="CI300" s="67"/>
      <c r="CJ300" s="68" t="e">
        <f t="shared" si="175"/>
        <v>#DIV/0!</v>
      </c>
      <c r="CK300" s="68">
        <f t="shared" si="176"/>
        <v>0</v>
      </c>
      <c r="CL300" s="67"/>
      <c r="CM300" s="67"/>
      <c r="CN300" s="58">
        <f t="shared" si="177"/>
        <v>0</v>
      </c>
      <c r="CO300" s="58">
        <f t="shared" si="178"/>
        <v>0</v>
      </c>
      <c r="CP300" s="58">
        <f t="shared" si="179"/>
        <v>0</v>
      </c>
      <c r="CQ300" s="58">
        <f t="shared" si="180"/>
        <v>0</v>
      </c>
      <c r="CR300" s="58">
        <f t="shared" si="181"/>
        <v>0</v>
      </c>
      <c r="CS300" s="58">
        <f t="shared" si="182"/>
        <v>0</v>
      </c>
      <c r="CT300" s="58">
        <f t="shared" si="183"/>
        <v>0</v>
      </c>
      <c r="CU300" s="58">
        <f t="shared" si="184"/>
        <v>0</v>
      </c>
      <c r="CV300" s="58">
        <f t="shared" si="185"/>
        <v>0</v>
      </c>
      <c r="CW300" s="58">
        <f t="shared" si="186"/>
        <v>0</v>
      </c>
      <c r="CX300" s="58">
        <f t="shared" si="187"/>
        <v>0</v>
      </c>
      <c r="CY300" s="58">
        <f t="shared" si="188"/>
        <v>0</v>
      </c>
      <c r="CZ300" s="58">
        <f t="shared" si="189"/>
        <v>0</v>
      </c>
    </row>
    <row r="301" spans="1:104" ht="52" x14ac:dyDescent="0.35">
      <c r="A301" s="141" t="s">
        <v>320</v>
      </c>
      <c r="B301" s="278"/>
      <c r="C301" s="20" t="s">
        <v>958</v>
      </c>
      <c r="D301" s="22" t="s">
        <v>363</v>
      </c>
      <c r="E301" s="22" t="s">
        <v>374</v>
      </c>
      <c r="F301" s="22" t="s">
        <v>375</v>
      </c>
      <c r="G301" s="20">
        <f t="shared" si="152"/>
        <v>1</v>
      </c>
      <c r="H301" s="20"/>
      <c r="I301" s="20"/>
      <c r="J301" s="20"/>
      <c r="K301" s="20"/>
      <c r="L301" s="20"/>
      <c r="M301" s="20"/>
      <c r="N301" s="20"/>
      <c r="O301" s="20"/>
      <c r="P301" s="20">
        <v>1</v>
      </c>
      <c r="Q301" s="20"/>
      <c r="R301" s="20"/>
      <c r="S301" s="20"/>
      <c r="T301" s="67" t="s">
        <v>108</v>
      </c>
      <c r="U301" s="67"/>
      <c r="V301" s="68" t="e">
        <f t="shared" si="153"/>
        <v>#DIV/0!</v>
      </c>
      <c r="W301" s="68">
        <f t="shared" si="154"/>
        <v>0</v>
      </c>
      <c r="X301" s="67"/>
      <c r="Y301" s="67"/>
      <c r="Z301" s="67" t="s">
        <v>109</v>
      </c>
      <c r="AA301" s="67"/>
      <c r="AB301" s="68" t="e">
        <f t="shared" si="155"/>
        <v>#DIV/0!</v>
      </c>
      <c r="AC301" s="68">
        <f t="shared" si="156"/>
        <v>0</v>
      </c>
      <c r="AD301" s="67"/>
      <c r="AE301" s="67"/>
      <c r="AF301" s="67" t="s">
        <v>110</v>
      </c>
      <c r="AG301" s="67"/>
      <c r="AH301" s="68" t="e">
        <f t="shared" si="157"/>
        <v>#DIV/0!</v>
      </c>
      <c r="AI301" s="68">
        <f t="shared" si="158"/>
        <v>0</v>
      </c>
      <c r="AJ301" s="67"/>
      <c r="AK301" s="67"/>
      <c r="AL301" s="67" t="s">
        <v>111</v>
      </c>
      <c r="AM301" s="67"/>
      <c r="AN301" s="68" t="e">
        <f t="shared" si="159"/>
        <v>#DIV/0!</v>
      </c>
      <c r="AO301" s="68">
        <f t="shared" si="160"/>
        <v>0</v>
      </c>
      <c r="AP301" s="67"/>
      <c r="AQ301" s="67"/>
      <c r="AR301" s="67" t="s">
        <v>112</v>
      </c>
      <c r="AS301" s="67"/>
      <c r="AT301" s="68" t="e">
        <f t="shared" si="161"/>
        <v>#DIV/0!</v>
      </c>
      <c r="AU301" s="68">
        <f t="shared" si="162"/>
        <v>0</v>
      </c>
      <c r="AV301" s="67"/>
      <c r="AW301" s="67"/>
      <c r="AX301" s="67" t="s">
        <v>113</v>
      </c>
      <c r="AY301" s="67"/>
      <c r="AZ301" s="68" t="e">
        <f t="shared" si="163"/>
        <v>#DIV/0!</v>
      </c>
      <c r="BA301" s="68">
        <f t="shared" si="164"/>
        <v>0</v>
      </c>
      <c r="BB301" s="67"/>
      <c r="BC301" s="67"/>
      <c r="BD301" s="67" t="s">
        <v>114</v>
      </c>
      <c r="BE301" s="67"/>
      <c r="BF301" s="68" t="e">
        <f t="shared" si="165"/>
        <v>#DIV/0!</v>
      </c>
      <c r="BG301" s="68">
        <f t="shared" si="166"/>
        <v>0</v>
      </c>
      <c r="BH301" s="67"/>
      <c r="BI301" s="67"/>
      <c r="BJ301" s="67" t="s">
        <v>115</v>
      </c>
      <c r="BK301" s="67"/>
      <c r="BL301" s="68" t="e">
        <f t="shared" si="167"/>
        <v>#DIV/0!</v>
      </c>
      <c r="BM301" s="68">
        <f t="shared" si="168"/>
        <v>0</v>
      </c>
      <c r="BN301" s="67"/>
      <c r="BO301" s="67"/>
      <c r="BP301" s="67" t="s">
        <v>116</v>
      </c>
      <c r="BQ301" s="67"/>
      <c r="BR301" s="68">
        <f t="shared" si="169"/>
        <v>0</v>
      </c>
      <c r="BS301" s="68">
        <f t="shared" si="170"/>
        <v>0</v>
      </c>
      <c r="BT301" s="67"/>
      <c r="BU301" s="67"/>
      <c r="BV301" s="67" t="s">
        <v>117</v>
      </c>
      <c r="BW301" s="67"/>
      <c r="BX301" s="68" t="e">
        <f t="shared" si="171"/>
        <v>#DIV/0!</v>
      </c>
      <c r="BY301" s="68">
        <f t="shared" si="172"/>
        <v>0</v>
      </c>
      <c r="BZ301" s="67"/>
      <c r="CA301" s="67"/>
      <c r="CB301" s="67" t="s">
        <v>118</v>
      </c>
      <c r="CC301" s="67"/>
      <c r="CD301" s="68" t="e">
        <f t="shared" si="173"/>
        <v>#DIV/0!</v>
      </c>
      <c r="CE301" s="68">
        <f t="shared" si="174"/>
        <v>0</v>
      </c>
      <c r="CF301" s="67"/>
      <c r="CG301" s="67"/>
      <c r="CH301" s="67" t="s">
        <v>119</v>
      </c>
      <c r="CI301" s="67"/>
      <c r="CJ301" s="68" t="e">
        <f t="shared" si="175"/>
        <v>#DIV/0!</v>
      </c>
      <c r="CK301" s="68">
        <f t="shared" si="176"/>
        <v>0</v>
      </c>
      <c r="CL301" s="67"/>
      <c r="CM301" s="67"/>
      <c r="CN301" s="58">
        <f t="shared" si="177"/>
        <v>0</v>
      </c>
      <c r="CO301" s="58">
        <f t="shared" si="178"/>
        <v>0</v>
      </c>
      <c r="CP301" s="58">
        <f t="shared" si="179"/>
        <v>0</v>
      </c>
      <c r="CQ301" s="58">
        <f t="shared" si="180"/>
        <v>0</v>
      </c>
      <c r="CR301" s="58">
        <f t="shared" si="181"/>
        <v>0</v>
      </c>
      <c r="CS301" s="58">
        <f t="shared" si="182"/>
        <v>0</v>
      </c>
      <c r="CT301" s="58">
        <f t="shared" si="183"/>
        <v>0</v>
      </c>
      <c r="CU301" s="58">
        <f t="shared" si="184"/>
        <v>0</v>
      </c>
      <c r="CV301" s="58">
        <f t="shared" si="185"/>
        <v>0</v>
      </c>
      <c r="CW301" s="58">
        <f t="shared" si="186"/>
        <v>0</v>
      </c>
      <c r="CX301" s="58">
        <f t="shared" si="187"/>
        <v>0</v>
      </c>
      <c r="CY301" s="58">
        <f t="shared" si="188"/>
        <v>0</v>
      </c>
      <c r="CZ301" s="58">
        <f t="shared" si="189"/>
        <v>0</v>
      </c>
    </row>
    <row r="302" spans="1:104" ht="26" x14ac:dyDescent="0.35">
      <c r="A302" s="141" t="s">
        <v>320</v>
      </c>
      <c r="B302" s="278"/>
      <c r="C302" s="20" t="s">
        <v>959</v>
      </c>
      <c r="D302" s="22"/>
      <c r="E302" s="22"/>
      <c r="F302" s="22"/>
      <c r="G302" s="20">
        <f t="shared" si="152"/>
        <v>0</v>
      </c>
      <c r="H302" s="20"/>
      <c r="I302" s="20"/>
      <c r="J302" s="20"/>
      <c r="K302" s="20"/>
      <c r="L302" s="20"/>
      <c r="M302" s="20"/>
      <c r="N302" s="20"/>
      <c r="O302" s="20"/>
      <c r="P302" s="20"/>
      <c r="Q302" s="20"/>
      <c r="R302" s="20"/>
      <c r="S302" s="20"/>
      <c r="T302" s="67" t="s">
        <v>108</v>
      </c>
      <c r="U302" s="67"/>
      <c r="V302" s="68" t="e">
        <f t="shared" si="153"/>
        <v>#DIV/0!</v>
      </c>
      <c r="W302" s="68" t="e">
        <f t="shared" si="154"/>
        <v>#DIV/0!</v>
      </c>
      <c r="X302" s="67"/>
      <c r="Y302" s="67"/>
      <c r="Z302" s="67" t="s">
        <v>109</v>
      </c>
      <c r="AA302" s="67"/>
      <c r="AB302" s="68" t="e">
        <f t="shared" si="155"/>
        <v>#DIV/0!</v>
      </c>
      <c r="AC302" s="68" t="e">
        <f t="shared" si="156"/>
        <v>#DIV/0!</v>
      </c>
      <c r="AD302" s="67"/>
      <c r="AE302" s="67"/>
      <c r="AF302" s="67" t="s">
        <v>110</v>
      </c>
      <c r="AG302" s="67"/>
      <c r="AH302" s="68" t="e">
        <f t="shared" si="157"/>
        <v>#DIV/0!</v>
      </c>
      <c r="AI302" s="68" t="e">
        <f t="shared" si="158"/>
        <v>#DIV/0!</v>
      </c>
      <c r="AJ302" s="67"/>
      <c r="AK302" s="67"/>
      <c r="AL302" s="67" t="s">
        <v>111</v>
      </c>
      <c r="AM302" s="67"/>
      <c r="AN302" s="68" t="e">
        <f t="shared" si="159"/>
        <v>#DIV/0!</v>
      </c>
      <c r="AO302" s="68" t="e">
        <f t="shared" si="160"/>
        <v>#DIV/0!</v>
      </c>
      <c r="AP302" s="67"/>
      <c r="AQ302" s="67"/>
      <c r="AR302" s="67" t="s">
        <v>112</v>
      </c>
      <c r="AS302" s="67"/>
      <c r="AT302" s="68" t="e">
        <f t="shared" si="161"/>
        <v>#DIV/0!</v>
      </c>
      <c r="AU302" s="68" t="e">
        <f t="shared" si="162"/>
        <v>#DIV/0!</v>
      </c>
      <c r="AV302" s="67"/>
      <c r="AW302" s="67"/>
      <c r="AX302" s="67" t="s">
        <v>113</v>
      </c>
      <c r="AY302" s="67"/>
      <c r="AZ302" s="68" t="e">
        <f t="shared" si="163"/>
        <v>#DIV/0!</v>
      </c>
      <c r="BA302" s="68" t="e">
        <f t="shared" si="164"/>
        <v>#DIV/0!</v>
      </c>
      <c r="BB302" s="67"/>
      <c r="BC302" s="67"/>
      <c r="BD302" s="67" t="s">
        <v>114</v>
      </c>
      <c r="BE302" s="67"/>
      <c r="BF302" s="68" t="e">
        <f t="shared" si="165"/>
        <v>#DIV/0!</v>
      </c>
      <c r="BG302" s="68" t="e">
        <f t="shared" si="166"/>
        <v>#DIV/0!</v>
      </c>
      <c r="BH302" s="67"/>
      <c r="BI302" s="67"/>
      <c r="BJ302" s="67" t="s">
        <v>115</v>
      </c>
      <c r="BK302" s="67"/>
      <c r="BL302" s="68" t="e">
        <f t="shared" si="167"/>
        <v>#DIV/0!</v>
      </c>
      <c r="BM302" s="68" t="e">
        <f t="shared" si="168"/>
        <v>#DIV/0!</v>
      </c>
      <c r="BN302" s="67"/>
      <c r="BO302" s="67"/>
      <c r="BP302" s="67" t="s">
        <v>116</v>
      </c>
      <c r="BQ302" s="67"/>
      <c r="BR302" s="68" t="e">
        <f t="shared" si="169"/>
        <v>#DIV/0!</v>
      </c>
      <c r="BS302" s="68" t="e">
        <f t="shared" si="170"/>
        <v>#DIV/0!</v>
      </c>
      <c r="BT302" s="67"/>
      <c r="BU302" s="67"/>
      <c r="BV302" s="67" t="s">
        <v>117</v>
      </c>
      <c r="BW302" s="67"/>
      <c r="BX302" s="68" t="e">
        <f t="shared" si="171"/>
        <v>#DIV/0!</v>
      </c>
      <c r="BY302" s="68" t="e">
        <f t="shared" si="172"/>
        <v>#DIV/0!</v>
      </c>
      <c r="BZ302" s="67"/>
      <c r="CA302" s="67"/>
      <c r="CB302" s="67" t="s">
        <v>118</v>
      </c>
      <c r="CC302" s="67"/>
      <c r="CD302" s="68" t="e">
        <f t="shared" si="173"/>
        <v>#DIV/0!</v>
      </c>
      <c r="CE302" s="68" t="e">
        <f t="shared" si="174"/>
        <v>#DIV/0!</v>
      </c>
      <c r="CF302" s="67"/>
      <c r="CG302" s="67"/>
      <c r="CH302" s="67" t="s">
        <v>119</v>
      </c>
      <c r="CI302" s="67"/>
      <c r="CJ302" s="68" t="e">
        <f t="shared" si="175"/>
        <v>#DIV/0!</v>
      </c>
      <c r="CK302" s="68" t="e">
        <f t="shared" si="176"/>
        <v>#DIV/0!</v>
      </c>
      <c r="CL302" s="67"/>
      <c r="CM302" s="67"/>
      <c r="CN302" s="58">
        <f t="shared" si="177"/>
        <v>0</v>
      </c>
      <c r="CO302" s="58">
        <f t="shared" si="178"/>
        <v>0</v>
      </c>
      <c r="CP302" s="58">
        <f t="shared" si="179"/>
        <v>0</v>
      </c>
      <c r="CQ302" s="58">
        <f t="shared" si="180"/>
        <v>0</v>
      </c>
      <c r="CR302" s="58">
        <f t="shared" si="181"/>
        <v>0</v>
      </c>
      <c r="CS302" s="58">
        <f t="shared" si="182"/>
        <v>0</v>
      </c>
      <c r="CT302" s="58">
        <f t="shared" si="183"/>
        <v>0</v>
      </c>
      <c r="CU302" s="58">
        <f t="shared" si="184"/>
        <v>0</v>
      </c>
      <c r="CV302" s="58">
        <f t="shared" si="185"/>
        <v>0</v>
      </c>
      <c r="CW302" s="58">
        <f t="shared" si="186"/>
        <v>0</v>
      </c>
      <c r="CX302" s="58">
        <f t="shared" si="187"/>
        <v>0</v>
      </c>
      <c r="CY302" s="58">
        <f t="shared" si="188"/>
        <v>0</v>
      </c>
      <c r="CZ302" s="58">
        <f t="shared" si="189"/>
        <v>0</v>
      </c>
    </row>
    <row r="303" spans="1:104" ht="26" x14ac:dyDescent="0.35">
      <c r="A303" s="141" t="s">
        <v>320</v>
      </c>
      <c r="B303" s="279"/>
      <c r="C303" s="20" t="s">
        <v>960</v>
      </c>
      <c r="D303" s="22"/>
      <c r="E303" s="22"/>
      <c r="F303" s="22"/>
      <c r="G303" s="20">
        <f t="shared" si="152"/>
        <v>0</v>
      </c>
      <c r="H303" s="20"/>
      <c r="I303" s="20"/>
      <c r="J303" s="20"/>
      <c r="K303" s="20"/>
      <c r="L303" s="20"/>
      <c r="M303" s="20"/>
      <c r="N303" s="20"/>
      <c r="O303" s="20"/>
      <c r="P303" s="20"/>
      <c r="Q303" s="20"/>
      <c r="R303" s="20"/>
      <c r="S303" s="20"/>
      <c r="T303" s="67" t="s">
        <v>108</v>
      </c>
      <c r="U303" s="67"/>
      <c r="V303" s="68" t="e">
        <f t="shared" si="153"/>
        <v>#DIV/0!</v>
      </c>
      <c r="W303" s="68" t="e">
        <f t="shared" si="154"/>
        <v>#DIV/0!</v>
      </c>
      <c r="X303" s="67"/>
      <c r="Y303" s="67"/>
      <c r="Z303" s="67" t="s">
        <v>109</v>
      </c>
      <c r="AA303" s="67"/>
      <c r="AB303" s="68" t="e">
        <f t="shared" si="155"/>
        <v>#DIV/0!</v>
      </c>
      <c r="AC303" s="68" t="e">
        <f t="shared" si="156"/>
        <v>#DIV/0!</v>
      </c>
      <c r="AD303" s="67"/>
      <c r="AE303" s="67"/>
      <c r="AF303" s="67" t="s">
        <v>110</v>
      </c>
      <c r="AG303" s="67"/>
      <c r="AH303" s="68" t="e">
        <f t="shared" si="157"/>
        <v>#DIV/0!</v>
      </c>
      <c r="AI303" s="68" t="e">
        <f t="shared" si="158"/>
        <v>#DIV/0!</v>
      </c>
      <c r="AJ303" s="67"/>
      <c r="AK303" s="67"/>
      <c r="AL303" s="67" t="s">
        <v>111</v>
      </c>
      <c r="AM303" s="67"/>
      <c r="AN303" s="68" t="e">
        <f t="shared" si="159"/>
        <v>#DIV/0!</v>
      </c>
      <c r="AO303" s="68" t="e">
        <f t="shared" si="160"/>
        <v>#DIV/0!</v>
      </c>
      <c r="AP303" s="67"/>
      <c r="AQ303" s="67"/>
      <c r="AR303" s="67" t="s">
        <v>112</v>
      </c>
      <c r="AS303" s="67"/>
      <c r="AT303" s="68" t="e">
        <f t="shared" si="161"/>
        <v>#DIV/0!</v>
      </c>
      <c r="AU303" s="68" t="e">
        <f t="shared" si="162"/>
        <v>#DIV/0!</v>
      </c>
      <c r="AV303" s="67"/>
      <c r="AW303" s="67"/>
      <c r="AX303" s="67" t="s">
        <v>113</v>
      </c>
      <c r="AY303" s="67"/>
      <c r="AZ303" s="68" t="e">
        <f t="shared" si="163"/>
        <v>#DIV/0!</v>
      </c>
      <c r="BA303" s="68" t="e">
        <f t="shared" si="164"/>
        <v>#DIV/0!</v>
      </c>
      <c r="BB303" s="67"/>
      <c r="BC303" s="67"/>
      <c r="BD303" s="67" t="s">
        <v>114</v>
      </c>
      <c r="BE303" s="67"/>
      <c r="BF303" s="68" t="e">
        <f t="shared" si="165"/>
        <v>#DIV/0!</v>
      </c>
      <c r="BG303" s="68" t="e">
        <f t="shared" si="166"/>
        <v>#DIV/0!</v>
      </c>
      <c r="BH303" s="67"/>
      <c r="BI303" s="67"/>
      <c r="BJ303" s="67" t="s">
        <v>115</v>
      </c>
      <c r="BK303" s="67"/>
      <c r="BL303" s="68" t="e">
        <f t="shared" si="167"/>
        <v>#DIV/0!</v>
      </c>
      <c r="BM303" s="68" t="e">
        <f t="shared" si="168"/>
        <v>#DIV/0!</v>
      </c>
      <c r="BN303" s="67"/>
      <c r="BO303" s="67"/>
      <c r="BP303" s="67" t="s">
        <v>116</v>
      </c>
      <c r="BQ303" s="67"/>
      <c r="BR303" s="68" t="e">
        <f t="shared" si="169"/>
        <v>#DIV/0!</v>
      </c>
      <c r="BS303" s="68" t="e">
        <f t="shared" si="170"/>
        <v>#DIV/0!</v>
      </c>
      <c r="BT303" s="67"/>
      <c r="BU303" s="67"/>
      <c r="BV303" s="67" t="s">
        <v>117</v>
      </c>
      <c r="BW303" s="67"/>
      <c r="BX303" s="68" t="e">
        <f t="shared" si="171"/>
        <v>#DIV/0!</v>
      </c>
      <c r="BY303" s="68" t="e">
        <f t="shared" si="172"/>
        <v>#DIV/0!</v>
      </c>
      <c r="BZ303" s="67"/>
      <c r="CA303" s="67"/>
      <c r="CB303" s="67" t="s">
        <v>118</v>
      </c>
      <c r="CC303" s="67"/>
      <c r="CD303" s="68" t="e">
        <f t="shared" si="173"/>
        <v>#DIV/0!</v>
      </c>
      <c r="CE303" s="68" t="e">
        <f t="shared" si="174"/>
        <v>#DIV/0!</v>
      </c>
      <c r="CF303" s="67"/>
      <c r="CG303" s="67"/>
      <c r="CH303" s="67" t="s">
        <v>119</v>
      </c>
      <c r="CI303" s="67"/>
      <c r="CJ303" s="68" t="e">
        <f t="shared" si="175"/>
        <v>#DIV/0!</v>
      </c>
      <c r="CK303" s="68" t="e">
        <f t="shared" si="176"/>
        <v>#DIV/0!</v>
      </c>
      <c r="CL303" s="67"/>
      <c r="CM303" s="67"/>
      <c r="CN303" s="58">
        <f t="shared" si="177"/>
        <v>0</v>
      </c>
      <c r="CO303" s="58">
        <f t="shared" si="178"/>
        <v>0</v>
      </c>
      <c r="CP303" s="58">
        <f t="shared" si="179"/>
        <v>0</v>
      </c>
      <c r="CQ303" s="58">
        <f t="shared" si="180"/>
        <v>0</v>
      </c>
      <c r="CR303" s="58">
        <f t="shared" si="181"/>
        <v>0</v>
      </c>
      <c r="CS303" s="58">
        <f t="shared" si="182"/>
        <v>0</v>
      </c>
      <c r="CT303" s="58">
        <f t="shared" si="183"/>
        <v>0</v>
      </c>
      <c r="CU303" s="58">
        <f t="shared" si="184"/>
        <v>0</v>
      </c>
      <c r="CV303" s="58">
        <f t="shared" si="185"/>
        <v>0</v>
      </c>
      <c r="CW303" s="58">
        <f t="shared" si="186"/>
        <v>0</v>
      </c>
      <c r="CX303" s="58">
        <f t="shared" si="187"/>
        <v>0</v>
      </c>
      <c r="CY303" s="58">
        <f t="shared" si="188"/>
        <v>0</v>
      </c>
      <c r="CZ303" s="58">
        <f t="shared" si="189"/>
        <v>0</v>
      </c>
    </row>
    <row r="304" spans="1:104" ht="39" x14ac:dyDescent="0.35">
      <c r="A304" s="141" t="s">
        <v>320</v>
      </c>
      <c r="B304" s="277" t="s">
        <v>153</v>
      </c>
      <c r="C304" s="20" t="s">
        <v>961</v>
      </c>
      <c r="D304" s="22" t="s">
        <v>367</v>
      </c>
      <c r="E304" s="22" t="s">
        <v>369</v>
      </c>
      <c r="F304" s="22" t="s">
        <v>368</v>
      </c>
      <c r="G304" s="20">
        <f t="shared" si="152"/>
        <v>4</v>
      </c>
      <c r="H304" s="20"/>
      <c r="I304" s="20"/>
      <c r="J304" s="20"/>
      <c r="K304" s="20"/>
      <c r="L304" s="20"/>
      <c r="M304" s="20">
        <v>1</v>
      </c>
      <c r="N304" s="20"/>
      <c r="O304" s="20">
        <v>1</v>
      </c>
      <c r="P304" s="20"/>
      <c r="Q304" s="20">
        <v>1</v>
      </c>
      <c r="R304" s="20"/>
      <c r="S304" s="20">
        <v>1</v>
      </c>
      <c r="T304" s="67" t="s">
        <v>108</v>
      </c>
      <c r="U304" s="67"/>
      <c r="V304" s="68" t="e">
        <f t="shared" si="153"/>
        <v>#DIV/0!</v>
      </c>
      <c r="W304" s="68">
        <f t="shared" si="154"/>
        <v>0</v>
      </c>
      <c r="X304" s="67"/>
      <c r="Y304" s="67"/>
      <c r="Z304" s="67" t="s">
        <v>109</v>
      </c>
      <c r="AA304" s="67"/>
      <c r="AB304" s="68" t="e">
        <f t="shared" si="155"/>
        <v>#DIV/0!</v>
      </c>
      <c r="AC304" s="68">
        <f t="shared" si="156"/>
        <v>0</v>
      </c>
      <c r="AD304" s="67"/>
      <c r="AE304" s="67"/>
      <c r="AF304" s="67" t="s">
        <v>110</v>
      </c>
      <c r="AG304" s="67"/>
      <c r="AH304" s="68" t="e">
        <f t="shared" si="157"/>
        <v>#DIV/0!</v>
      </c>
      <c r="AI304" s="68">
        <f t="shared" si="158"/>
        <v>0</v>
      </c>
      <c r="AJ304" s="67"/>
      <c r="AK304" s="67"/>
      <c r="AL304" s="67" t="s">
        <v>111</v>
      </c>
      <c r="AM304" s="67"/>
      <c r="AN304" s="68" t="e">
        <f t="shared" si="159"/>
        <v>#DIV/0!</v>
      </c>
      <c r="AO304" s="68">
        <f t="shared" si="160"/>
        <v>0</v>
      </c>
      <c r="AP304" s="67"/>
      <c r="AQ304" s="67"/>
      <c r="AR304" s="67" t="s">
        <v>112</v>
      </c>
      <c r="AS304" s="67"/>
      <c r="AT304" s="68" t="e">
        <f t="shared" si="161"/>
        <v>#DIV/0!</v>
      </c>
      <c r="AU304" s="68">
        <f t="shared" si="162"/>
        <v>0</v>
      </c>
      <c r="AV304" s="67"/>
      <c r="AW304" s="67"/>
      <c r="AX304" s="67" t="s">
        <v>113</v>
      </c>
      <c r="AY304" s="67"/>
      <c r="AZ304" s="68">
        <f t="shared" si="163"/>
        <v>0</v>
      </c>
      <c r="BA304" s="68">
        <f t="shared" si="164"/>
        <v>0</v>
      </c>
      <c r="BB304" s="67"/>
      <c r="BC304" s="67"/>
      <c r="BD304" s="67" t="s">
        <v>114</v>
      </c>
      <c r="BE304" s="67"/>
      <c r="BF304" s="68" t="e">
        <f t="shared" si="165"/>
        <v>#DIV/0!</v>
      </c>
      <c r="BG304" s="68">
        <f t="shared" si="166"/>
        <v>0</v>
      </c>
      <c r="BH304" s="67"/>
      <c r="BI304" s="67"/>
      <c r="BJ304" s="67" t="s">
        <v>115</v>
      </c>
      <c r="BK304" s="67"/>
      <c r="BL304" s="68">
        <f t="shared" si="167"/>
        <v>0</v>
      </c>
      <c r="BM304" s="68">
        <f t="shared" si="168"/>
        <v>0</v>
      </c>
      <c r="BN304" s="67"/>
      <c r="BO304" s="67"/>
      <c r="BP304" s="67" t="s">
        <v>116</v>
      </c>
      <c r="BQ304" s="67"/>
      <c r="BR304" s="68" t="e">
        <f t="shared" si="169"/>
        <v>#DIV/0!</v>
      </c>
      <c r="BS304" s="68">
        <f t="shared" si="170"/>
        <v>0</v>
      </c>
      <c r="BT304" s="67"/>
      <c r="BU304" s="67"/>
      <c r="BV304" s="67" t="s">
        <v>117</v>
      </c>
      <c r="BW304" s="67"/>
      <c r="BX304" s="68">
        <f t="shared" si="171"/>
        <v>0</v>
      </c>
      <c r="BY304" s="68">
        <f t="shared" si="172"/>
        <v>0</v>
      </c>
      <c r="BZ304" s="67"/>
      <c r="CA304" s="67"/>
      <c r="CB304" s="67" t="s">
        <v>118</v>
      </c>
      <c r="CC304" s="67"/>
      <c r="CD304" s="68" t="e">
        <f t="shared" si="173"/>
        <v>#DIV/0!</v>
      </c>
      <c r="CE304" s="68">
        <f t="shared" si="174"/>
        <v>0</v>
      </c>
      <c r="CF304" s="67"/>
      <c r="CG304" s="67"/>
      <c r="CH304" s="67" t="s">
        <v>119</v>
      </c>
      <c r="CI304" s="67"/>
      <c r="CJ304" s="68">
        <f t="shared" si="175"/>
        <v>0</v>
      </c>
      <c r="CK304" s="68">
        <f t="shared" si="176"/>
        <v>0</v>
      </c>
      <c r="CL304" s="67"/>
      <c r="CM304" s="67"/>
      <c r="CN304" s="58">
        <f t="shared" si="177"/>
        <v>0</v>
      </c>
      <c r="CO304" s="58">
        <f t="shared" si="178"/>
        <v>0</v>
      </c>
      <c r="CP304" s="58">
        <f t="shared" si="179"/>
        <v>0</v>
      </c>
      <c r="CQ304" s="58">
        <f t="shared" si="180"/>
        <v>0</v>
      </c>
      <c r="CR304" s="58">
        <f t="shared" si="181"/>
        <v>0</v>
      </c>
      <c r="CS304" s="58">
        <f t="shared" si="182"/>
        <v>0</v>
      </c>
      <c r="CT304" s="58">
        <f t="shared" si="183"/>
        <v>0</v>
      </c>
      <c r="CU304" s="58">
        <f t="shared" si="184"/>
        <v>0</v>
      </c>
      <c r="CV304" s="58">
        <f t="shared" si="185"/>
        <v>0</v>
      </c>
      <c r="CW304" s="58">
        <f t="shared" si="186"/>
        <v>0</v>
      </c>
      <c r="CX304" s="58">
        <f t="shared" si="187"/>
        <v>0</v>
      </c>
      <c r="CY304" s="58">
        <f t="shared" si="188"/>
        <v>0</v>
      </c>
      <c r="CZ304" s="58">
        <f t="shared" si="189"/>
        <v>0</v>
      </c>
    </row>
    <row r="305" spans="1:104" ht="26" x14ac:dyDescent="0.35">
      <c r="A305" s="141" t="s">
        <v>320</v>
      </c>
      <c r="B305" s="278"/>
      <c r="C305" s="20" t="s">
        <v>962</v>
      </c>
      <c r="D305" s="22"/>
      <c r="E305" s="22"/>
      <c r="F305" s="22"/>
      <c r="G305" s="20">
        <f t="shared" si="152"/>
        <v>0</v>
      </c>
      <c r="H305" s="20"/>
      <c r="I305" s="20"/>
      <c r="J305" s="20"/>
      <c r="K305" s="20"/>
      <c r="L305" s="20"/>
      <c r="M305" s="20"/>
      <c r="N305" s="20"/>
      <c r="O305" s="20"/>
      <c r="P305" s="20"/>
      <c r="Q305" s="20"/>
      <c r="R305" s="20"/>
      <c r="S305" s="20"/>
      <c r="T305" s="67" t="s">
        <v>108</v>
      </c>
      <c r="U305" s="67"/>
      <c r="V305" s="68" t="e">
        <f t="shared" si="153"/>
        <v>#DIV/0!</v>
      </c>
      <c r="W305" s="68" t="e">
        <f t="shared" si="154"/>
        <v>#DIV/0!</v>
      </c>
      <c r="X305" s="67"/>
      <c r="Y305" s="67"/>
      <c r="Z305" s="67" t="s">
        <v>109</v>
      </c>
      <c r="AA305" s="67"/>
      <c r="AB305" s="68" t="e">
        <f t="shared" si="155"/>
        <v>#DIV/0!</v>
      </c>
      <c r="AC305" s="68" t="e">
        <f t="shared" si="156"/>
        <v>#DIV/0!</v>
      </c>
      <c r="AD305" s="67"/>
      <c r="AE305" s="67"/>
      <c r="AF305" s="67" t="s">
        <v>110</v>
      </c>
      <c r="AG305" s="67"/>
      <c r="AH305" s="68" t="e">
        <f t="shared" si="157"/>
        <v>#DIV/0!</v>
      </c>
      <c r="AI305" s="68" t="e">
        <f t="shared" si="158"/>
        <v>#DIV/0!</v>
      </c>
      <c r="AJ305" s="67"/>
      <c r="AK305" s="67"/>
      <c r="AL305" s="67" t="s">
        <v>111</v>
      </c>
      <c r="AM305" s="67"/>
      <c r="AN305" s="68" t="e">
        <f t="shared" si="159"/>
        <v>#DIV/0!</v>
      </c>
      <c r="AO305" s="68" t="e">
        <f t="shared" si="160"/>
        <v>#DIV/0!</v>
      </c>
      <c r="AP305" s="67"/>
      <c r="AQ305" s="67"/>
      <c r="AR305" s="67" t="s">
        <v>112</v>
      </c>
      <c r="AS305" s="67"/>
      <c r="AT305" s="68" t="e">
        <f t="shared" si="161"/>
        <v>#DIV/0!</v>
      </c>
      <c r="AU305" s="68" t="e">
        <f t="shared" si="162"/>
        <v>#DIV/0!</v>
      </c>
      <c r="AV305" s="67"/>
      <c r="AW305" s="67"/>
      <c r="AX305" s="67" t="s">
        <v>113</v>
      </c>
      <c r="AY305" s="67"/>
      <c r="AZ305" s="68" t="e">
        <f t="shared" si="163"/>
        <v>#DIV/0!</v>
      </c>
      <c r="BA305" s="68" t="e">
        <f t="shared" si="164"/>
        <v>#DIV/0!</v>
      </c>
      <c r="BB305" s="67"/>
      <c r="BC305" s="67"/>
      <c r="BD305" s="67" t="s">
        <v>114</v>
      </c>
      <c r="BE305" s="67"/>
      <c r="BF305" s="68" t="e">
        <f t="shared" si="165"/>
        <v>#DIV/0!</v>
      </c>
      <c r="BG305" s="68" t="e">
        <f t="shared" si="166"/>
        <v>#DIV/0!</v>
      </c>
      <c r="BH305" s="67"/>
      <c r="BI305" s="67"/>
      <c r="BJ305" s="67" t="s">
        <v>115</v>
      </c>
      <c r="BK305" s="67"/>
      <c r="BL305" s="68" t="e">
        <f t="shared" si="167"/>
        <v>#DIV/0!</v>
      </c>
      <c r="BM305" s="68" t="e">
        <f t="shared" si="168"/>
        <v>#DIV/0!</v>
      </c>
      <c r="BN305" s="67"/>
      <c r="BO305" s="67"/>
      <c r="BP305" s="67" t="s">
        <v>116</v>
      </c>
      <c r="BQ305" s="67"/>
      <c r="BR305" s="68" t="e">
        <f t="shared" si="169"/>
        <v>#DIV/0!</v>
      </c>
      <c r="BS305" s="68" t="e">
        <f t="shared" si="170"/>
        <v>#DIV/0!</v>
      </c>
      <c r="BT305" s="67"/>
      <c r="BU305" s="67"/>
      <c r="BV305" s="67" t="s">
        <v>117</v>
      </c>
      <c r="BW305" s="67"/>
      <c r="BX305" s="68" t="e">
        <f t="shared" si="171"/>
        <v>#DIV/0!</v>
      </c>
      <c r="BY305" s="68" t="e">
        <f t="shared" si="172"/>
        <v>#DIV/0!</v>
      </c>
      <c r="BZ305" s="67"/>
      <c r="CA305" s="67"/>
      <c r="CB305" s="67" t="s">
        <v>118</v>
      </c>
      <c r="CC305" s="67"/>
      <c r="CD305" s="68" t="e">
        <f t="shared" si="173"/>
        <v>#DIV/0!</v>
      </c>
      <c r="CE305" s="68" t="e">
        <f t="shared" si="174"/>
        <v>#DIV/0!</v>
      </c>
      <c r="CF305" s="67"/>
      <c r="CG305" s="67"/>
      <c r="CH305" s="67" t="s">
        <v>119</v>
      </c>
      <c r="CI305" s="67"/>
      <c r="CJ305" s="68" t="e">
        <f t="shared" si="175"/>
        <v>#DIV/0!</v>
      </c>
      <c r="CK305" s="68" t="e">
        <f t="shared" si="176"/>
        <v>#DIV/0!</v>
      </c>
      <c r="CL305" s="67"/>
      <c r="CM305" s="67"/>
      <c r="CN305" s="58">
        <f t="shared" si="177"/>
        <v>0</v>
      </c>
      <c r="CO305" s="58">
        <f t="shared" si="178"/>
        <v>0</v>
      </c>
      <c r="CP305" s="58">
        <f t="shared" si="179"/>
        <v>0</v>
      </c>
      <c r="CQ305" s="58">
        <f t="shared" si="180"/>
        <v>0</v>
      </c>
      <c r="CR305" s="58">
        <f t="shared" si="181"/>
        <v>0</v>
      </c>
      <c r="CS305" s="58">
        <f t="shared" si="182"/>
        <v>0</v>
      </c>
      <c r="CT305" s="58">
        <f t="shared" si="183"/>
        <v>0</v>
      </c>
      <c r="CU305" s="58">
        <f t="shared" si="184"/>
        <v>0</v>
      </c>
      <c r="CV305" s="58">
        <f t="shared" si="185"/>
        <v>0</v>
      </c>
      <c r="CW305" s="58">
        <f t="shared" si="186"/>
        <v>0</v>
      </c>
      <c r="CX305" s="58">
        <f t="shared" si="187"/>
        <v>0</v>
      </c>
      <c r="CY305" s="58">
        <f t="shared" si="188"/>
        <v>0</v>
      </c>
      <c r="CZ305" s="58">
        <f t="shared" si="189"/>
        <v>0</v>
      </c>
    </row>
    <row r="306" spans="1:104" ht="26" x14ac:dyDescent="0.35">
      <c r="A306" s="141" t="s">
        <v>320</v>
      </c>
      <c r="B306" s="278"/>
      <c r="C306" s="20" t="s">
        <v>963</v>
      </c>
      <c r="D306" s="22"/>
      <c r="E306" s="22"/>
      <c r="F306" s="22"/>
      <c r="G306" s="20">
        <f t="shared" si="152"/>
        <v>0</v>
      </c>
      <c r="H306" s="20"/>
      <c r="I306" s="20"/>
      <c r="J306" s="20"/>
      <c r="K306" s="20"/>
      <c r="L306" s="20"/>
      <c r="M306" s="20"/>
      <c r="N306" s="20"/>
      <c r="O306" s="20"/>
      <c r="P306" s="20"/>
      <c r="Q306" s="20"/>
      <c r="R306" s="20"/>
      <c r="S306" s="20"/>
      <c r="T306" s="67" t="s">
        <v>108</v>
      </c>
      <c r="U306" s="67"/>
      <c r="V306" s="68" t="e">
        <f t="shared" si="153"/>
        <v>#DIV/0!</v>
      </c>
      <c r="W306" s="68" t="e">
        <f t="shared" si="154"/>
        <v>#DIV/0!</v>
      </c>
      <c r="X306" s="67"/>
      <c r="Y306" s="67"/>
      <c r="Z306" s="67" t="s">
        <v>109</v>
      </c>
      <c r="AA306" s="67"/>
      <c r="AB306" s="68" t="e">
        <f t="shared" si="155"/>
        <v>#DIV/0!</v>
      </c>
      <c r="AC306" s="68" t="e">
        <f t="shared" si="156"/>
        <v>#DIV/0!</v>
      </c>
      <c r="AD306" s="67"/>
      <c r="AE306" s="67"/>
      <c r="AF306" s="67" t="s">
        <v>110</v>
      </c>
      <c r="AG306" s="67"/>
      <c r="AH306" s="68" t="e">
        <f t="shared" si="157"/>
        <v>#DIV/0!</v>
      </c>
      <c r="AI306" s="68" t="e">
        <f t="shared" si="158"/>
        <v>#DIV/0!</v>
      </c>
      <c r="AJ306" s="67"/>
      <c r="AK306" s="67"/>
      <c r="AL306" s="67" t="s">
        <v>111</v>
      </c>
      <c r="AM306" s="67"/>
      <c r="AN306" s="68" t="e">
        <f t="shared" si="159"/>
        <v>#DIV/0!</v>
      </c>
      <c r="AO306" s="68" t="e">
        <f t="shared" si="160"/>
        <v>#DIV/0!</v>
      </c>
      <c r="AP306" s="67"/>
      <c r="AQ306" s="67"/>
      <c r="AR306" s="67" t="s">
        <v>112</v>
      </c>
      <c r="AS306" s="67"/>
      <c r="AT306" s="68" t="e">
        <f t="shared" si="161"/>
        <v>#DIV/0!</v>
      </c>
      <c r="AU306" s="68" t="e">
        <f t="shared" si="162"/>
        <v>#DIV/0!</v>
      </c>
      <c r="AV306" s="67"/>
      <c r="AW306" s="67"/>
      <c r="AX306" s="67" t="s">
        <v>113</v>
      </c>
      <c r="AY306" s="67"/>
      <c r="AZ306" s="68" t="e">
        <f t="shared" si="163"/>
        <v>#DIV/0!</v>
      </c>
      <c r="BA306" s="68" t="e">
        <f t="shared" si="164"/>
        <v>#DIV/0!</v>
      </c>
      <c r="BB306" s="67"/>
      <c r="BC306" s="67"/>
      <c r="BD306" s="67" t="s">
        <v>114</v>
      </c>
      <c r="BE306" s="67"/>
      <c r="BF306" s="68" t="e">
        <f t="shared" si="165"/>
        <v>#DIV/0!</v>
      </c>
      <c r="BG306" s="68" t="e">
        <f t="shared" si="166"/>
        <v>#DIV/0!</v>
      </c>
      <c r="BH306" s="67"/>
      <c r="BI306" s="67"/>
      <c r="BJ306" s="67" t="s">
        <v>115</v>
      </c>
      <c r="BK306" s="67"/>
      <c r="BL306" s="68" t="e">
        <f t="shared" si="167"/>
        <v>#DIV/0!</v>
      </c>
      <c r="BM306" s="68" t="e">
        <f t="shared" si="168"/>
        <v>#DIV/0!</v>
      </c>
      <c r="BN306" s="67"/>
      <c r="BO306" s="67"/>
      <c r="BP306" s="67" t="s">
        <v>116</v>
      </c>
      <c r="BQ306" s="67"/>
      <c r="BR306" s="68" t="e">
        <f t="shared" si="169"/>
        <v>#DIV/0!</v>
      </c>
      <c r="BS306" s="68" t="e">
        <f t="shared" si="170"/>
        <v>#DIV/0!</v>
      </c>
      <c r="BT306" s="67"/>
      <c r="BU306" s="67"/>
      <c r="BV306" s="67" t="s">
        <v>117</v>
      </c>
      <c r="BW306" s="67"/>
      <c r="BX306" s="68" t="e">
        <f t="shared" si="171"/>
        <v>#DIV/0!</v>
      </c>
      <c r="BY306" s="68" t="e">
        <f t="shared" si="172"/>
        <v>#DIV/0!</v>
      </c>
      <c r="BZ306" s="67"/>
      <c r="CA306" s="67"/>
      <c r="CB306" s="67" t="s">
        <v>118</v>
      </c>
      <c r="CC306" s="67"/>
      <c r="CD306" s="68" t="e">
        <f t="shared" si="173"/>
        <v>#DIV/0!</v>
      </c>
      <c r="CE306" s="68" t="e">
        <f t="shared" si="174"/>
        <v>#DIV/0!</v>
      </c>
      <c r="CF306" s="67"/>
      <c r="CG306" s="67"/>
      <c r="CH306" s="67" t="s">
        <v>119</v>
      </c>
      <c r="CI306" s="67"/>
      <c r="CJ306" s="68" t="e">
        <f t="shared" si="175"/>
        <v>#DIV/0!</v>
      </c>
      <c r="CK306" s="68" t="e">
        <f t="shared" si="176"/>
        <v>#DIV/0!</v>
      </c>
      <c r="CL306" s="67"/>
      <c r="CM306" s="67"/>
      <c r="CN306" s="58">
        <f t="shared" si="177"/>
        <v>0</v>
      </c>
      <c r="CO306" s="58">
        <f t="shared" si="178"/>
        <v>0</v>
      </c>
      <c r="CP306" s="58">
        <f t="shared" si="179"/>
        <v>0</v>
      </c>
      <c r="CQ306" s="58">
        <f t="shared" si="180"/>
        <v>0</v>
      </c>
      <c r="CR306" s="58">
        <f t="shared" si="181"/>
        <v>0</v>
      </c>
      <c r="CS306" s="58">
        <f t="shared" si="182"/>
        <v>0</v>
      </c>
      <c r="CT306" s="58">
        <f t="shared" si="183"/>
        <v>0</v>
      </c>
      <c r="CU306" s="58">
        <f t="shared" si="184"/>
        <v>0</v>
      </c>
      <c r="CV306" s="58">
        <f t="shared" si="185"/>
        <v>0</v>
      </c>
      <c r="CW306" s="58">
        <f t="shared" si="186"/>
        <v>0</v>
      </c>
      <c r="CX306" s="58">
        <f t="shared" si="187"/>
        <v>0</v>
      </c>
      <c r="CY306" s="58">
        <f t="shared" si="188"/>
        <v>0</v>
      </c>
      <c r="CZ306" s="58">
        <f t="shared" si="189"/>
        <v>0</v>
      </c>
    </row>
    <row r="307" spans="1:104" ht="26" x14ac:dyDescent="0.35">
      <c r="A307" s="141" t="s">
        <v>320</v>
      </c>
      <c r="B307" s="279"/>
      <c r="C307" s="20" t="s">
        <v>964</v>
      </c>
      <c r="D307" s="22"/>
      <c r="E307" s="22"/>
      <c r="F307" s="22"/>
      <c r="G307" s="20">
        <f t="shared" si="152"/>
        <v>0</v>
      </c>
      <c r="H307" s="20"/>
      <c r="I307" s="20"/>
      <c r="J307" s="20"/>
      <c r="K307" s="20"/>
      <c r="L307" s="20"/>
      <c r="M307" s="20"/>
      <c r="N307" s="20"/>
      <c r="O307" s="20"/>
      <c r="P307" s="20"/>
      <c r="Q307" s="20"/>
      <c r="R307" s="20"/>
      <c r="S307" s="20"/>
      <c r="T307" s="67" t="s">
        <v>108</v>
      </c>
      <c r="U307" s="67"/>
      <c r="V307" s="68" t="e">
        <f t="shared" si="153"/>
        <v>#DIV/0!</v>
      </c>
      <c r="W307" s="68" t="e">
        <f t="shared" si="154"/>
        <v>#DIV/0!</v>
      </c>
      <c r="X307" s="67"/>
      <c r="Y307" s="67"/>
      <c r="Z307" s="67" t="s">
        <v>109</v>
      </c>
      <c r="AA307" s="67"/>
      <c r="AB307" s="68" t="e">
        <f t="shared" si="155"/>
        <v>#DIV/0!</v>
      </c>
      <c r="AC307" s="68" t="e">
        <f t="shared" si="156"/>
        <v>#DIV/0!</v>
      </c>
      <c r="AD307" s="67"/>
      <c r="AE307" s="67"/>
      <c r="AF307" s="67" t="s">
        <v>110</v>
      </c>
      <c r="AG307" s="67"/>
      <c r="AH307" s="68" t="e">
        <f t="shared" si="157"/>
        <v>#DIV/0!</v>
      </c>
      <c r="AI307" s="68" t="e">
        <f t="shared" si="158"/>
        <v>#DIV/0!</v>
      </c>
      <c r="AJ307" s="67"/>
      <c r="AK307" s="67"/>
      <c r="AL307" s="67" t="s">
        <v>111</v>
      </c>
      <c r="AM307" s="67"/>
      <c r="AN307" s="68" t="e">
        <f t="shared" si="159"/>
        <v>#DIV/0!</v>
      </c>
      <c r="AO307" s="68" t="e">
        <f t="shared" si="160"/>
        <v>#DIV/0!</v>
      </c>
      <c r="AP307" s="67"/>
      <c r="AQ307" s="67"/>
      <c r="AR307" s="67" t="s">
        <v>112</v>
      </c>
      <c r="AS307" s="67"/>
      <c r="AT307" s="68" t="e">
        <f t="shared" si="161"/>
        <v>#DIV/0!</v>
      </c>
      <c r="AU307" s="68" t="e">
        <f t="shared" si="162"/>
        <v>#DIV/0!</v>
      </c>
      <c r="AV307" s="67"/>
      <c r="AW307" s="67"/>
      <c r="AX307" s="67" t="s">
        <v>113</v>
      </c>
      <c r="AY307" s="67"/>
      <c r="AZ307" s="68" t="e">
        <f t="shared" si="163"/>
        <v>#DIV/0!</v>
      </c>
      <c r="BA307" s="68" t="e">
        <f t="shared" si="164"/>
        <v>#DIV/0!</v>
      </c>
      <c r="BB307" s="67"/>
      <c r="BC307" s="67"/>
      <c r="BD307" s="67" t="s">
        <v>114</v>
      </c>
      <c r="BE307" s="67"/>
      <c r="BF307" s="68" t="e">
        <f t="shared" si="165"/>
        <v>#DIV/0!</v>
      </c>
      <c r="BG307" s="68" t="e">
        <f t="shared" si="166"/>
        <v>#DIV/0!</v>
      </c>
      <c r="BH307" s="67"/>
      <c r="BI307" s="67"/>
      <c r="BJ307" s="67" t="s">
        <v>115</v>
      </c>
      <c r="BK307" s="67"/>
      <c r="BL307" s="68" t="e">
        <f t="shared" si="167"/>
        <v>#DIV/0!</v>
      </c>
      <c r="BM307" s="68" t="e">
        <f t="shared" si="168"/>
        <v>#DIV/0!</v>
      </c>
      <c r="BN307" s="67"/>
      <c r="BO307" s="67"/>
      <c r="BP307" s="67" t="s">
        <v>116</v>
      </c>
      <c r="BQ307" s="67"/>
      <c r="BR307" s="68" t="e">
        <f t="shared" si="169"/>
        <v>#DIV/0!</v>
      </c>
      <c r="BS307" s="68" t="e">
        <f t="shared" si="170"/>
        <v>#DIV/0!</v>
      </c>
      <c r="BT307" s="67"/>
      <c r="BU307" s="67"/>
      <c r="BV307" s="67" t="s">
        <v>117</v>
      </c>
      <c r="BW307" s="67"/>
      <c r="BX307" s="68" t="e">
        <f t="shared" si="171"/>
        <v>#DIV/0!</v>
      </c>
      <c r="BY307" s="68" t="e">
        <f t="shared" si="172"/>
        <v>#DIV/0!</v>
      </c>
      <c r="BZ307" s="67"/>
      <c r="CA307" s="67"/>
      <c r="CB307" s="67" t="s">
        <v>118</v>
      </c>
      <c r="CC307" s="67"/>
      <c r="CD307" s="68" t="e">
        <f t="shared" si="173"/>
        <v>#DIV/0!</v>
      </c>
      <c r="CE307" s="68" t="e">
        <f t="shared" si="174"/>
        <v>#DIV/0!</v>
      </c>
      <c r="CF307" s="67"/>
      <c r="CG307" s="67"/>
      <c r="CH307" s="67" t="s">
        <v>119</v>
      </c>
      <c r="CI307" s="67"/>
      <c r="CJ307" s="68" t="e">
        <f t="shared" si="175"/>
        <v>#DIV/0!</v>
      </c>
      <c r="CK307" s="68" t="e">
        <f t="shared" si="176"/>
        <v>#DIV/0!</v>
      </c>
      <c r="CL307" s="67"/>
      <c r="CM307" s="67"/>
      <c r="CN307" s="58">
        <f t="shared" si="177"/>
        <v>0</v>
      </c>
      <c r="CO307" s="58">
        <f t="shared" si="178"/>
        <v>0</v>
      </c>
      <c r="CP307" s="58">
        <f t="shared" si="179"/>
        <v>0</v>
      </c>
      <c r="CQ307" s="58">
        <f t="shared" si="180"/>
        <v>0</v>
      </c>
      <c r="CR307" s="58">
        <f t="shared" si="181"/>
        <v>0</v>
      </c>
      <c r="CS307" s="58">
        <f t="shared" si="182"/>
        <v>0</v>
      </c>
      <c r="CT307" s="58">
        <f t="shared" si="183"/>
        <v>0</v>
      </c>
      <c r="CU307" s="58">
        <f t="shared" si="184"/>
        <v>0</v>
      </c>
      <c r="CV307" s="58">
        <f t="shared" si="185"/>
        <v>0</v>
      </c>
      <c r="CW307" s="58">
        <f t="shared" si="186"/>
        <v>0</v>
      </c>
      <c r="CX307" s="58">
        <f t="shared" si="187"/>
        <v>0</v>
      </c>
      <c r="CY307" s="58">
        <f t="shared" si="188"/>
        <v>0</v>
      </c>
      <c r="CZ307" s="58">
        <f t="shared" si="189"/>
        <v>0</v>
      </c>
    </row>
    <row r="308" spans="1:104" ht="39" x14ac:dyDescent="0.35">
      <c r="A308" s="141" t="s">
        <v>320</v>
      </c>
      <c r="B308" s="277" t="s">
        <v>153</v>
      </c>
      <c r="C308" s="20" t="s">
        <v>965</v>
      </c>
      <c r="D308" s="22" t="s">
        <v>376</v>
      </c>
      <c r="E308" s="22" t="s">
        <v>377</v>
      </c>
      <c r="F308" s="22" t="s">
        <v>378</v>
      </c>
      <c r="G308" s="20">
        <f t="shared" si="152"/>
        <v>2</v>
      </c>
      <c r="H308" s="20"/>
      <c r="I308" s="20"/>
      <c r="J308" s="20"/>
      <c r="K308" s="20"/>
      <c r="L308" s="20"/>
      <c r="M308" s="20"/>
      <c r="N308" s="20">
        <v>1</v>
      </c>
      <c r="O308" s="20"/>
      <c r="P308" s="20"/>
      <c r="Q308" s="20">
        <v>1</v>
      </c>
      <c r="R308" s="20"/>
      <c r="S308" s="20"/>
      <c r="T308" s="67" t="s">
        <v>108</v>
      </c>
      <c r="U308" s="67"/>
      <c r="V308" s="68" t="e">
        <f t="shared" si="153"/>
        <v>#DIV/0!</v>
      </c>
      <c r="W308" s="68">
        <f t="shared" si="154"/>
        <v>0</v>
      </c>
      <c r="X308" s="67"/>
      <c r="Y308" s="67"/>
      <c r="Z308" s="67" t="s">
        <v>109</v>
      </c>
      <c r="AA308" s="67"/>
      <c r="AB308" s="68" t="e">
        <f t="shared" si="155"/>
        <v>#DIV/0!</v>
      </c>
      <c r="AC308" s="68">
        <f t="shared" si="156"/>
        <v>0</v>
      </c>
      <c r="AD308" s="67"/>
      <c r="AE308" s="67"/>
      <c r="AF308" s="67" t="s">
        <v>110</v>
      </c>
      <c r="AG308" s="67"/>
      <c r="AH308" s="68" t="e">
        <f t="shared" si="157"/>
        <v>#DIV/0!</v>
      </c>
      <c r="AI308" s="68">
        <f t="shared" si="158"/>
        <v>0</v>
      </c>
      <c r="AJ308" s="67"/>
      <c r="AK308" s="67"/>
      <c r="AL308" s="67" t="s">
        <v>111</v>
      </c>
      <c r="AM308" s="67"/>
      <c r="AN308" s="68" t="e">
        <f t="shared" si="159"/>
        <v>#DIV/0!</v>
      </c>
      <c r="AO308" s="68">
        <f t="shared" si="160"/>
        <v>0</v>
      </c>
      <c r="AP308" s="67"/>
      <c r="AQ308" s="67"/>
      <c r="AR308" s="67" t="s">
        <v>112</v>
      </c>
      <c r="AS308" s="67"/>
      <c r="AT308" s="68" t="e">
        <f t="shared" si="161"/>
        <v>#DIV/0!</v>
      </c>
      <c r="AU308" s="68">
        <f t="shared" si="162"/>
        <v>0</v>
      </c>
      <c r="AV308" s="67"/>
      <c r="AW308" s="67"/>
      <c r="AX308" s="67" t="s">
        <v>113</v>
      </c>
      <c r="AY308" s="67"/>
      <c r="AZ308" s="68" t="e">
        <f t="shared" si="163"/>
        <v>#DIV/0!</v>
      </c>
      <c r="BA308" s="68">
        <f t="shared" si="164"/>
        <v>0</v>
      </c>
      <c r="BB308" s="67"/>
      <c r="BC308" s="67"/>
      <c r="BD308" s="67" t="s">
        <v>114</v>
      </c>
      <c r="BE308" s="67"/>
      <c r="BF308" s="68">
        <f t="shared" si="165"/>
        <v>0</v>
      </c>
      <c r="BG308" s="68">
        <f t="shared" si="166"/>
        <v>0</v>
      </c>
      <c r="BH308" s="67"/>
      <c r="BI308" s="67"/>
      <c r="BJ308" s="67" t="s">
        <v>115</v>
      </c>
      <c r="BK308" s="67"/>
      <c r="BL308" s="68" t="e">
        <f t="shared" si="167"/>
        <v>#DIV/0!</v>
      </c>
      <c r="BM308" s="68">
        <f t="shared" si="168"/>
        <v>0</v>
      </c>
      <c r="BN308" s="67"/>
      <c r="BO308" s="67"/>
      <c r="BP308" s="67" t="s">
        <v>116</v>
      </c>
      <c r="BQ308" s="67"/>
      <c r="BR308" s="68" t="e">
        <f t="shared" si="169"/>
        <v>#DIV/0!</v>
      </c>
      <c r="BS308" s="68">
        <f t="shared" si="170"/>
        <v>0</v>
      </c>
      <c r="BT308" s="67"/>
      <c r="BU308" s="67"/>
      <c r="BV308" s="67" t="s">
        <v>117</v>
      </c>
      <c r="BW308" s="67"/>
      <c r="BX308" s="68">
        <f t="shared" si="171"/>
        <v>0</v>
      </c>
      <c r="BY308" s="68">
        <f t="shared" si="172"/>
        <v>0</v>
      </c>
      <c r="BZ308" s="67"/>
      <c r="CA308" s="67"/>
      <c r="CB308" s="67" t="s">
        <v>118</v>
      </c>
      <c r="CC308" s="67"/>
      <c r="CD308" s="68" t="e">
        <f t="shared" si="173"/>
        <v>#DIV/0!</v>
      </c>
      <c r="CE308" s="68">
        <f t="shared" si="174"/>
        <v>0</v>
      </c>
      <c r="CF308" s="67"/>
      <c r="CG308" s="67"/>
      <c r="CH308" s="67" t="s">
        <v>119</v>
      </c>
      <c r="CI308" s="67"/>
      <c r="CJ308" s="68" t="e">
        <f t="shared" si="175"/>
        <v>#DIV/0!</v>
      </c>
      <c r="CK308" s="68">
        <f t="shared" si="176"/>
        <v>0</v>
      </c>
      <c r="CL308" s="67"/>
      <c r="CM308" s="67"/>
      <c r="CN308" s="58">
        <f t="shared" si="177"/>
        <v>0</v>
      </c>
      <c r="CO308" s="58">
        <f t="shared" si="178"/>
        <v>0</v>
      </c>
      <c r="CP308" s="58">
        <f t="shared" si="179"/>
        <v>0</v>
      </c>
      <c r="CQ308" s="58">
        <f t="shared" si="180"/>
        <v>0</v>
      </c>
      <c r="CR308" s="58">
        <f t="shared" si="181"/>
        <v>0</v>
      </c>
      <c r="CS308" s="58">
        <f t="shared" si="182"/>
        <v>0</v>
      </c>
      <c r="CT308" s="58">
        <f t="shared" si="183"/>
        <v>0</v>
      </c>
      <c r="CU308" s="58">
        <f t="shared" si="184"/>
        <v>0</v>
      </c>
      <c r="CV308" s="58">
        <f t="shared" si="185"/>
        <v>0</v>
      </c>
      <c r="CW308" s="58">
        <f t="shared" si="186"/>
        <v>0</v>
      </c>
      <c r="CX308" s="58">
        <f t="shared" si="187"/>
        <v>0</v>
      </c>
      <c r="CY308" s="58">
        <f t="shared" si="188"/>
        <v>0</v>
      </c>
      <c r="CZ308" s="58">
        <f t="shared" si="189"/>
        <v>0</v>
      </c>
    </row>
    <row r="309" spans="1:104" ht="143" x14ac:dyDescent="0.35">
      <c r="A309" s="141" t="s">
        <v>320</v>
      </c>
      <c r="B309" s="278"/>
      <c r="C309" s="20" t="s">
        <v>966</v>
      </c>
      <c r="D309" s="22" t="s">
        <v>376</v>
      </c>
      <c r="E309" s="22" t="s">
        <v>392</v>
      </c>
      <c r="F309" s="22" t="s">
        <v>379</v>
      </c>
      <c r="G309" s="20">
        <f t="shared" si="152"/>
        <v>3</v>
      </c>
      <c r="H309" s="20"/>
      <c r="I309" s="20"/>
      <c r="J309" s="20"/>
      <c r="K309" s="20">
        <v>1</v>
      </c>
      <c r="L309" s="20"/>
      <c r="M309" s="20"/>
      <c r="N309" s="20">
        <v>1</v>
      </c>
      <c r="O309" s="20"/>
      <c r="P309" s="20"/>
      <c r="Q309" s="20"/>
      <c r="R309" s="20">
        <v>1</v>
      </c>
      <c r="S309" s="20"/>
      <c r="T309" s="67" t="s">
        <v>108</v>
      </c>
      <c r="U309" s="67"/>
      <c r="V309" s="68" t="e">
        <f t="shared" si="153"/>
        <v>#DIV/0!</v>
      </c>
      <c r="W309" s="68">
        <f t="shared" si="154"/>
        <v>0</v>
      </c>
      <c r="X309" s="67"/>
      <c r="Y309" s="67"/>
      <c r="Z309" s="67" t="s">
        <v>109</v>
      </c>
      <c r="AA309" s="67"/>
      <c r="AB309" s="68" t="e">
        <f t="shared" si="155"/>
        <v>#DIV/0!</v>
      </c>
      <c r="AC309" s="68">
        <f t="shared" si="156"/>
        <v>0</v>
      </c>
      <c r="AD309" s="67"/>
      <c r="AE309" s="67"/>
      <c r="AF309" s="67" t="s">
        <v>110</v>
      </c>
      <c r="AG309" s="67"/>
      <c r="AH309" s="68" t="e">
        <f t="shared" si="157"/>
        <v>#DIV/0!</v>
      </c>
      <c r="AI309" s="68">
        <f t="shared" si="158"/>
        <v>0</v>
      </c>
      <c r="AJ309" s="67"/>
      <c r="AK309" s="67"/>
      <c r="AL309" s="67" t="s">
        <v>111</v>
      </c>
      <c r="AM309" s="67"/>
      <c r="AN309" s="68">
        <f t="shared" si="159"/>
        <v>0</v>
      </c>
      <c r="AO309" s="68">
        <f t="shared" si="160"/>
        <v>0</v>
      </c>
      <c r="AP309" s="67"/>
      <c r="AQ309" s="67"/>
      <c r="AR309" s="67" t="s">
        <v>112</v>
      </c>
      <c r="AS309" s="67"/>
      <c r="AT309" s="68" t="e">
        <f t="shared" si="161"/>
        <v>#DIV/0!</v>
      </c>
      <c r="AU309" s="68">
        <f t="shared" si="162"/>
        <v>0</v>
      </c>
      <c r="AV309" s="67"/>
      <c r="AW309" s="67"/>
      <c r="AX309" s="67" t="s">
        <v>113</v>
      </c>
      <c r="AY309" s="67"/>
      <c r="AZ309" s="68" t="e">
        <f t="shared" si="163"/>
        <v>#DIV/0!</v>
      </c>
      <c r="BA309" s="68">
        <f t="shared" si="164"/>
        <v>0</v>
      </c>
      <c r="BB309" s="67"/>
      <c r="BC309" s="67"/>
      <c r="BD309" s="67" t="s">
        <v>114</v>
      </c>
      <c r="BE309" s="67"/>
      <c r="BF309" s="68">
        <f t="shared" si="165"/>
        <v>0</v>
      </c>
      <c r="BG309" s="68">
        <f t="shared" si="166"/>
        <v>0</v>
      </c>
      <c r="BH309" s="67"/>
      <c r="BI309" s="67"/>
      <c r="BJ309" s="67" t="s">
        <v>115</v>
      </c>
      <c r="BK309" s="67"/>
      <c r="BL309" s="68" t="e">
        <f t="shared" si="167"/>
        <v>#DIV/0!</v>
      </c>
      <c r="BM309" s="68">
        <f t="shared" si="168"/>
        <v>0</v>
      </c>
      <c r="BN309" s="67"/>
      <c r="BO309" s="67"/>
      <c r="BP309" s="67" t="s">
        <v>116</v>
      </c>
      <c r="BQ309" s="67"/>
      <c r="BR309" s="68" t="e">
        <f t="shared" si="169"/>
        <v>#DIV/0!</v>
      </c>
      <c r="BS309" s="68">
        <f t="shared" si="170"/>
        <v>0</v>
      </c>
      <c r="BT309" s="67"/>
      <c r="BU309" s="67"/>
      <c r="BV309" s="67" t="s">
        <v>117</v>
      </c>
      <c r="BW309" s="67"/>
      <c r="BX309" s="68" t="e">
        <f t="shared" si="171"/>
        <v>#DIV/0!</v>
      </c>
      <c r="BY309" s="68">
        <f t="shared" si="172"/>
        <v>0</v>
      </c>
      <c r="BZ309" s="67"/>
      <c r="CA309" s="67"/>
      <c r="CB309" s="67" t="s">
        <v>118</v>
      </c>
      <c r="CC309" s="67"/>
      <c r="CD309" s="68">
        <f t="shared" si="173"/>
        <v>0</v>
      </c>
      <c r="CE309" s="68">
        <f t="shared" si="174"/>
        <v>0</v>
      </c>
      <c r="CF309" s="67"/>
      <c r="CG309" s="67"/>
      <c r="CH309" s="67" t="s">
        <v>119</v>
      </c>
      <c r="CI309" s="67"/>
      <c r="CJ309" s="68" t="e">
        <f t="shared" si="175"/>
        <v>#DIV/0!</v>
      </c>
      <c r="CK309" s="68">
        <f t="shared" si="176"/>
        <v>0</v>
      </c>
      <c r="CL309" s="67"/>
      <c r="CM309" s="67"/>
      <c r="CN309" s="58">
        <f t="shared" si="177"/>
        <v>0</v>
      </c>
      <c r="CO309" s="58">
        <f t="shared" si="178"/>
        <v>0</v>
      </c>
      <c r="CP309" s="58">
        <f t="shared" si="179"/>
        <v>0</v>
      </c>
      <c r="CQ309" s="58">
        <f t="shared" si="180"/>
        <v>0</v>
      </c>
      <c r="CR309" s="58">
        <f t="shared" si="181"/>
        <v>0</v>
      </c>
      <c r="CS309" s="58">
        <f t="shared" si="182"/>
        <v>0</v>
      </c>
      <c r="CT309" s="58">
        <f t="shared" si="183"/>
        <v>0</v>
      </c>
      <c r="CU309" s="58">
        <f t="shared" si="184"/>
        <v>0</v>
      </c>
      <c r="CV309" s="58">
        <f t="shared" si="185"/>
        <v>0</v>
      </c>
      <c r="CW309" s="58">
        <f t="shared" si="186"/>
        <v>0</v>
      </c>
      <c r="CX309" s="58">
        <f t="shared" si="187"/>
        <v>0</v>
      </c>
      <c r="CY309" s="58">
        <f t="shared" si="188"/>
        <v>0</v>
      </c>
      <c r="CZ309" s="58">
        <f t="shared" si="189"/>
        <v>0</v>
      </c>
    </row>
    <row r="310" spans="1:104" ht="26" x14ac:dyDescent="0.35">
      <c r="A310" s="141" t="s">
        <v>320</v>
      </c>
      <c r="B310" s="278"/>
      <c r="C310" s="20" t="s">
        <v>967</v>
      </c>
      <c r="D310" s="22"/>
      <c r="E310" s="22"/>
      <c r="F310" s="22"/>
      <c r="G310" s="20">
        <f t="shared" si="152"/>
        <v>0</v>
      </c>
      <c r="H310" s="20"/>
      <c r="I310" s="20"/>
      <c r="J310" s="20"/>
      <c r="K310" s="20"/>
      <c r="L310" s="20"/>
      <c r="M310" s="20"/>
      <c r="N310" s="20"/>
      <c r="O310" s="20"/>
      <c r="P310" s="20"/>
      <c r="Q310" s="20"/>
      <c r="R310" s="20"/>
      <c r="S310" s="20"/>
      <c r="T310" s="67" t="s">
        <v>108</v>
      </c>
      <c r="U310" s="67"/>
      <c r="V310" s="68" t="e">
        <f t="shared" si="153"/>
        <v>#DIV/0!</v>
      </c>
      <c r="W310" s="68" t="e">
        <f t="shared" si="154"/>
        <v>#DIV/0!</v>
      </c>
      <c r="X310" s="67"/>
      <c r="Y310" s="67"/>
      <c r="Z310" s="67" t="s">
        <v>109</v>
      </c>
      <c r="AA310" s="67"/>
      <c r="AB310" s="68" t="e">
        <f t="shared" si="155"/>
        <v>#DIV/0!</v>
      </c>
      <c r="AC310" s="68" t="e">
        <f t="shared" si="156"/>
        <v>#DIV/0!</v>
      </c>
      <c r="AD310" s="67"/>
      <c r="AE310" s="67"/>
      <c r="AF310" s="67" t="s">
        <v>110</v>
      </c>
      <c r="AG310" s="67"/>
      <c r="AH310" s="68" t="e">
        <f t="shared" si="157"/>
        <v>#DIV/0!</v>
      </c>
      <c r="AI310" s="68" t="e">
        <f t="shared" si="158"/>
        <v>#DIV/0!</v>
      </c>
      <c r="AJ310" s="67"/>
      <c r="AK310" s="67"/>
      <c r="AL310" s="67" t="s">
        <v>111</v>
      </c>
      <c r="AM310" s="67"/>
      <c r="AN310" s="68" t="e">
        <f t="shared" si="159"/>
        <v>#DIV/0!</v>
      </c>
      <c r="AO310" s="68" t="e">
        <f t="shared" si="160"/>
        <v>#DIV/0!</v>
      </c>
      <c r="AP310" s="67"/>
      <c r="AQ310" s="67"/>
      <c r="AR310" s="67" t="s">
        <v>112</v>
      </c>
      <c r="AS310" s="67"/>
      <c r="AT310" s="68" t="e">
        <f t="shared" si="161"/>
        <v>#DIV/0!</v>
      </c>
      <c r="AU310" s="68" t="e">
        <f t="shared" si="162"/>
        <v>#DIV/0!</v>
      </c>
      <c r="AV310" s="67"/>
      <c r="AW310" s="67"/>
      <c r="AX310" s="67" t="s">
        <v>113</v>
      </c>
      <c r="AY310" s="67"/>
      <c r="AZ310" s="68" t="e">
        <f t="shared" si="163"/>
        <v>#DIV/0!</v>
      </c>
      <c r="BA310" s="68" t="e">
        <f t="shared" si="164"/>
        <v>#DIV/0!</v>
      </c>
      <c r="BB310" s="67"/>
      <c r="BC310" s="67"/>
      <c r="BD310" s="67" t="s">
        <v>114</v>
      </c>
      <c r="BE310" s="67"/>
      <c r="BF310" s="68" t="e">
        <f t="shared" si="165"/>
        <v>#DIV/0!</v>
      </c>
      <c r="BG310" s="68" t="e">
        <f t="shared" si="166"/>
        <v>#DIV/0!</v>
      </c>
      <c r="BH310" s="67"/>
      <c r="BI310" s="67"/>
      <c r="BJ310" s="67" t="s">
        <v>115</v>
      </c>
      <c r="BK310" s="67"/>
      <c r="BL310" s="68" t="e">
        <f t="shared" si="167"/>
        <v>#DIV/0!</v>
      </c>
      <c r="BM310" s="68" t="e">
        <f t="shared" si="168"/>
        <v>#DIV/0!</v>
      </c>
      <c r="BN310" s="67"/>
      <c r="BO310" s="67"/>
      <c r="BP310" s="67" t="s">
        <v>116</v>
      </c>
      <c r="BQ310" s="67"/>
      <c r="BR310" s="68" t="e">
        <f t="shared" si="169"/>
        <v>#DIV/0!</v>
      </c>
      <c r="BS310" s="68" t="e">
        <f t="shared" si="170"/>
        <v>#DIV/0!</v>
      </c>
      <c r="BT310" s="67"/>
      <c r="BU310" s="67"/>
      <c r="BV310" s="67" t="s">
        <v>117</v>
      </c>
      <c r="BW310" s="67"/>
      <c r="BX310" s="68" t="e">
        <f t="shared" si="171"/>
        <v>#DIV/0!</v>
      </c>
      <c r="BY310" s="68" t="e">
        <f t="shared" si="172"/>
        <v>#DIV/0!</v>
      </c>
      <c r="BZ310" s="67"/>
      <c r="CA310" s="67"/>
      <c r="CB310" s="67" t="s">
        <v>118</v>
      </c>
      <c r="CC310" s="67"/>
      <c r="CD310" s="68" t="e">
        <f t="shared" si="173"/>
        <v>#DIV/0!</v>
      </c>
      <c r="CE310" s="68" t="e">
        <f t="shared" si="174"/>
        <v>#DIV/0!</v>
      </c>
      <c r="CF310" s="67"/>
      <c r="CG310" s="67"/>
      <c r="CH310" s="67" t="s">
        <v>119</v>
      </c>
      <c r="CI310" s="67"/>
      <c r="CJ310" s="68" t="e">
        <f t="shared" si="175"/>
        <v>#DIV/0!</v>
      </c>
      <c r="CK310" s="68" t="e">
        <f t="shared" si="176"/>
        <v>#DIV/0!</v>
      </c>
      <c r="CL310" s="67"/>
      <c r="CM310" s="67"/>
      <c r="CN310" s="58">
        <f t="shared" si="177"/>
        <v>0</v>
      </c>
      <c r="CO310" s="58">
        <f t="shared" si="178"/>
        <v>0</v>
      </c>
      <c r="CP310" s="58">
        <f t="shared" si="179"/>
        <v>0</v>
      </c>
      <c r="CQ310" s="58">
        <f t="shared" si="180"/>
        <v>0</v>
      </c>
      <c r="CR310" s="58">
        <f t="shared" si="181"/>
        <v>0</v>
      </c>
      <c r="CS310" s="58">
        <f t="shared" si="182"/>
        <v>0</v>
      </c>
      <c r="CT310" s="58">
        <f t="shared" si="183"/>
        <v>0</v>
      </c>
      <c r="CU310" s="58">
        <f t="shared" si="184"/>
        <v>0</v>
      </c>
      <c r="CV310" s="58">
        <f t="shared" si="185"/>
        <v>0</v>
      </c>
      <c r="CW310" s="58">
        <f t="shared" si="186"/>
        <v>0</v>
      </c>
      <c r="CX310" s="58">
        <f t="shared" si="187"/>
        <v>0</v>
      </c>
      <c r="CY310" s="58">
        <f t="shared" si="188"/>
        <v>0</v>
      </c>
      <c r="CZ310" s="58">
        <f t="shared" si="189"/>
        <v>0</v>
      </c>
    </row>
    <row r="311" spans="1:104" ht="26" x14ac:dyDescent="0.35">
      <c r="A311" s="141" t="s">
        <v>320</v>
      </c>
      <c r="B311" s="279"/>
      <c r="C311" s="20" t="s">
        <v>968</v>
      </c>
      <c r="D311" s="22"/>
      <c r="E311" s="22"/>
      <c r="F311" s="22"/>
      <c r="G311" s="20">
        <f t="shared" si="152"/>
        <v>0</v>
      </c>
      <c r="H311" s="20"/>
      <c r="I311" s="20"/>
      <c r="J311" s="20"/>
      <c r="K311" s="20"/>
      <c r="L311" s="20"/>
      <c r="M311" s="20"/>
      <c r="N311" s="20"/>
      <c r="O311" s="20"/>
      <c r="P311" s="20"/>
      <c r="Q311" s="20"/>
      <c r="R311" s="20"/>
      <c r="S311" s="20"/>
      <c r="T311" s="67" t="s">
        <v>108</v>
      </c>
      <c r="U311" s="67"/>
      <c r="V311" s="68" t="e">
        <f t="shared" si="153"/>
        <v>#DIV/0!</v>
      </c>
      <c r="W311" s="68" t="e">
        <f t="shared" si="154"/>
        <v>#DIV/0!</v>
      </c>
      <c r="X311" s="67"/>
      <c r="Y311" s="67"/>
      <c r="Z311" s="67" t="s">
        <v>109</v>
      </c>
      <c r="AA311" s="67"/>
      <c r="AB311" s="68" t="e">
        <f t="shared" si="155"/>
        <v>#DIV/0!</v>
      </c>
      <c r="AC311" s="68" t="e">
        <f t="shared" si="156"/>
        <v>#DIV/0!</v>
      </c>
      <c r="AD311" s="67"/>
      <c r="AE311" s="67"/>
      <c r="AF311" s="67" t="s">
        <v>110</v>
      </c>
      <c r="AG311" s="67"/>
      <c r="AH311" s="68" t="e">
        <f t="shared" si="157"/>
        <v>#DIV/0!</v>
      </c>
      <c r="AI311" s="68" t="e">
        <f t="shared" si="158"/>
        <v>#DIV/0!</v>
      </c>
      <c r="AJ311" s="67"/>
      <c r="AK311" s="67"/>
      <c r="AL311" s="67" t="s">
        <v>111</v>
      </c>
      <c r="AM311" s="67"/>
      <c r="AN311" s="68" t="e">
        <f t="shared" si="159"/>
        <v>#DIV/0!</v>
      </c>
      <c r="AO311" s="68" t="e">
        <f t="shared" si="160"/>
        <v>#DIV/0!</v>
      </c>
      <c r="AP311" s="67"/>
      <c r="AQ311" s="67"/>
      <c r="AR311" s="67" t="s">
        <v>112</v>
      </c>
      <c r="AS311" s="67"/>
      <c r="AT311" s="68" t="e">
        <f t="shared" si="161"/>
        <v>#DIV/0!</v>
      </c>
      <c r="AU311" s="68" t="e">
        <f t="shared" si="162"/>
        <v>#DIV/0!</v>
      </c>
      <c r="AV311" s="67"/>
      <c r="AW311" s="67"/>
      <c r="AX311" s="67" t="s">
        <v>113</v>
      </c>
      <c r="AY311" s="67"/>
      <c r="AZ311" s="68" t="e">
        <f t="shared" si="163"/>
        <v>#DIV/0!</v>
      </c>
      <c r="BA311" s="68" t="e">
        <f t="shared" si="164"/>
        <v>#DIV/0!</v>
      </c>
      <c r="BB311" s="67"/>
      <c r="BC311" s="67"/>
      <c r="BD311" s="67" t="s">
        <v>114</v>
      </c>
      <c r="BE311" s="67"/>
      <c r="BF311" s="68" t="e">
        <f t="shared" si="165"/>
        <v>#DIV/0!</v>
      </c>
      <c r="BG311" s="68" t="e">
        <f t="shared" si="166"/>
        <v>#DIV/0!</v>
      </c>
      <c r="BH311" s="67"/>
      <c r="BI311" s="67"/>
      <c r="BJ311" s="67" t="s">
        <v>115</v>
      </c>
      <c r="BK311" s="67"/>
      <c r="BL311" s="68" t="e">
        <f t="shared" si="167"/>
        <v>#DIV/0!</v>
      </c>
      <c r="BM311" s="68" t="e">
        <f t="shared" si="168"/>
        <v>#DIV/0!</v>
      </c>
      <c r="BN311" s="67"/>
      <c r="BO311" s="67"/>
      <c r="BP311" s="67" t="s">
        <v>116</v>
      </c>
      <c r="BQ311" s="67"/>
      <c r="BR311" s="68" t="e">
        <f t="shared" si="169"/>
        <v>#DIV/0!</v>
      </c>
      <c r="BS311" s="68" t="e">
        <f t="shared" si="170"/>
        <v>#DIV/0!</v>
      </c>
      <c r="BT311" s="67"/>
      <c r="BU311" s="67"/>
      <c r="BV311" s="67" t="s">
        <v>117</v>
      </c>
      <c r="BW311" s="67"/>
      <c r="BX311" s="68" t="e">
        <f t="shared" si="171"/>
        <v>#DIV/0!</v>
      </c>
      <c r="BY311" s="68" t="e">
        <f t="shared" si="172"/>
        <v>#DIV/0!</v>
      </c>
      <c r="BZ311" s="67"/>
      <c r="CA311" s="67"/>
      <c r="CB311" s="67" t="s">
        <v>118</v>
      </c>
      <c r="CC311" s="67"/>
      <c r="CD311" s="68" t="e">
        <f t="shared" si="173"/>
        <v>#DIV/0!</v>
      </c>
      <c r="CE311" s="68" t="e">
        <f t="shared" si="174"/>
        <v>#DIV/0!</v>
      </c>
      <c r="CF311" s="67"/>
      <c r="CG311" s="67"/>
      <c r="CH311" s="67" t="s">
        <v>119</v>
      </c>
      <c r="CI311" s="67"/>
      <c r="CJ311" s="68" t="e">
        <f t="shared" si="175"/>
        <v>#DIV/0!</v>
      </c>
      <c r="CK311" s="68" t="e">
        <f t="shared" si="176"/>
        <v>#DIV/0!</v>
      </c>
      <c r="CL311" s="67"/>
      <c r="CM311" s="67"/>
      <c r="CN311" s="58">
        <f t="shared" si="177"/>
        <v>0</v>
      </c>
      <c r="CO311" s="58">
        <f t="shared" si="178"/>
        <v>0</v>
      </c>
      <c r="CP311" s="58">
        <f t="shared" si="179"/>
        <v>0</v>
      </c>
      <c r="CQ311" s="58">
        <f t="shared" si="180"/>
        <v>0</v>
      </c>
      <c r="CR311" s="58">
        <f t="shared" si="181"/>
        <v>0</v>
      </c>
      <c r="CS311" s="58">
        <f t="shared" si="182"/>
        <v>0</v>
      </c>
      <c r="CT311" s="58">
        <f t="shared" si="183"/>
        <v>0</v>
      </c>
      <c r="CU311" s="58">
        <f t="shared" si="184"/>
        <v>0</v>
      </c>
      <c r="CV311" s="58">
        <f t="shared" si="185"/>
        <v>0</v>
      </c>
      <c r="CW311" s="58">
        <f t="shared" si="186"/>
        <v>0</v>
      </c>
      <c r="CX311" s="58">
        <f t="shared" si="187"/>
        <v>0</v>
      </c>
      <c r="CY311" s="58">
        <f t="shared" si="188"/>
        <v>0</v>
      </c>
      <c r="CZ311" s="58">
        <f t="shared" si="189"/>
        <v>0</v>
      </c>
    </row>
    <row r="312" spans="1:104" ht="26" x14ac:dyDescent="0.35">
      <c r="A312" s="141" t="s">
        <v>320</v>
      </c>
      <c r="B312" s="277" t="s">
        <v>153</v>
      </c>
      <c r="C312" s="20" t="s">
        <v>969</v>
      </c>
      <c r="D312" s="22" t="s">
        <v>376</v>
      </c>
      <c r="E312" s="22" t="s">
        <v>398</v>
      </c>
      <c r="F312" s="22" t="s">
        <v>399</v>
      </c>
      <c r="G312" s="20">
        <f t="shared" si="152"/>
        <v>3</v>
      </c>
      <c r="H312" s="20"/>
      <c r="I312" s="20"/>
      <c r="J312" s="20"/>
      <c r="K312" s="20"/>
      <c r="L312" s="20"/>
      <c r="M312" s="20">
        <v>1</v>
      </c>
      <c r="N312" s="20"/>
      <c r="O312" s="20">
        <v>1</v>
      </c>
      <c r="P312" s="20"/>
      <c r="Q312" s="20">
        <v>1</v>
      </c>
      <c r="R312" s="20"/>
      <c r="S312" s="20"/>
      <c r="T312" s="67" t="s">
        <v>108</v>
      </c>
      <c r="U312" s="67"/>
      <c r="V312" s="68" t="e">
        <f t="shared" si="153"/>
        <v>#DIV/0!</v>
      </c>
      <c r="W312" s="68">
        <f t="shared" si="154"/>
        <v>0</v>
      </c>
      <c r="X312" s="67"/>
      <c r="Y312" s="67"/>
      <c r="Z312" s="67" t="s">
        <v>109</v>
      </c>
      <c r="AA312" s="67"/>
      <c r="AB312" s="68" t="e">
        <f t="shared" si="155"/>
        <v>#DIV/0!</v>
      </c>
      <c r="AC312" s="68">
        <f t="shared" si="156"/>
        <v>0</v>
      </c>
      <c r="AD312" s="67"/>
      <c r="AE312" s="67"/>
      <c r="AF312" s="67" t="s">
        <v>110</v>
      </c>
      <c r="AG312" s="67"/>
      <c r="AH312" s="68" t="e">
        <f t="shared" si="157"/>
        <v>#DIV/0!</v>
      </c>
      <c r="AI312" s="68">
        <f t="shared" si="158"/>
        <v>0</v>
      </c>
      <c r="AJ312" s="67"/>
      <c r="AK312" s="67"/>
      <c r="AL312" s="67" t="s">
        <v>111</v>
      </c>
      <c r="AM312" s="67"/>
      <c r="AN312" s="68" t="e">
        <f t="shared" si="159"/>
        <v>#DIV/0!</v>
      </c>
      <c r="AO312" s="68">
        <f t="shared" si="160"/>
        <v>0</v>
      </c>
      <c r="AP312" s="67"/>
      <c r="AQ312" s="67"/>
      <c r="AR312" s="67" t="s">
        <v>112</v>
      </c>
      <c r="AS312" s="67"/>
      <c r="AT312" s="68" t="e">
        <f t="shared" si="161"/>
        <v>#DIV/0!</v>
      </c>
      <c r="AU312" s="68">
        <f t="shared" si="162"/>
        <v>0</v>
      </c>
      <c r="AV312" s="67"/>
      <c r="AW312" s="67"/>
      <c r="AX312" s="67" t="s">
        <v>113</v>
      </c>
      <c r="AY312" s="67"/>
      <c r="AZ312" s="68">
        <f t="shared" si="163"/>
        <v>0</v>
      </c>
      <c r="BA312" s="68">
        <f t="shared" si="164"/>
        <v>0</v>
      </c>
      <c r="BB312" s="67"/>
      <c r="BC312" s="67"/>
      <c r="BD312" s="67" t="s">
        <v>114</v>
      </c>
      <c r="BE312" s="67"/>
      <c r="BF312" s="68" t="e">
        <f t="shared" si="165"/>
        <v>#DIV/0!</v>
      </c>
      <c r="BG312" s="68">
        <f t="shared" si="166"/>
        <v>0</v>
      </c>
      <c r="BH312" s="67"/>
      <c r="BI312" s="67"/>
      <c r="BJ312" s="67" t="s">
        <v>115</v>
      </c>
      <c r="BK312" s="67"/>
      <c r="BL312" s="68">
        <f t="shared" si="167"/>
        <v>0</v>
      </c>
      <c r="BM312" s="68">
        <f t="shared" si="168"/>
        <v>0</v>
      </c>
      <c r="BN312" s="67"/>
      <c r="BO312" s="67"/>
      <c r="BP312" s="67" t="s">
        <v>116</v>
      </c>
      <c r="BQ312" s="67"/>
      <c r="BR312" s="68" t="e">
        <f t="shared" si="169"/>
        <v>#DIV/0!</v>
      </c>
      <c r="BS312" s="68">
        <f t="shared" si="170"/>
        <v>0</v>
      </c>
      <c r="BT312" s="67"/>
      <c r="BU312" s="67"/>
      <c r="BV312" s="67" t="s">
        <v>117</v>
      </c>
      <c r="BW312" s="67"/>
      <c r="BX312" s="68">
        <f t="shared" si="171"/>
        <v>0</v>
      </c>
      <c r="BY312" s="68">
        <f t="shared" si="172"/>
        <v>0</v>
      </c>
      <c r="BZ312" s="67"/>
      <c r="CA312" s="67"/>
      <c r="CB312" s="67" t="s">
        <v>118</v>
      </c>
      <c r="CC312" s="67"/>
      <c r="CD312" s="68" t="e">
        <f t="shared" si="173"/>
        <v>#DIV/0!</v>
      </c>
      <c r="CE312" s="68">
        <f t="shared" si="174"/>
        <v>0</v>
      </c>
      <c r="CF312" s="67"/>
      <c r="CG312" s="67"/>
      <c r="CH312" s="67" t="s">
        <v>119</v>
      </c>
      <c r="CI312" s="67"/>
      <c r="CJ312" s="68" t="e">
        <f t="shared" si="175"/>
        <v>#DIV/0!</v>
      </c>
      <c r="CK312" s="68">
        <f t="shared" si="176"/>
        <v>0</v>
      </c>
      <c r="CL312" s="67"/>
      <c r="CM312" s="67"/>
      <c r="CN312" s="58">
        <f t="shared" si="177"/>
        <v>0</v>
      </c>
      <c r="CO312" s="58">
        <f t="shared" si="178"/>
        <v>0</v>
      </c>
      <c r="CP312" s="58">
        <f t="shared" si="179"/>
        <v>0</v>
      </c>
      <c r="CQ312" s="58">
        <f t="shared" si="180"/>
        <v>0</v>
      </c>
      <c r="CR312" s="58">
        <f t="shared" si="181"/>
        <v>0</v>
      </c>
      <c r="CS312" s="58">
        <f t="shared" si="182"/>
        <v>0</v>
      </c>
      <c r="CT312" s="58">
        <f t="shared" si="183"/>
        <v>0</v>
      </c>
      <c r="CU312" s="58">
        <f t="shared" si="184"/>
        <v>0</v>
      </c>
      <c r="CV312" s="58">
        <f t="shared" si="185"/>
        <v>0</v>
      </c>
      <c r="CW312" s="58">
        <f t="shared" si="186"/>
        <v>0</v>
      </c>
      <c r="CX312" s="58">
        <f t="shared" si="187"/>
        <v>0</v>
      </c>
      <c r="CY312" s="58">
        <f t="shared" si="188"/>
        <v>0</v>
      </c>
      <c r="CZ312" s="58">
        <f t="shared" si="189"/>
        <v>0</v>
      </c>
    </row>
    <row r="313" spans="1:104" ht="26" x14ac:dyDescent="0.35">
      <c r="A313" s="141" t="s">
        <v>320</v>
      </c>
      <c r="B313" s="278"/>
      <c r="C313" s="20" t="s">
        <v>970</v>
      </c>
      <c r="D313" s="22"/>
      <c r="E313" s="22"/>
      <c r="F313" s="22"/>
      <c r="G313" s="20">
        <f t="shared" si="152"/>
        <v>0</v>
      </c>
      <c r="H313" s="20"/>
      <c r="I313" s="20"/>
      <c r="J313" s="20"/>
      <c r="K313" s="20"/>
      <c r="L313" s="20"/>
      <c r="M313" s="20"/>
      <c r="N313" s="20"/>
      <c r="O313" s="20"/>
      <c r="P313" s="20"/>
      <c r="Q313" s="20"/>
      <c r="R313" s="20"/>
      <c r="S313" s="20"/>
      <c r="T313" s="67" t="s">
        <v>108</v>
      </c>
      <c r="U313" s="67"/>
      <c r="V313" s="68" t="e">
        <f t="shared" si="153"/>
        <v>#DIV/0!</v>
      </c>
      <c r="W313" s="68" t="e">
        <f t="shared" si="154"/>
        <v>#DIV/0!</v>
      </c>
      <c r="X313" s="67"/>
      <c r="Y313" s="67"/>
      <c r="Z313" s="67" t="s">
        <v>109</v>
      </c>
      <c r="AA313" s="67"/>
      <c r="AB313" s="68" t="e">
        <f t="shared" si="155"/>
        <v>#DIV/0!</v>
      </c>
      <c r="AC313" s="68" t="e">
        <f t="shared" si="156"/>
        <v>#DIV/0!</v>
      </c>
      <c r="AD313" s="67"/>
      <c r="AE313" s="67"/>
      <c r="AF313" s="67" t="s">
        <v>110</v>
      </c>
      <c r="AG313" s="67"/>
      <c r="AH313" s="68" t="e">
        <f t="shared" si="157"/>
        <v>#DIV/0!</v>
      </c>
      <c r="AI313" s="68" t="e">
        <f t="shared" si="158"/>
        <v>#DIV/0!</v>
      </c>
      <c r="AJ313" s="67"/>
      <c r="AK313" s="67"/>
      <c r="AL313" s="67" t="s">
        <v>111</v>
      </c>
      <c r="AM313" s="67"/>
      <c r="AN313" s="68" t="e">
        <f t="shared" si="159"/>
        <v>#DIV/0!</v>
      </c>
      <c r="AO313" s="68" t="e">
        <f t="shared" si="160"/>
        <v>#DIV/0!</v>
      </c>
      <c r="AP313" s="67"/>
      <c r="AQ313" s="67"/>
      <c r="AR313" s="67" t="s">
        <v>112</v>
      </c>
      <c r="AS313" s="67"/>
      <c r="AT313" s="68" t="e">
        <f t="shared" si="161"/>
        <v>#DIV/0!</v>
      </c>
      <c r="AU313" s="68" t="e">
        <f t="shared" si="162"/>
        <v>#DIV/0!</v>
      </c>
      <c r="AV313" s="67"/>
      <c r="AW313" s="67"/>
      <c r="AX313" s="67" t="s">
        <v>113</v>
      </c>
      <c r="AY313" s="67"/>
      <c r="AZ313" s="68" t="e">
        <f t="shared" si="163"/>
        <v>#DIV/0!</v>
      </c>
      <c r="BA313" s="68" t="e">
        <f t="shared" si="164"/>
        <v>#DIV/0!</v>
      </c>
      <c r="BB313" s="67"/>
      <c r="BC313" s="67"/>
      <c r="BD313" s="67" t="s">
        <v>114</v>
      </c>
      <c r="BE313" s="67"/>
      <c r="BF313" s="68" t="e">
        <f t="shared" si="165"/>
        <v>#DIV/0!</v>
      </c>
      <c r="BG313" s="68" t="e">
        <f t="shared" si="166"/>
        <v>#DIV/0!</v>
      </c>
      <c r="BH313" s="67"/>
      <c r="BI313" s="67"/>
      <c r="BJ313" s="67" t="s">
        <v>115</v>
      </c>
      <c r="BK313" s="67"/>
      <c r="BL313" s="68" t="e">
        <f t="shared" si="167"/>
        <v>#DIV/0!</v>
      </c>
      <c r="BM313" s="68" t="e">
        <f t="shared" si="168"/>
        <v>#DIV/0!</v>
      </c>
      <c r="BN313" s="67"/>
      <c r="BO313" s="67"/>
      <c r="BP313" s="67" t="s">
        <v>116</v>
      </c>
      <c r="BQ313" s="67"/>
      <c r="BR313" s="68" t="e">
        <f t="shared" si="169"/>
        <v>#DIV/0!</v>
      </c>
      <c r="BS313" s="68" t="e">
        <f t="shared" si="170"/>
        <v>#DIV/0!</v>
      </c>
      <c r="BT313" s="67"/>
      <c r="BU313" s="67"/>
      <c r="BV313" s="67" t="s">
        <v>117</v>
      </c>
      <c r="BW313" s="67"/>
      <c r="BX313" s="68" t="e">
        <f t="shared" si="171"/>
        <v>#DIV/0!</v>
      </c>
      <c r="BY313" s="68" t="e">
        <f t="shared" si="172"/>
        <v>#DIV/0!</v>
      </c>
      <c r="BZ313" s="67"/>
      <c r="CA313" s="67"/>
      <c r="CB313" s="67" t="s">
        <v>118</v>
      </c>
      <c r="CC313" s="67"/>
      <c r="CD313" s="68" t="e">
        <f t="shared" si="173"/>
        <v>#DIV/0!</v>
      </c>
      <c r="CE313" s="68" t="e">
        <f t="shared" si="174"/>
        <v>#DIV/0!</v>
      </c>
      <c r="CF313" s="67"/>
      <c r="CG313" s="67"/>
      <c r="CH313" s="67" t="s">
        <v>119</v>
      </c>
      <c r="CI313" s="67"/>
      <c r="CJ313" s="68" t="e">
        <f t="shared" si="175"/>
        <v>#DIV/0!</v>
      </c>
      <c r="CK313" s="68" t="e">
        <f t="shared" si="176"/>
        <v>#DIV/0!</v>
      </c>
      <c r="CL313" s="67"/>
      <c r="CM313" s="67"/>
      <c r="CN313" s="58">
        <f t="shared" si="177"/>
        <v>0</v>
      </c>
      <c r="CO313" s="58">
        <f t="shared" si="178"/>
        <v>0</v>
      </c>
      <c r="CP313" s="58">
        <f t="shared" si="179"/>
        <v>0</v>
      </c>
      <c r="CQ313" s="58">
        <f t="shared" si="180"/>
        <v>0</v>
      </c>
      <c r="CR313" s="58">
        <f t="shared" si="181"/>
        <v>0</v>
      </c>
      <c r="CS313" s="58">
        <f t="shared" si="182"/>
        <v>0</v>
      </c>
      <c r="CT313" s="58">
        <f t="shared" si="183"/>
        <v>0</v>
      </c>
      <c r="CU313" s="58">
        <f t="shared" si="184"/>
        <v>0</v>
      </c>
      <c r="CV313" s="58">
        <f t="shared" si="185"/>
        <v>0</v>
      </c>
      <c r="CW313" s="58">
        <f t="shared" si="186"/>
        <v>0</v>
      </c>
      <c r="CX313" s="58">
        <f t="shared" si="187"/>
        <v>0</v>
      </c>
      <c r="CY313" s="58">
        <f t="shared" si="188"/>
        <v>0</v>
      </c>
      <c r="CZ313" s="58">
        <f t="shared" si="189"/>
        <v>0</v>
      </c>
    </row>
    <row r="314" spans="1:104" ht="26" x14ac:dyDescent="0.35">
      <c r="A314" s="141" t="s">
        <v>320</v>
      </c>
      <c r="B314" s="278"/>
      <c r="C314" s="20" t="s">
        <v>971</v>
      </c>
      <c r="D314" s="22"/>
      <c r="E314" s="22"/>
      <c r="F314" s="22"/>
      <c r="G314" s="20">
        <f t="shared" si="152"/>
        <v>0</v>
      </c>
      <c r="H314" s="20"/>
      <c r="I314" s="20"/>
      <c r="J314" s="20"/>
      <c r="K314" s="20"/>
      <c r="L314" s="20"/>
      <c r="M314" s="20"/>
      <c r="N314" s="20"/>
      <c r="O314" s="20"/>
      <c r="P314" s="20"/>
      <c r="Q314" s="20"/>
      <c r="R314" s="20"/>
      <c r="S314" s="20"/>
      <c r="T314" s="67" t="s">
        <v>108</v>
      </c>
      <c r="U314" s="67"/>
      <c r="V314" s="68" t="e">
        <f t="shared" si="153"/>
        <v>#DIV/0!</v>
      </c>
      <c r="W314" s="68" t="e">
        <f t="shared" si="154"/>
        <v>#DIV/0!</v>
      </c>
      <c r="X314" s="67"/>
      <c r="Y314" s="67"/>
      <c r="Z314" s="67" t="s">
        <v>109</v>
      </c>
      <c r="AA314" s="67"/>
      <c r="AB314" s="68" t="e">
        <f t="shared" si="155"/>
        <v>#DIV/0!</v>
      </c>
      <c r="AC314" s="68" t="e">
        <f t="shared" si="156"/>
        <v>#DIV/0!</v>
      </c>
      <c r="AD314" s="67"/>
      <c r="AE314" s="67"/>
      <c r="AF314" s="67" t="s">
        <v>110</v>
      </c>
      <c r="AG314" s="67"/>
      <c r="AH314" s="68" t="e">
        <f t="shared" si="157"/>
        <v>#DIV/0!</v>
      </c>
      <c r="AI314" s="68" t="e">
        <f t="shared" si="158"/>
        <v>#DIV/0!</v>
      </c>
      <c r="AJ314" s="67"/>
      <c r="AK314" s="67"/>
      <c r="AL314" s="67" t="s">
        <v>111</v>
      </c>
      <c r="AM314" s="67"/>
      <c r="AN314" s="68" t="e">
        <f t="shared" si="159"/>
        <v>#DIV/0!</v>
      </c>
      <c r="AO314" s="68" t="e">
        <f t="shared" si="160"/>
        <v>#DIV/0!</v>
      </c>
      <c r="AP314" s="67"/>
      <c r="AQ314" s="67"/>
      <c r="AR314" s="67" t="s">
        <v>112</v>
      </c>
      <c r="AS314" s="67"/>
      <c r="AT314" s="68" t="e">
        <f t="shared" si="161"/>
        <v>#DIV/0!</v>
      </c>
      <c r="AU314" s="68" t="e">
        <f t="shared" si="162"/>
        <v>#DIV/0!</v>
      </c>
      <c r="AV314" s="67"/>
      <c r="AW314" s="67"/>
      <c r="AX314" s="67" t="s">
        <v>113</v>
      </c>
      <c r="AY314" s="67"/>
      <c r="AZ314" s="68" t="e">
        <f t="shared" si="163"/>
        <v>#DIV/0!</v>
      </c>
      <c r="BA314" s="68" t="e">
        <f t="shared" si="164"/>
        <v>#DIV/0!</v>
      </c>
      <c r="BB314" s="67"/>
      <c r="BC314" s="67"/>
      <c r="BD314" s="67" t="s">
        <v>114</v>
      </c>
      <c r="BE314" s="67"/>
      <c r="BF314" s="68" t="e">
        <f t="shared" si="165"/>
        <v>#DIV/0!</v>
      </c>
      <c r="BG314" s="68" t="e">
        <f t="shared" si="166"/>
        <v>#DIV/0!</v>
      </c>
      <c r="BH314" s="67"/>
      <c r="BI314" s="67"/>
      <c r="BJ314" s="67" t="s">
        <v>115</v>
      </c>
      <c r="BK314" s="67"/>
      <c r="BL314" s="68" t="e">
        <f t="shared" si="167"/>
        <v>#DIV/0!</v>
      </c>
      <c r="BM314" s="68" t="e">
        <f t="shared" si="168"/>
        <v>#DIV/0!</v>
      </c>
      <c r="BN314" s="67"/>
      <c r="BO314" s="67"/>
      <c r="BP314" s="67" t="s">
        <v>116</v>
      </c>
      <c r="BQ314" s="67"/>
      <c r="BR314" s="68" t="e">
        <f t="shared" si="169"/>
        <v>#DIV/0!</v>
      </c>
      <c r="BS314" s="68" t="e">
        <f t="shared" si="170"/>
        <v>#DIV/0!</v>
      </c>
      <c r="BT314" s="67"/>
      <c r="BU314" s="67"/>
      <c r="BV314" s="67" t="s">
        <v>117</v>
      </c>
      <c r="BW314" s="67"/>
      <c r="BX314" s="68" t="e">
        <f t="shared" si="171"/>
        <v>#DIV/0!</v>
      </c>
      <c r="BY314" s="68" t="e">
        <f t="shared" si="172"/>
        <v>#DIV/0!</v>
      </c>
      <c r="BZ314" s="67"/>
      <c r="CA314" s="67"/>
      <c r="CB314" s="67" t="s">
        <v>118</v>
      </c>
      <c r="CC314" s="67"/>
      <c r="CD314" s="68" t="e">
        <f t="shared" si="173"/>
        <v>#DIV/0!</v>
      </c>
      <c r="CE314" s="68" t="e">
        <f t="shared" si="174"/>
        <v>#DIV/0!</v>
      </c>
      <c r="CF314" s="67"/>
      <c r="CG314" s="67"/>
      <c r="CH314" s="67" t="s">
        <v>119</v>
      </c>
      <c r="CI314" s="67"/>
      <c r="CJ314" s="68" t="e">
        <f t="shared" si="175"/>
        <v>#DIV/0!</v>
      </c>
      <c r="CK314" s="68" t="e">
        <f t="shared" si="176"/>
        <v>#DIV/0!</v>
      </c>
      <c r="CL314" s="67"/>
      <c r="CM314" s="67"/>
      <c r="CN314" s="58">
        <f t="shared" si="177"/>
        <v>0</v>
      </c>
      <c r="CO314" s="58">
        <f t="shared" si="178"/>
        <v>0</v>
      </c>
      <c r="CP314" s="58">
        <f t="shared" si="179"/>
        <v>0</v>
      </c>
      <c r="CQ314" s="58">
        <f t="shared" si="180"/>
        <v>0</v>
      </c>
      <c r="CR314" s="58">
        <f t="shared" si="181"/>
        <v>0</v>
      </c>
      <c r="CS314" s="58">
        <f t="shared" si="182"/>
        <v>0</v>
      </c>
      <c r="CT314" s="58">
        <f t="shared" si="183"/>
        <v>0</v>
      </c>
      <c r="CU314" s="58">
        <f t="shared" si="184"/>
        <v>0</v>
      </c>
      <c r="CV314" s="58">
        <f t="shared" si="185"/>
        <v>0</v>
      </c>
      <c r="CW314" s="58">
        <f t="shared" si="186"/>
        <v>0</v>
      </c>
      <c r="CX314" s="58">
        <f t="shared" si="187"/>
        <v>0</v>
      </c>
      <c r="CY314" s="58">
        <f t="shared" si="188"/>
        <v>0</v>
      </c>
      <c r="CZ314" s="58">
        <f t="shared" si="189"/>
        <v>0</v>
      </c>
    </row>
    <row r="315" spans="1:104" ht="26" x14ac:dyDescent="0.35">
      <c r="A315" s="141" t="s">
        <v>320</v>
      </c>
      <c r="B315" s="279"/>
      <c r="C315" s="20" t="s">
        <v>972</v>
      </c>
      <c r="D315" s="22"/>
      <c r="E315" s="22"/>
      <c r="F315" s="22"/>
      <c r="G315" s="20">
        <f t="shared" si="152"/>
        <v>0</v>
      </c>
      <c r="H315" s="20"/>
      <c r="I315" s="20"/>
      <c r="J315" s="20"/>
      <c r="K315" s="20"/>
      <c r="L315" s="20"/>
      <c r="M315" s="20"/>
      <c r="N315" s="20"/>
      <c r="O315" s="20"/>
      <c r="P315" s="20"/>
      <c r="Q315" s="20"/>
      <c r="R315" s="20"/>
      <c r="S315" s="20"/>
      <c r="T315" s="67" t="s">
        <v>108</v>
      </c>
      <c r="U315" s="67"/>
      <c r="V315" s="68" t="e">
        <f t="shared" si="153"/>
        <v>#DIV/0!</v>
      </c>
      <c r="W315" s="68" t="e">
        <f t="shared" si="154"/>
        <v>#DIV/0!</v>
      </c>
      <c r="X315" s="67"/>
      <c r="Y315" s="67"/>
      <c r="Z315" s="67" t="s">
        <v>109</v>
      </c>
      <c r="AA315" s="67"/>
      <c r="AB315" s="68" t="e">
        <f t="shared" si="155"/>
        <v>#DIV/0!</v>
      </c>
      <c r="AC315" s="68" t="e">
        <f t="shared" si="156"/>
        <v>#DIV/0!</v>
      </c>
      <c r="AD315" s="67"/>
      <c r="AE315" s="67"/>
      <c r="AF315" s="67" t="s">
        <v>110</v>
      </c>
      <c r="AG315" s="67"/>
      <c r="AH315" s="68" t="e">
        <f t="shared" si="157"/>
        <v>#DIV/0!</v>
      </c>
      <c r="AI315" s="68" t="e">
        <f t="shared" si="158"/>
        <v>#DIV/0!</v>
      </c>
      <c r="AJ315" s="67"/>
      <c r="AK315" s="67"/>
      <c r="AL315" s="67" t="s">
        <v>111</v>
      </c>
      <c r="AM315" s="67"/>
      <c r="AN315" s="68" t="e">
        <f t="shared" si="159"/>
        <v>#DIV/0!</v>
      </c>
      <c r="AO315" s="68" t="e">
        <f t="shared" si="160"/>
        <v>#DIV/0!</v>
      </c>
      <c r="AP315" s="67"/>
      <c r="AQ315" s="67"/>
      <c r="AR315" s="67" t="s">
        <v>112</v>
      </c>
      <c r="AS315" s="67"/>
      <c r="AT315" s="68" t="e">
        <f t="shared" si="161"/>
        <v>#DIV/0!</v>
      </c>
      <c r="AU315" s="68" t="e">
        <f t="shared" si="162"/>
        <v>#DIV/0!</v>
      </c>
      <c r="AV315" s="67"/>
      <c r="AW315" s="67"/>
      <c r="AX315" s="67" t="s">
        <v>113</v>
      </c>
      <c r="AY315" s="67"/>
      <c r="AZ315" s="68" t="e">
        <f t="shared" si="163"/>
        <v>#DIV/0!</v>
      </c>
      <c r="BA315" s="68" t="e">
        <f t="shared" si="164"/>
        <v>#DIV/0!</v>
      </c>
      <c r="BB315" s="67"/>
      <c r="BC315" s="67"/>
      <c r="BD315" s="67" t="s">
        <v>114</v>
      </c>
      <c r="BE315" s="67"/>
      <c r="BF315" s="68" t="e">
        <f t="shared" si="165"/>
        <v>#DIV/0!</v>
      </c>
      <c r="BG315" s="68" t="e">
        <f t="shared" si="166"/>
        <v>#DIV/0!</v>
      </c>
      <c r="BH315" s="67"/>
      <c r="BI315" s="67"/>
      <c r="BJ315" s="67" t="s">
        <v>115</v>
      </c>
      <c r="BK315" s="67"/>
      <c r="BL315" s="68" t="e">
        <f t="shared" si="167"/>
        <v>#DIV/0!</v>
      </c>
      <c r="BM315" s="68" t="e">
        <f t="shared" si="168"/>
        <v>#DIV/0!</v>
      </c>
      <c r="BN315" s="67"/>
      <c r="BO315" s="67"/>
      <c r="BP315" s="67" t="s">
        <v>116</v>
      </c>
      <c r="BQ315" s="67"/>
      <c r="BR315" s="68" t="e">
        <f t="shared" si="169"/>
        <v>#DIV/0!</v>
      </c>
      <c r="BS315" s="68" t="e">
        <f t="shared" si="170"/>
        <v>#DIV/0!</v>
      </c>
      <c r="BT315" s="67"/>
      <c r="BU315" s="67"/>
      <c r="BV315" s="67" t="s">
        <v>117</v>
      </c>
      <c r="BW315" s="67"/>
      <c r="BX315" s="68" t="e">
        <f t="shared" si="171"/>
        <v>#DIV/0!</v>
      </c>
      <c r="BY315" s="68" t="e">
        <f t="shared" si="172"/>
        <v>#DIV/0!</v>
      </c>
      <c r="BZ315" s="67"/>
      <c r="CA315" s="67"/>
      <c r="CB315" s="67" t="s">
        <v>118</v>
      </c>
      <c r="CC315" s="67"/>
      <c r="CD315" s="68" t="e">
        <f t="shared" si="173"/>
        <v>#DIV/0!</v>
      </c>
      <c r="CE315" s="68" t="e">
        <f t="shared" si="174"/>
        <v>#DIV/0!</v>
      </c>
      <c r="CF315" s="67"/>
      <c r="CG315" s="67"/>
      <c r="CH315" s="67" t="s">
        <v>119</v>
      </c>
      <c r="CI315" s="67"/>
      <c r="CJ315" s="68" t="e">
        <f t="shared" si="175"/>
        <v>#DIV/0!</v>
      </c>
      <c r="CK315" s="68" t="e">
        <f t="shared" si="176"/>
        <v>#DIV/0!</v>
      </c>
      <c r="CL315" s="67"/>
      <c r="CM315" s="67"/>
      <c r="CN315" s="58">
        <f t="shared" si="177"/>
        <v>0</v>
      </c>
      <c r="CO315" s="58">
        <f t="shared" si="178"/>
        <v>0</v>
      </c>
      <c r="CP315" s="58">
        <f t="shared" si="179"/>
        <v>0</v>
      </c>
      <c r="CQ315" s="58">
        <f t="shared" si="180"/>
        <v>0</v>
      </c>
      <c r="CR315" s="58">
        <f t="shared" si="181"/>
        <v>0</v>
      </c>
      <c r="CS315" s="58">
        <f t="shared" si="182"/>
        <v>0</v>
      </c>
      <c r="CT315" s="58">
        <f t="shared" si="183"/>
        <v>0</v>
      </c>
      <c r="CU315" s="58">
        <f t="shared" si="184"/>
        <v>0</v>
      </c>
      <c r="CV315" s="58">
        <f t="shared" si="185"/>
        <v>0</v>
      </c>
      <c r="CW315" s="58">
        <f t="shared" si="186"/>
        <v>0</v>
      </c>
      <c r="CX315" s="58">
        <f t="shared" si="187"/>
        <v>0</v>
      </c>
      <c r="CY315" s="58">
        <f t="shared" si="188"/>
        <v>0</v>
      </c>
      <c r="CZ315" s="58">
        <f t="shared" si="189"/>
        <v>0</v>
      </c>
    </row>
    <row r="316" spans="1:104" ht="39" x14ac:dyDescent="0.35">
      <c r="A316" s="141" t="s">
        <v>416</v>
      </c>
      <c r="B316" s="277" t="s">
        <v>153</v>
      </c>
      <c r="C316" s="20" t="s">
        <v>973</v>
      </c>
      <c r="D316" s="22" t="s">
        <v>299</v>
      </c>
      <c r="E316" s="22" t="s">
        <v>437</v>
      </c>
      <c r="F316" s="22" t="s">
        <v>438</v>
      </c>
      <c r="G316" s="20">
        <f t="shared" si="152"/>
        <v>1</v>
      </c>
      <c r="H316" s="20"/>
      <c r="I316" s="20"/>
      <c r="J316" s="20">
        <v>1</v>
      </c>
      <c r="K316" s="20"/>
      <c r="L316" s="20"/>
      <c r="M316" s="20"/>
      <c r="N316" s="20"/>
      <c r="O316" s="20"/>
      <c r="P316" s="20"/>
      <c r="Q316" s="20"/>
      <c r="R316" s="20"/>
      <c r="S316" s="20"/>
      <c r="T316" s="67" t="s">
        <v>108</v>
      </c>
      <c r="U316" s="67"/>
      <c r="V316" s="68" t="e">
        <f t="shared" si="153"/>
        <v>#DIV/0!</v>
      </c>
      <c r="W316" s="68">
        <f t="shared" si="154"/>
        <v>0</v>
      </c>
      <c r="X316" s="67"/>
      <c r="Y316" s="67"/>
      <c r="Z316" s="67" t="s">
        <v>109</v>
      </c>
      <c r="AA316" s="67"/>
      <c r="AB316" s="68" t="e">
        <f t="shared" si="155"/>
        <v>#DIV/0!</v>
      </c>
      <c r="AC316" s="68">
        <f t="shared" si="156"/>
        <v>0</v>
      </c>
      <c r="AD316" s="67"/>
      <c r="AE316" s="67"/>
      <c r="AF316" s="67" t="s">
        <v>110</v>
      </c>
      <c r="AG316" s="67"/>
      <c r="AH316" s="68">
        <f t="shared" si="157"/>
        <v>0</v>
      </c>
      <c r="AI316" s="68">
        <f t="shared" si="158"/>
        <v>0</v>
      </c>
      <c r="AJ316" s="67"/>
      <c r="AK316" s="67"/>
      <c r="AL316" s="67" t="s">
        <v>111</v>
      </c>
      <c r="AM316" s="67"/>
      <c r="AN316" s="68" t="e">
        <f t="shared" si="159"/>
        <v>#DIV/0!</v>
      </c>
      <c r="AO316" s="68">
        <f t="shared" si="160"/>
        <v>0</v>
      </c>
      <c r="AP316" s="67"/>
      <c r="AQ316" s="67"/>
      <c r="AR316" s="67" t="s">
        <v>112</v>
      </c>
      <c r="AS316" s="67"/>
      <c r="AT316" s="68" t="e">
        <f t="shared" si="161"/>
        <v>#DIV/0!</v>
      </c>
      <c r="AU316" s="68">
        <f t="shared" si="162"/>
        <v>0</v>
      </c>
      <c r="AV316" s="67"/>
      <c r="AW316" s="67"/>
      <c r="AX316" s="67" t="s">
        <v>113</v>
      </c>
      <c r="AY316" s="67"/>
      <c r="AZ316" s="68" t="e">
        <f t="shared" si="163"/>
        <v>#DIV/0!</v>
      </c>
      <c r="BA316" s="68">
        <f t="shared" si="164"/>
        <v>0</v>
      </c>
      <c r="BB316" s="67"/>
      <c r="BC316" s="67"/>
      <c r="BD316" s="67" t="s">
        <v>114</v>
      </c>
      <c r="BE316" s="67"/>
      <c r="BF316" s="68" t="e">
        <f t="shared" si="165"/>
        <v>#DIV/0!</v>
      </c>
      <c r="BG316" s="68">
        <f t="shared" si="166"/>
        <v>0</v>
      </c>
      <c r="BH316" s="67"/>
      <c r="BI316" s="67"/>
      <c r="BJ316" s="67" t="s">
        <v>115</v>
      </c>
      <c r="BK316" s="67"/>
      <c r="BL316" s="68" t="e">
        <f t="shared" si="167"/>
        <v>#DIV/0!</v>
      </c>
      <c r="BM316" s="68">
        <f t="shared" si="168"/>
        <v>0</v>
      </c>
      <c r="BN316" s="67"/>
      <c r="BO316" s="67"/>
      <c r="BP316" s="67" t="s">
        <v>116</v>
      </c>
      <c r="BQ316" s="67"/>
      <c r="BR316" s="68" t="e">
        <f t="shared" si="169"/>
        <v>#DIV/0!</v>
      </c>
      <c r="BS316" s="68">
        <f t="shared" si="170"/>
        <v>0</v>
      </c>
      <c r="BT316" s="67"/>
      <c r="BU316" s="67"/>
      <c r="BV316" s="67" t="s">
        <v>117</v>
      </c>
      <c r="BW316" s="67"/>
      <c r="BX316" s="68" t="e">
        <f t="shared" si="171"/>
        <v>#DIV/0!</v>
      </c>
      <c r="BY316" s="68">
        <f t="shared" si="172"/>
        <v>0</v>
      </c>
      <c r="BZ316" s="67"/>
      <c r="CA316" s="67"/>
      <c r="CB316" s="67" t="s">
        <v>118</v>
      </c>
      <c r="CC316" s="67"/>
      <c r="CD316" s="68" t="e">
        <f t="shared" si="173"/>
        <v>#DIV/0!</v>
      </c>
      <c r="CE316" s="68">
        <f t="shared" si="174"/>
        <v>0</v>
      </c>
      <c r="CF316" s="67"/>
      <c r="CG316" s="67"/>
      <c r="CH316" s="67" t="s">
        <v>119</v>
      </c>
      <c r="CI316" s="67"/>
      <c r="CJ316" s="68" t="e">
        <f t="shared" si="175"/>
        <v>#DIV/0!</v>
      </c>
      <c r="CK316" s="68">
        <f t="shared" si="176"/>
        <v>0</v>
      </c>
      <c r="CL316" s="67"/>
      <c r="CM316" s="67"/>
      <c r="CN316" s="58">
        <f t="shared" si="177"/>
        <v>0</v>
      </c>
      <c r="CO316" s="58">
        <f t="shared" si="178"/>
        <v>0</v>
      </c>
      <c r="CP316" s="58">
        <f t="shared" si="179"/>
        <v>0</v>
      </c>
      <c r="CQ316" s="58">
        <f t="shared" si="180"/>
        <v>0</v>
      </c>
      <c r="CR316" s="58">
        <f t="shared" si="181"/>
        <v>0</v>
      </c>
      <c r="CS316" s="58">
        <f t="shared" si="182"/>
        <v>0</v>
      </c>
      <c r="CT316" s="58">
        <f t="shared" si="183"/>
        <v>0</v>
      </c>
      <c r="CU316" s="58">
        <f t="shared" si="184"/>
        <v>0</v>
      </c>
      <c r="CV316" s="58">
        <f t="shared" si="185"/>
        <v>0</v>
      </c>
      <c r="CW316" s="58">
        <f t="shared" si="186"/>
        <v>0</v>
      </c>
      <c r="CX316" s="58">
        <f t="shared" si="187"/>
        <v>0</v>
      </c>
      <c r="CY316" s="58">
        <f t="shared" si="188"/>
        <v>0</v>
      </c>
      <c r="CZ316" s="58">
        <f t="shared" si="189"/>
        <v>0</v>
      </c>
    </row>
    <row r="317" spans="1:104" ht="26" x14ac:dyDescent="0.35">
      <c r="A317" s="141" t="s">
        <v>416</v>
      </c>
      <c r="B317" s="278"/>
      <c r="C317" s="20" t="s">
        <v>974</v>
      </c>
      <c r="D317" s="22"/>
      <c r="E317" s="22"/>
      <c r="F317" s="22"/>
      <c r="G317" s="20">
        <f t="shared" si="152"/>
        <v>0</v>
      </c>
      <c r="H317" s="20"/>
      <c r="I317" s="20"/>
      <c r="J317" s="20"/>
      <c r="K317" s="20"/>
      <c r="L317" s="20"/>
      <c r="M317" s="20"/>
      <c r="N317" s="20"/>
      <c r="O317" s="20"/>
      <c r="P317" s="20"/>
      <c r="Q317" s="20"/>
      <c r="R317" s="20"/>
      <c r="S317" s="20"/>
      <c r="T317" s="67" t="s">
        <v>108</v>
      </c>
      <c r="U317" s="67"/>
      <c r="V317" s="68" t="e">
        <f t="shared" si="153"/>
        <v>#DIV/0!</v>
      </c>
      <c r="W317" s="68" t="e">
        <f t="shared" si="154"/>
        <v>#DIV/0!</v>
      </c>
      <c r="X317" s="67"/>
      <c r="Y317" s="67"/>
      <c r="Z317" s="67" t="s">
        <v>109</v>
      </c>
      <c r="AA317" s="67"/>
      <c r="AB317" s="68" t="e">
        <f t="shared" si="155"/>
        <v>#DIV/0!</v>
      </c>
      <c r="AC317" s="68" t="e">
        <f t="shared" si="156"/>
        <v>#DIV/0!</v>
      </c>
      <c r="AD317" s="67"/>
      <c r="AE317" s="67"/>
      <c r="AF317" s="67" t="s">
        <v>110</v>
      </c>
      <c r="AG317" s="67"/>
      <c r="AH317" s="68" t="e">
        <f t="shared" si="157"/>
        <v>#DIV/0!</v>
      </c>
      <c r="AI317" s="68" t="e">
        <f t="shared" si="158"/>
        <v>#DIV/0!</v>
      </c>
      <c r="AJ317" s="67"/>
      <c r="AK317" s="67"/>
      <c r="AL317" s="67" t="s">
        <v>111</v>
      </c>
      <c r="AM317" s="67"/>
      <c r="AN317" s="68" t="e">
        <f t="shared" si="159"/>
        <v>#DIV/0!</v>
      </c>
      <c r="AO317" s="68" t="e">
        <f t="shared" si="160"/>
        <v>#DIV/0!</v>
      </c>
      <c r="AP317" s="67"/>
      <c r="AQ317" s="67"/>
      <c r="AR317" s="67" t="s">
        <v>112</v>
      </c>
      <c r="AS317" s="67"/>
      <c r="AT317" s="68" t="e">
        <f t="shared" si="161"/>
        <v>#DIV/0!</v>
      </c>
      <c r="AU317" s="68" t="e">
        <f t="shared" si="162"/>
        <v>#DIV/0!</v>
      </c>
      <c r="AV317" s="67"/>
      <c r="AW317" s="67"/>
      <c r="AX317" s="67" t="s">
        <v>113</v>
      </c>
      <c r="AY317" s="67"/>
      <c r="AZ317" s="68" t="e">
        <f t="shared" si="163"/>
        <v>#DIV/0!</v>
      </c>
      <c r="BA317" s="68" t="e">
        <f t="shared" si="164"/>
        <v>#DIV/0!</v>
      </c>
      <c r="BB317" s="67"/>
      <c r="BC317" s="67"/>
      <c r="BD317" s="67" t="s">
        <v>114</v>
      </c>
      <c r="BE317" s="67"/>
      <c r="BF317" s="68" t="e">
        <f t="shared" si="165"/>
        <v>#DIV/0!</v>
      </c>
      <c r="BG317" s="68" t="e">
        <f t="shared" si="166"/>
        <v>#DIV/0!</v>
      </c>
      <c r="BH317" s="67"/>
      <c r="BI317" s="67"/>
      <c r="BJ317" s="67" t="s">
        <v>115</v>
      </c>
      <c r="BK317" s="67"/>
      <c r="BL317" s="68" t="e">
        <f t="shared" si="167"/>
        <v>#DIV/0!</v>
      </c>
      <c r="BM317" s="68" t="e">
        <f t="shared" si="168"/>
        <v>#DIV/0!</v>
      </c>
      <c r="BN317" s="67"/>
      <c r="BO317" s="67"/>
      <c r="BP317" s="67" t="s">
        <v>116</v>
      </c>
      <c r="BQ317" s="67"/>
      <c r="BR317" s="68" t="e">
        <f t="shared" si="169"/>
        <v>#DIV/0!</v>
      </c>
      <c r="BS317" s="68" t="e">
        <f t="shared" si="170"/>
        <v>#DIV/0!</v>
      </c>
      <c r="BT317" s="67"/>
      <c r="BU317" s="67"/>
      <c r="BV317" s="67" t="s">
        <v>117</v>
      </c>
      <c r="BW317" s="67"/>
      <c r="BX317" s="68" t="e">
        <f t="shared" si="171"/>
        <v>#DIV/0!</v>
      </c>
      <c r="BY317" s="68" t="e">
        <f t="shared" si="172"/>
        <v>#DIV/0!</v>
      </c>
      <c r="BZ317" s="67"/>
      <c r="CA317" s="67"/>
      <c r="CB317" s="67" t="s">
        <v>118</v>
      </c>
      <c r="CC317" s="67"/>
      <c r="CD317" s="68" t="e">
        <f t="shared" si="173"/>
        <v>#DIV/0!</v>
      </c>
      <c r="CE317" s="68" t="e">
        <f t="shared" si="174"/>
        <v>#DIV/0!</v>
      </c>
      <c r="CF317" s="67"/>
      <c r="CG317" s="67"/>
      <c r="CH317" s="67" t="s">
        <v>119</v>
      </c>
      <c r="CI317" s="67"/>
      <c r="CJ317" s="68" t="e">
        <f t="shared" si="175"/>
        <v>#DIV/0!</v>
      </c>
      <c r="CK317" s="68" t="e">
        <f t="shared" si="176"/>
        <v>#DIV/0!</v>
      </c>
      <c r="CL317" s="67"/>
      <c r="CM317" s="67"/>
      <c r="CN317" s="58">
        <f t="shared" si="177"/>
        <v>0</v>
      </c>
      <c r="CO317" s="58">
        <f t="shared" si="178"/>
        <v>0</v>
      </c>
      <c r="CP317" s="58">
        <f t="shared" si="179"/>
        <v>0</v>
      </c>
      <c r="CQ317" s="58">
        <f t="shared" si="180"/>
        <v>0</v>
      </c>
      <c r="CR317" s="58">
        <f t="shared" si="181"/>
        <v>0</v>
      </c>
      <c r="CS317" s="58">
        <f t="shared" si="182"/>
        <v>0</v>
      </c>
      <c r="CT317" s="58">
        <f t="shared" si="183"/>
        <v>0</v>
      </c>
      <c r="CU317" s="58">
        <f t="shared" si="184"/>
        <v>0</v>
      </c>
      <c r="CV317" s="58">
        <f t="shared" si="185"/>
        <v>0</v>
      </c>
      <c r="CW317" s="58">
        <f t="shared" si="186"/>
        <v>0</v>
      </c>
      <c r="CX317" s="58">
        <f t="shared" si="187"/>
        <v>0</v>
      </c>
      <c r="CY317" s="58">
        <f t="shared" si="188"/>
        <v>0</v>
      </c>
      <c r="CZ317" s="58">
        <f t="shared" si="189"/>
        <v>0</v>
      </c>
    </row>
    <row r="318" spans="1:104" ht="26" x14ac:dyDescent="0.35">
      <c r="A318" s="141" t="s">
        <v>416</v>
      </c>
      <c r="B318" s="278"/>
      <c r="C318" s="20" t="s">
        <v>975</v>
      </c>
      <c r="D318" s="22"/>
      <c r="E318" s="22"/>
      <c r="F318" s="22"/>
      <c r="G318" s="20">
        <f t="shared" si="152"/>
        <v>0</v>
      </c>
      <c r="H318" s="20"/>
      <c r="I318" s="20"/>
      <c r="J318" s="20"/>
      <c r="K318" s="20"/>
      <c r="L318" s="20"/>
      <c r="M318" s="20"/>
      <c r="N318" s="20"/>
      <c r="O318" s="20"/>
      <c r="P318" s="20"/>
      <c r="Q318" s="20"/>
      <c r="R318" s="20"/>
      <c r="S318" s="20"/>
      <c r="T318" s="67" t="s">
        <v>108</v>
      </c>
      <c r="U318" s="67"/>
      <c r="V318" s="68" t="e">
        <f t="shared" si="153"/>
        <v>#DIV/0!</v>
      </c>
      <c r="W318" s="68" t="e">
        <f t="shared" si="154"/>
        <v>#DIV/0!</v>
      </c>
      <c r="X318" s="67"/>
      <c r="Y318" s="67"/>
      <c r="Z318" s="67" t="s">
        <v>109</v>
      </c>
      <c r="AA318" s="67"/>
      <c r="AB318" s="68" t="e">
        <f t="shared" si="155"/>
        <v>#DIV/0!</v>
      </c>
      <c r="AC318" s="68" t="e">
        <f t="shared" si="156"/>
        <v>#DIV/0!</v>
      </c>
      <c r="AD318" s="67"/>
      <c r="AE318" s="67"/>
      <c r="AF318" s="67" t="s">
        <v>110</v>
      </c>
      <c r="AG318" s="67"/>
      <c r="AH318" s="68" t="e">
        <f t="shared" si="157"/>
        <v>#DIV/0!</v>
      </c>
      <c r="AI318" s="68" t="e">
        <f t="shared" si="158"/>
        <v>#DIV/0!</v>
      </c>
      <c r="AJ318" s="67"/>
      <c r="AK318" s="67"/>
      <c r="AL318" s="67" t="s">
        <v>111</v>
      </c>
      <c r="AM318" s="67"/>
      <c r="AN318" s="68" t="e">
        <f t="shared" si="159"/>
        <v>#DIV/0!</v>
      </c>
      <c r="AO318" s="68" t="e">
        <f t="shared" si="160"/>
        <v>#DIV/0!</v>
      </c>
      <c r="AP318" s="67"/>
      <c r="AQ318" s="67"/>
      <c r="AR318" s="67" t="s">
        <v>112</v>
      </c>
      <c r="AS318" s="67"/>
      <c r="AT318" s="68" t="e">
        <f t="shared" si="161"/>
        <v>#DIV/0!</v>
      </c>
      <c r="AU318" s="68" t="e">
        <f t="shared" si="162"/>
        <v>#DIV/0!</v>
      </c>
      <c r="AV318" s="67"/>
      <c r="AW318" s="67"/>
      <c r="AX318" s="67" t="s">
        <v>113</v>
      </c>
      <c r="AY318" s="67"/>
      <c r="AZ318" s="68" t="e">
        <f t="shared" si="163"/>
        <v>#DIV/0!</v>
      </c>
      <c r="BA318" s="68" t="e">
        <f t="shared" si="164"/>
        <v>#DIV/0!</v>
      </c>
      <c r="BB318" s="67"/>
      <c r="BC318" s="67"/>
      <c r="BD318" s="67" t="s">
        <v>114</v>
      </c>
      <c r="BE318" s="67"/>
      <c r="BF318" s="68" t="e">
        <f t="shared" si="165"/>
        <v>#DIV/0!</v>
      </c>
      <c r="BG318" s="68" t="e">
        <f t="shared" si="166"/>
        <v>#DIV/0!</v>
      </c>
      <c r="BH318" s="67"/>
      <c r="BI318" s="67"/>
      <c r="BJ318" s="67" t="s">
        <v>115</v>
      </c>
      <c r="BK318" s="67"/>
      <c r="BL318" s="68" t="e">
        <f t="shared" si="167"/>
        <v>#DIV/0!</v>
      </c>
      <c r="BM318" s="68" t="e">
        <f t="shared" si="168"/>
        <v>#DIV/0!</v>
      </c>
      <c r="BN318" s="67"/>
      <c r="BO318" s="67"/>
      <c r="BP318" s="67" t="s">
        <v>116</v>
      </c>
      <c r="BQ318" s="67"/>
      <c r="BR318" s="68" t="e">
        <f t="shared" si="169"/>
        <v>#DIV/0!</v>
      </c>
      <c r="BS318" s="68" t="e">
        <f t="shared" si="170"/>
        <v>#DIV/0!</v>
      </c>
      <c r="BT318" s="67"/>
      <c r="BU318" s="67"/>
      <c r="BV318" s="67" t="s">
        <v>117</v>
      </c>
      <c r="BW318" s="67"/>
      <c r="BX318" s="68" t="e">
        <f t="shared" si="171"/>
        <v>#DIV/0!</v>
      </c>
      <c r="BY318" s="68" t="e">
        <f t="shared" si="172"/>
        <v>#DIV/0!</v>
      </c>
      <c r="BZ318" s="67"/>
      <c r="CA318" s="67"/>
      <c r="CB318" s="67" t="s">
        <v>118</v>
      </c>
      <c r="CC318" s="67"/>
      <c r="CD318" s="68" t="e">
        <f t="shared" si="173"/>
        <v>#DIV/0!</v>
      </c>
      <c r="CE318" s="68" t="e">
        <f t="shared" si="174"/>
        <v>#DIV/0!</v>
      </c>
      <c r="CF318" s="67"/>
      <c r="CG318" s="67"/>
      <c r="CH318" s="67" t="s">
        <v>119</v>
      </c>
      <c r="CI318" s="67"/>
      <c r="CJ318" s="68" t="e">
        <f t="shared" si="175"/>
        <v>#DIV/0!</v>
      </c>
      <c r="CK318" s="68" t="e">
        <f t="shared" si="176"/>
        <v>#DIV/0!</v>
      </c>
      <c r="CL318" s="67"/>
      <c r="CM318" s="67"/>
      <c r="CN318" s="58">
        <f t="shared" si="177"/>
        <v>0</v>
      </c>
      <c r="CO318" s="58">
        <f t="shared" si="178"/>
        <v>0</v>
      </c>
      <c r="CP318" s="58">
        <f t="shared" si="179"/>
        <v>0</v>
      </c>
      <c r="CQ318" s="58">
        <f t="shared" si="180"/>
        <v>0</v>
      </c>
      <c r="CR318" s="58">
        <f t="shared" si="181"/>
        <v>0</v>
      </c>
      <c r="CS318" s="58">
        <f t="shared" si="182"/>
        <v>0</v>
      </c>
      <c r="CT318" s="58">
        <f t="shared" si="183"/>
        <v>0</v>
      </c>
      <c r="CU318" s="58">
        <f t="shared" si="184"/>
        <v>0</v>
      </c>
      <c r="CV318" s="58">
        <f t="shared" si="185"/>
        <v>0</v>
      </c>
      <c r="CW318" s="58">
        <f t="shared" si="186"/>
        <v>0</v>
      </c>
      <c r="CX318" s="58">
        <f t="shared" si="187"/>
        <v>0</v>
      </c>
      <c r="CY318" s="58">
        <f t="shared" si="188"/>
        <v>0</v>
      </c>
      <c r="CZ318" s="58">
        <f t="shared" si="189"/>
        <v>0</v>
      </c>
    </row>
    <row r="319" spans="1:104" ht="26" x14ac:dyDescent="0.35">
      <c r="A319" s="141" t="s">
        <v>416</v>
      </c>
      <c r="B319" s="279"/>
      <c r="C319" s="20" t="s">
        <v>976</v>
      </c>
      <c r="D319" s="22"/>
      <c r="E319" s="22"/>
      <c r="F319" s="22"/>
      <c r="G319" s="20">
        <f t="shared" si="152"/>
        <v>0</v>
      </c>
      <c r="H319" s="20"/>
      <c r="I319" s="20"/>
      <c r="J319" s="20"/>
      <c r="K319" s="20"/>
      <c r="L319" s="20"/>
      <c r="M319" s="20"/>
      <c r="N319" s="20"/>
      <c r="O319" s="20"/>
      <c r="P319" s="20"/>
      <c r="Q319" s="20"/>
      <c r="R319" s="20"/>
      <c r="S319" s="20"/>
      <c r="T319" s="67" t="s">
        <v>108</v>
      </c>
      <c r="U319" s="67"/>
      <c r="V319" s="68" t="e">
        <f t="shared" si="153"/>
        <v>#DIV/0!</v>
      </c>
      <c r="W319" s="68" t="e">
        <f t="shared" si="154"/>
        <v>#DIV/0!</v>
      </c>
      <c r="X319" s="67"/>
      <c r="Y319" s="67"/>
      <c r="Z319" s="67" t="s">
        <v>109</v>
      </c>
      <c r="AA319" s="67"/>
      <c r="AB319" s="68" t="e">
        <f t="shared" si="155"/>
        <v>#DIV/0!</v>
      </c>
      <c r="AC319" s="68" t="e">
        <f t="shared" si="156"/>
        <v>#DIV/0!</v>
      </c>
      <c r="AD319" s="67"/>
      <c r="AE319" s="67"/>
      <c r="AF319" s="67" t="s">
        <v>110</v>
      </c>
      <c r="AG319" s="67"/>
      <c r="AH319" s="68" t="e">
        <f t="shared" si="157"/>
        <v>#DIV/0!</v>
      </c>
      <c r="AI319" s="68" t="e">
        <f t="shared" si="158"/>
        <v>#DIV/0!</v>
      </c>
      <c r="AJ319" s="67"/>
      <c r="AK319" s="67"/>
      <c r="AL319" s="67" t="s">
        <v>111</v>
      </c>
      <c r="AM319" s="67"/>
      <c r="AN319" s="68" t="e">
        <f t="shared" si="159"/>
        <v>#DIV/0!</v>
      </c>
      <c r="AO319" s="68" t="e">
        <f t="shared" si="160"/>
        <v>#DIV/0!</v>
      </c>
      <c r="AP319" s="67"/>
      <c r="AQ319" s="67"/>
      <c r="AR319" s="67" t="s">
        <v>112</v>
      </c>
      <c r="AS319" s="67"/>
      <c r="AT319" s="68" t="e">
        <f t="shared" si="161"/>
        <v>#DIV/0!</v>
      </c>
      <c r="AU319" s="68" t="e">
        <f t="shared" si="162"/>
        <v>#DIV/0!</v>
      </c>
      <c r="AV319" s="67"/>
      <c r="AW319" s="67"/>
      <c r="AX319" s="67" t="s">
        <v>113</v>
      </c>
      <c r="AY319" s="67"/>
      <c r="AZ319" s="68" t="e">
        <f t="shared" si="163"/>
        <v>#DIV/0!</v>
      </c>
      <c r="BA319" s="68" t="e">
        <f t="shared" si="164"/>
        <v>#DIV/0!</v>
      </c>
      <c r="BB319" s="67"/>
      <c r="BC319" s="67"/>
      <c r="BD319" s="67" t="s">
        <v>114</v>
      </c>
      <c r="BE319" s="67"/>
      <c r="BF319" s="68" t="e">
        <f t="shared" si="165"/>
        <v>#DIV/0!</v>
      </c>
      <c r="BG319" s="68" t="e">
        <f t="shared" si="166"/>
        <v>#DIV/0!</v>
      </c>
      <c r="BH319" s="67"/>
      <c r="BI319" s="67"/>
      <c r="BJ319" s="67" t="s">
        <v>115</v>
      </c>
      <c r="BK319" s="67"/>
      <c r="BL319" s="68" t="e">
        <f t="shared" si="167"/>
        <v>#DIV/0!</v>
      </c>
      <c r="BM319" s="68" t="e">
        <f t="shared" si="168"/>
        <v>#DIV/0!</v>
      </c>
      <c r="BN319" s="67"/>
      <c r="BO319" s="67"/>
      <c r="BP319" s="67" t="s">
        <v>116</v>
      </c>
      <c r="BQ319" s="67"/>
      <c r="BR319" s="68" t="e">
        <f t="shared" si="169"/>
        <v>#DIV/0!</v>
      </c>
      <c r="BS319" s="68" t="e">
        <f t="shared" si="170"/>
        <v>#DIV/0!</v>
      </c>
      <c r="BT319" s="67"/>
      <c r="BU319" s="67"/>
      <c r="BV319" s="67" t="s">
        <v>117</v>
      </c>
      <c r="BW319" s="67"/>
      <c r="BX319" s="68" t="e">
        <f t="shared" si="171"/>
        <v>#DIV/0!</v>
      </c>
      <c r="BY319" s="68" t="e">
        <f t="shared" si="172"/>
        <v>#DIV/0!</v>
      </c>
      <c r="BZ319" s="67"/>
      <c r="CA319" s="67"/>
      <c r="CB319" s="67" t="s">
        <v>118</v>
      </c>
      <c r="CC319" s="67"/>
      <c r="CD319" s="68" t="e">
        <f t="shared" si="173"/>
        <v>#DIV/0!</v>
      </c>
      <c r="CE319" s="68" t="e">
        <f t="shared" si="174"/>
        <v>#DIV/0!</v>
      </c>
      <c r="CF319" s="67"/>
      <c r="CG319" s="67"/>
      <c r="CH319" s="67" t="s">
        <v>119</v>
      </c>
      <c r="CI319" s="67"/>
      <c r="CJ319" s="68" t="e">
        <f t="shared" si="175"/>
        <v>#DIV/0!</v>
      </c>
      <c r="CK319" s="68" t="e">
        <f t="shared" si="176"/>
        <v>#DIV/0!</v>
      </c>
      <c r="CL319" s="67"/>
      <c r="CM319" s="67"/>
      <c r="CN319" s="58">
        <f t="shared" si="177"/>
        <v>0</v>
      </c>
      <c r="CO319" s="58">
        <f t="shared" si="178"/>
        <v>0</v>
      </c>
      <c r="CP319" s="58">
        <f t="shared" si="179"/>
        <v>0</v>
      </c>
      <c r="CQ319" s="58">
        <f t="shared" si="180"/>
        <v>0</v>
      </c>
      <c r="CR319" s="58">
        <f t="shared" si="181"/>
        <v>0</v>
      </c>
      <c r="CS319" s="58">
        <f t="shared" si="182"/>
        <v>0</v>
      </c>
      <c r="CT319" s="58">
        <f t="shared" si="183"/>
        <v>0</v>
      </c>
      <c r="CU319" s="58">
        <f t="shared" si="184"/>
        <v>0</v>
      </c>
      <c r="CV319" s="58">
        <f t="shared" si="185"/>
        <v>0</v>
      </c>
      <c r="CW319" s="58">
        <f t="shared" si="186"/>
        <v>0</v>
      </c>
      <c r="CX319" s="58">
        <f t="shared" si="187"/>
        <v>0</v>
      </c>
      <c r="CY319" s="58">
        <f t="shared" si="188"/>
        <v>0</v>
      </c>
      <c r="CZ319" s="58">
        <f t="shared" si="189"/>
        <v>0</v>
      </c>
    </row>
    <row r="320" spans="1:104" ht="52" x14ac:dyDescent="0.35">
      <c r="A320" s="141" t="s">
        <v>320</v>
      </c>
      <c r="B320" s="280" t="s">
        <v>157</v>
      </c>
      <c r="C320" s="20" t="s">
        <v>977</v>
      </c>
      <c r="D320" s="22" t="s">
        <v>321</v>
      </c>
      <c r="E320" s="22" t="s">
        <v>350</v>
      </c>
      <c r="F320" s="22" t="s">
        <v>351</v>
      </c>
      <c r="G320" s="20">
        <f t="shared" si="152"/>
        <v>1</v>
      </c>
      <c r="H320" s="20"/>
      <c r="I320" s="20"/>
      <c r="J320" s="20"/>
      <c r="K320" s="20"/>
      <c r="L320" s="20"/>
      <c r="M320" s="20"/>
      <c r="N320" s="20"/>
      <c r="O320" s="20"/>
      <c r="P320" s="20"/>
      <c r="Q320" s="20"/>
      <c r="R320" s="20">
        <v>1</v>
      </c>
      <c r="S320" s="20"/>
      <c r="T320" s="67" t="s">
        <v>108</v>
      </c>
      <c r="U320" s="67"/>
      <c r="V320" s="68" t="e">
        <f t="shared" si="153"/>
        <v>#DIV/0!</v>
      </c>
      <c r="W320" s="68">
        <f t="shared" si="154"/>
        <v>0</v>
      </c>
      <c r="X320" s="67"/>
      <c r="Y320" s="67"/>
      <c r="Z320" s="67" t="s">
        <v>109</v>
      </c>
      <c r="AA320" s="67"/>
      <c r="AB320" s="68" t="e">
        <f t="shared" si="155"/>
        <v>#DIV/0!</v>
      </c>
      <c r="AC320" s="68">
        <f t="shared" si="156"/>
        <v>0</v>
      </c>
      <c r="AD320" s="67"/>
      <c r="AE320" s="67"/>
      <c r="AF320" s="67" t="s">
        <v>110</v>
      </c>
      <c r="AG320" s="67"/>
      <c r="AH320" s="68" t="e">
        <f t="shared" si="157"/>
        <v>#DIV/0!</v>
      </c>
      <c r="AI320" s="68">
        <f t="shared" si="158"/>
        <v>0</v>
      </c>
      <c r="AJ320" s="67"/>
      <c r="AK320" s="67"/>
      <c r="AL320" s="67" t="s">
        <v>111</v>
      </c>
      <c r="AM320" s="67"/>
      <c r="AN320" s="68" t="e">
        <f t="shared" si="159"/>
        <v>#DIV/0!</v>
      </c>
      <c r="AO320" s="68">
        <f t="shared" si="160"/>
        <v>0</v>
      </c>
      <c r="AP320" s="67"/>
      <c r="AQ320" s="67"/>
      <c r="AR320" s="67" t="s">
        <v>112</v>
      </c>
      <c r="AS320" s="67"/>
      <c r="AT320" s="68" t="e">
        <f t="shared" si="161"/>
        <v>#DIV/0!</v>
      </c>
      <c r="AU320" s="68">
        <f t="shared" si="162"/>
        <v>0</v>
      </c>
      <c r="AV320" s="67"/>
      <c r="AW320" s="67"/>
      <c r="AX320" s="67" t="s">
        <v>113</v>
      </c>
      <c r="AY320" s="67"/>
      <c r="AZ320" s="68" t="e">
        <f t="shared" si="163"/>
        <v>#DIV/0!</v>
      </c>
      <c r="BA320" s="68">
        <f t="shared" si="164"/>
        <v>0</v>
      </c>
      <c r="BB320" s="67"/>
      <c r="BC320" s="67"/>
      <c r="BD320" s="67" t="s">
        <v>114</v>
      </c>
      <c r="BE320" s="67"/>
      <c r="BF320" s="68" t="e">
        <f t="shared" si="165"/>
        <v>#DIV/0!</v>
      </c>
      <c r="BG320" s="68">
        <f t="shared" si="166"/>
        <v>0</v>
      </c>
      <c r="BH320" s="67"/>
      <c r="BI320" s="67"/>
      <c r="BJ320" s="67" t="s">
        <v>115</v>
      </c>
      <c r="BK320" s="67"/>
      <c r="BL320" s="68" t="e">
        <f t="shared" si="167"/>
        <v>#DIV/0!</v>
      </c>
      <c r="BM320" s="68">
        <f t="shared" si="168"/>
        <v>0</v>
      </c>
      <c r="BN320" s="67"/>
      <c r="BO320" s="67"/>
      <c r="BP320" s="67" t="s">
        <v>116</v>
      </c>
      <c r="BQ320" s="67"/>
      <c r="BR320" s="68" t="e">
        <f t="shared" si="169"/>
        <v>#DIV/0!</v>
      </c>
      <c r="BS320" s="68">
        <f t="shared" si="170"/>
        <v>0</v>
      </c>
      <c r="BT320" s="67"/>
      <c r="BU320" s="67"/>
      <c r="BV320" s="67" t="s">
        <v>117</v>
      </c>
      <c r="BW320" s="67"/>
      <c r="BX320" s="68" t="e">
        <f t="shared" si="171"/>
        <v>#DIV/0!</v>
      </c>
      <c r="BY320" s="68">
        <f t="shared" si="172"/>
        <v>0</v>
      </c>
      <c r="BZ320" s="67"/>
      <c r="CA320" s="67"/>
      <c r="CB320" s="67" t="s">
        <v>118</v>
      </c>
      <c r="CC320" s="67"/>
      <c r="CD320" s="68">
        <f t="shared" si="173"/>
        <v>0</v>
      </c>
      <c r="CE320" s="68">
        <f t="shared" si="174"/>
        <v>0</v>
      </c>
      <c r="CF320" s="67"/>
      <c r="CG320" s="67"/>
      <c r="CH320" s="67" t="s">
        <v>119</v>
      </c>
      <c r="CI320" s="67"/>
      <c r="CJ320" s="68" t="e">
        <f t="shared" si="175"/>
        <v>#DIV/0!</v>
      </c>
      <c r="CK320" s="68">
        <f t="shared" si="176"/>
        <v>0</v>
      </c>
      <c r="CL320" s="67"/>
      <c r="CM320" s="67"/>
      <c r="CN320" s="58">
        <f t="shared" si="177"/>
        <v>0</v>
      </c>
      <c r="CO320" s="58">
        <f t="shared" si="178"/>
        <v>0</v>
      </c>
      <c r="CP320" s="58">
        <f t="shared" si="179"/>
        <v>0</v>
      </c>
      <c r="CQ320" s="58">
        <f t="shared" si="180"/>
        <v>0</v>
      </c>
      <c r="CR320" s="58">
        <f t="shared" si="181"/>
        <v>0</v>
      </c>
      <c r="CS320" s="58">
        <f t="shared" si="182"/>
        <v>0</v>
      </c>
      <c r="CT320" s="58">
        <f t="shared" si="183"/>
        <v>0</v>
      </c>
      <c r="CU320" s="58">
        <f t="shared" si="184"/>
        <v>0</v>
      </c>
      <c r="CV320" s="58">
        <f t="shared" si="185"/>
        <v>0</v>
      </c>
      <c r="CW320" s="58">
        <f t="shared" si="186"/>
        <v>0</v>
      </c>
      <c r="CX320" s="58">
        <f t="shared" si="187"/>
        <v>0</v>
      </c>
      <c r="CY320" s="58">
        <f t="shared" si="188"/>
        <v>0</v>
      </c>
      <c r="CZ320" s="58">
        <f t="shared" si="189"/>
        <v>0</v>
      </c>
    </row>
    <row r="321" spans="1:104" ht="26" x14ac:dyDescent="0.35">
      <c r="A321" s="141" t="s">
        <v>320</v>
      </c>
      <c r="B321" s="281"/>
      <c r="C321" s="20" t="s">
        <v>978</v>
      </c>
      <c r="D321" s="22"/>
      <c r="E321" s="22"/>
      <c r="F321" s="22"/>
      <c r="G321" s="20">
        <f t="shared" si="152"/>
        <v>0</v>
      </c>
      <c r="H321" s="20"/>
      <c r="I321" s="20"/>
      <c r="J321" s="20"/>
      <c r="K321" s="20"/>
      <c r="L321" s="20"/>
      <c r="M321" s="20"/>
      <c r="N321" s="20"/>
      <c r="O321" s="20"/>
      <c r="P321" s="20"/>
      <c r="Q321" s="20"/>
      <c r="R321" s="20"/>
      <c r="S321" s="20"/>
      <c r="T321" s="67" t="s">
        <v>108</v>
      </c>
      <c r="U321" s="67"/>
      <c r="V321" s="68" t="e">
        <f t="shared" si="153"/>
        <v>#DIV/0!</v>
      </c>
      <c r="W321" s="68" t="e">
        <f t="shared" si="154"/>
        <v>#DIV/0!</v>
      </c>
      <c r="X321" s="67"/>
      <c r="Y321" s="67"/>
      <c r="Z321" s="67" t="s">
        <v>109</v>
      </c>
      <c r="AA321" s="67"/>
      <c r="AB321" s="68" t="e">
        <f t="shared" si="155"/>
        <v>#DIV/0!</v>
      </c>
      <c r="AC321" s="68" t="e">
        <f t="shared" si="156"/>
        <v>#DIV/0!</v>
      </c>
      <c r="AD321" s="67"/>
      <c r="AE321" s="67"/>
      <c r="AF321" s="67" t="s">
        <v>110</v>
      </c>
      <c r="AG321" s="67"/>
      <c r="AH321" s="68" t="e">
        <f t="shared" si="157"/>
        <v>#DIV/0!</v>
      </c>
      <c r="AI321" s="68" t="e">
        <f t="shared" si="158"/>
        <v>#DIV/0!</v>
      </c>
      <c r="AJ321" s="67"/>
      <c r="AK321" s="67"/>
      <c r="AL321" s="67" t="s">
        <v>111</v>
      </c>
      <c r="AM321" s="67"/>
      <c r="AN321" s="68" t="e">
        <f t="shared" si="159"/>
        <v>#DIV/0!</v>
      </c>
      <c r="AO321" s="68" t="e">
        <f t="shared" si="160"/>
        <v>#DIV/0!</v>
      </c>
      <c r="AP321" s="67"/>
      <c r="AQ321" s="67"/>
      <c r="AR321" s="67" t="s">
        <v>112</v>
      </c>
      <c r="AS321" s="67"/>
      <c r="AT321" s="68" t="e">
        <f t="shared" si="161"/>
        <v>#DIV/0!</v>
      </c>
      <c r="AU321" s="68" t="e">
        <f t="shared" si="162"/>
        <v>#DIV/0!</v>
      </c>
      <c r="AV321" s="67"/>
      <c r="AW321" s="67"/>
      <c r="AX321" s="67" t="s">
        <v>113</v>
      </c>
      <c r="AY321" s="67"/>
      <c r="AZ321" s="68" t="e">
        <f t="shared" si="163"/>
        <v>#DIV/0!</v>
      </c>
      <c r="BA321" s="68" t="e">
        <f t="shared" si="164"/>
        <v>#DIV/0!</v>
      </c>
      <c r="BB321" s="67"/>
      <c r="BC321" s="67"/>
      <c r="BD321" s="67" t="s">
        <v>114</v>
      </c>
      <c r="BE321" s="67"/>
      <c r="BF321" s="68" t="e">
        <f t="shared" si="165"/>
        <v>#DIV/0!</v>
      </c>
      <c r="BG321" s="68" t="e">
        <f t="shared" si="166"/>
        <v>#DIV/0!</v>
      </c>
      <c r="BH321" s="67"/>
      <c r="BI321" s="67"/>
      <c r="BJ321" s="67" t="s">
        <v>115</v>
      </c>
      <c r="BK321" s="67"/>
      <c r="BL321" s="68" t="e">
        <f t="shared" si="167"/>
        <v>#DIV/0!</v>
      </c>
      <c r="BM321" s="68" t="e">
        <f t="shared" si="168"/>
        <v>#DIV/0!</v>
      </c>
      <c r="BN321" s="67"/>
      <c r="BO321" s="67"/>
      <c r="BP321" s="67" t="s">
        <v>116</v>
      </c>
      <c r="BQ321" s="67"/>
      <c r="BR321" s="68" t="e">
        <f t="shared" si="169"/>
        <v>#DIV/0!</v>
      </c>
      <c r="BS321" s="68" t="e">
        <f t="shared" si="170"/>
        <v>#DIV/0!</v>
      </c>
      <c r="BT321" s="67"/>
      <c r="BU321" s="67"/>
      <c r="BV321" s="67" t="s">
        <v>117</v>
      </c>
      <c r="BW321" s="67"/>
      <c r="BX321" s="68" t="e">
        <f t="shared" si="171"/>
        <v>#DIV/0!</v>
      </c>
      <c r="BY321" s="68" t="e">
        <f t="shared" si="172"/>
        <v>#DIV/0!</v>
      </c>
      <c r="BZ321" s="67"/>
      <c r="CA321" s="67"/>
      <c r="CB321" s="67" t="s">
        <v>118</v>
      </c>
      <c r="CC321" s="67"/>
      <c r="CD321" s="68" t="e">
        <f t="shared" si="173"/>
        <v>#DIV/0!</v>
      </c>
      <c r="CE321" s="68" t="e">
        <f t="shared" si="174"/>
        <v>#DIV/0!</v>
      </c>
      <c r="CF321" s="67"/>
      <c r="CG321" s="67"/>
      <c r="CH321" s="67" t="s">
        <v>119</v>
      </c>
      <c r="CI321" s="67"/>
      <c r="CJ321" s="68" t="e">
        <f t="shared" si="175"/>
        <v>#DIV/0!</v>
      </c>
      <c r="CK321" s="68" t="e">
        <f t="shared" si="176"/>
        <v>#DIV/0!</v>
      </c>
      <c r="CL321" s="67"/>
      <c r="CM321" s="67"/>
      <c r="CN321" s="58">
        <f t="shared" si="177"/>
        <v>0</v>
      </c>
      <c r="CO321" s="58">
        <f t="shared" si="178"/>
        <v>0</v>
      </c>
      <c r="CP321" s="58">
        <f t="shared" si="179"/>
        <v>0</v>
      </c>
      <c r="CQ321" s="58">
        <f t="shared" si="180"/>
        <v>0</v>
      </c>
      <c r="CR321" s="58">
        <f t="shared" si="181"/>
        <v>0</v>
      </c>
      <c r="CS321" s="58">
        <f t="shared" si="182"/>
        <v>0</v>
      </c>
      <c r="CT321" s="58">
        <f t="shared" si="183"/>
        <v>0</v>
      </c>
      <c r="CU321" s="58">
        <f t="shared" si="184"/>
        <v>0</v>
      </c>
      <c r="CV321" s="58">
        <f t="shared" si="185"/>
        <v>0</v>
      </c>
      <c r="CW321" s="58">
        <f t="shared" si="186"/>
        <v>0</v>
      </c>
      <c r="CX321" s="58">
        <f t="shared" si="187"/>
        <v>0</v>
      </c>
      <c r="CY321" s="58">
        <f t="shared" si="188"/>
        <v>0</v>
      </c>
      <c r="CZ321" s="58">
        <f t="shared" si="189"/>
        <v>0</v>
      </c>
    </row>
    <row r="322" spans="1:104" ht="26" x14ac:dyDescent="0.35">
      <c r="A322" s="141" t="s">
        <v>320</v>
      </c>
      <c r="B322" s="281"/>
      <c r="C322" s="20" t="s">
        <v>979</v>
      </c>
      <c r="D322" s="22"/>
      <c r="E322" s="22"/>
      <c r="F322" s="22"/>
      <c r="G322" s="20">
        <f t="shared" si="152"/>
        <v>0</v>
      </c>
      <c r="H322" s="20"/>
      <c r="I322" s="20"/>
      <c r="J322" s="20"/>
      <c r="K322" s="20"/>
      <c r="L322" s="20"/>
      <c r="M322" s="20"/>
      <c r="N322" s="20"/>
      <c r="O322" s="20"/>
      <c r="P322" s="20"/>
      <c r="Q322" s="20"/>
      <c r="R322" s="20"/>
      <c r="S322" s="20"/>
      <c r="T322" s="67" t="s">
        <v>108</v>
      </c>
      <c r="U322" s="67"/>
      <c r="V322" s="68" t="e">
        <f t="shared" si="153"/>
        <v>#DIV/0!</v>
      </c>
      <c r="W322" s="68" t="e">
        <f t="shared" si="154"/>
        <v>#DIV/0!</v>
      </c>
      <c r="X322" s="67"/>
      <c r="Y322" s="67"/>
      <c r="Z322" s="67" t="s">
        <v>109</v>
      </c>
      <c r="AA322" s="67"/>
      <c r="AB322" s="68" t="e">
        <f t="shared" si="155"/>
        <v>#DIV/0!</v>
      </c>
      <c r="AC322" s="68" t="e">
        <f t="shared" si="156"/>
        <v>#DIV/0!</v>
      </c>
      <c r="AD322" s="67"/>
      <c r="AE322" s="67"/>
      <c r="AF322" s="67" t="s">
        <v>110</v>
      </c>
      <c r="AG322" s="67"/>
      <c r="AH322" s="68" t="e">
        <f t="shared" si="157"/>
        <v>#DIV/0!</v>
      </c>
      <c r="AI322" s="68" t="e">
        <f t="shared" si="158"/>
        <v>#DIV/0!</v>
      </c>
      <c r="AJ322" s="67"/>
      <c r="AK322" s="67"/>
      <c r="AL322" s="67" t="s">
        <v>111</v>
      </c>
      <c r="AM322" s="67"/>
      <c r="AN322" s="68" t="e">
        <f t="shared" si="159"/>
        <v>#DIV/0!</v>
      </c>
      <c r="AO322" s="68" t="e">
        <f t="shared" si="160"/>
        <v>#DIV/0!</v>
      </c>
      <c r="AP322" s="67"/>
      <c r="AQ322" s="67"/>
      <c r="AR322" s="67" t="s">
        <v>112</v>
      </c>
      <c r="AS322" s="67"/>
      <c r="AT322" s="68" t="e">
        <f t="shared" si="161"/>
        <v>#DIV/0!</v>
      </c>
      <c r="AU322" s="68" t="e">
        <f t="shared" si="162"/>
        <v>#DIV/0!</v>
      </c>
      <c r="AV322" s="67"/>
      <c r="AW322" s="67"/>
      <c r="AX322" s="67" t="s">
        <v>113</v>
      </c>
      <c r="AY322" s="67"/>
      <c r="AZ322" s="68" t="e">
        <f t="shared" si="163"/>
        <v>#DIV/0!</v>
      </c>
      <c r="BA322" s="68" t="e">
        <f t="shared" si="164"/>
        <v>#DIV/0!</v>
      </c>
      <c r="BB322" s="67"/>
      <c r="BC322" s="67"/>
      <c r="BD322" s="67" t="s">
        <v>114</v>
      </c>
      <c r="BE322" s="67"/>
      <c r="BF322" s="68" t="e">
        <f t="shared" si="165"/>
        <v>#DIV/0!</v>
      </c>
      <c r="BG322" s="68" t="e">
        <f t="shared" si="166"/>
        <v>#DIV/0!</v>
      </c>
      <c r="BH322" s="67"/>
      <c r="BI322" s="67"/>
      <c r="BJ322" s="67" t="s">
        <v>115</v>
      </c>
      <c r="BK322" s="67"/>
      <c r="BL322" s="68" t="e">
        <f t="shared" si="167"/>
        <v>#DIV/0!</v>
      </c>
      <c r="BM322" s="68" t="e">
        <f t="shared" si="168"/>
        <v>#DIV/0!</v>
      </c>
      <c r="BN322" s="67"/>
      <c r="BO322" s="67"/>
      <c r="BP322" s="67" t="s">
        <v>116</v>
      </c>
      <c r="BQ322" s="67"/>
      <c r="BR322" s="68" t="e">
        <f t="shared" si="169"/>
        <v>#DIV/0!</v>
      </c>
      <c r="BS322" s="68" t="e">
        <f t="shared" si="170"/>
        <v>#DIV/0!</v>
      </c>
      <c r="BT322" s="67"/>
      <c r="BU322" s="67"/>
      <c r="BV322" s="67" t="s">
        <v>117</v>
      </c>
      <c r="BW322" s="67"/>
      <c r="BX322" s="68" t="e">
        <f t="shared" si="171"/>
        <v>#DIV/0!</v>
      </c>
      <c r="BY322" s="68" t="e">
        <f t="shared" si="172"/>
        <v>#DIV/0!</v>
      </c>
      <c r="BZ322" s="67"/>
      <c r="CA322" s="67"/>
      <c r="CB322" s="67" t="s">
        <v>118</v>
      </c>
      <c r="CC322" s="67"/>
      <c r="CD322" s="68" t="e">
        <f t="shared" si="173"/>
        <v>#DIV/0!</v>
      </c>
      <c r="CE322" s="68" t="e">
        <f t="shared" si="174"/>
        <v>#DIV/0!</v>
      </c>
      <c r="CF322" s="67"/>
      <c r="CG322" s="67"/>
      <c r="CH322" s="67" t="s">
        <v>119</v>
      </c>
      <c r="CI322" s="67"/>
      <c r="CJ322" s="68" t="e">
        <f t="shared" si="175"/>
        <v>#DIV/0!</v>
      </c>
      <c r="CK322" s="68" t="e">
        <f t="shared" si="176"/>
        <v>#DIV/0!</v>
      </c>
      <c r="CL322" s="67"/>
      <c r="CM322" s="67"/>
      <c r="CN322" s="58">
        <f t="shared" si="177"/>
        <v>0</v>
      </c>
      <c r="CO322" s="58">
        <f t="shared" si="178"/>
        <v>0</v>
      </c>
      <c r="CP322" s="58">
        <f t="shared" si="179"/>
        <v>0</v>
      </c>
      <c r="CQ322" s="58">
        <f t="shared" si="180"/>
        <v>0</v>
      </c>
      <c r="CR322" s="58">
        <f t="shared" si="181"/>
        <v>0</v>
      </c>
      <c r="CS322" s="58">
        <f t="shared" si="182"/>
        <v>0</v>
      </c>
      <c r="CT322" s="58">
        <f t="shared" si="183"/>
        <v>0</v>
      </c>
      <c r="CU322" s="58">
        <f t="shared" si="184"/>
        <v>0</v>
      </c>
      <c r="CV322" s="58">
        <f t="shared" si="185"/>
        <v>0</v>
      </c>
      <c r="CW322" s="58">
        <f t="shared" si="186"/>
        <v>0</v>
      </c>
      <c r="CX322" s="58">
        <f t="shared" si="187"/>
        <v>0</v>
      </c>
      <c r="CY322" s="58">
        <f t="shared" si="188"/>
        <v>0</v>
      </c>
      <c r="CZ322" s="58">
        <f t="shared" si="189"/>
        <v>0</v>
      </c>
    </row>
    <row r="323" spans="1:104" ht="26" x14ac:dyDescent="0.35">
      <c r="A323" s="141" t="s">
        <v>320</v>
      </c>
      <c r="B323" s="282"/>
      <c r="C323" s="20" t="s">
        <v>980</v>
      </c>
      <c r="D323" s="22"/>
      <c r="E323" s="22"/>
      <c r="F323" s="22"/>
      <c r="G323" s="20">
        <f t="shared" si="152"/>
        <v>0</v>
      </c>
      <c r="H323" s="20"/>
      <c r="I323" s="20"/>
      <c r="J323" s="20"/>
      <c r="K323" s="20"/>
      <c r="L323" s="20"/>
      <c r="M323" s="20"/>
      <c r="N323" s="20"/>
      <c r="O323" s="20"/>
      <c r="P323" s="20"/>
      <c r="Q323" s="20"/>
      <c r="R323" s="20"/>
      <c r="S323" s="20"/>
      <c r="T323" s="67" t="s">
        <v>108</v>
      </c>
      <c r="U323" s="67"/>
      <c r="V323" s="68" t="e">
        <f t="shared" si="153"/>
        <v>#DIV/0!</v>
      </c>
      <c r="W323" s="68" t="e">
        <f t="shared" si="154"/>
        <v>#DIV/0!</v>
      </c>
      <c r="X323" s="67"/>
      <c r="Y323" s="67"/>
      <c r="Z323" s="67" t="s">
        <v>109</v>
      </c>
      <c r="AA323" s="67"/>
      <c r="AB323" s="68" t="e">
        <f t="shared" si="155"/>
        <v>#DIV/0!</v>
      </c>
      <c r="AC323" s="68" t="e">
        <f t="shared" si="156"/>
        <v>#DIV/0!</v>
      </c>
      <c r="AD323" s="67"/>
      <c r="AE323" s="67"/>
      <c r="AF323" s="67" t="s">
        <v>110</v>
      </c>
      <c r="AG323" s="67"/>
      <c r="AH323" s="68" t="e">
        <f t="shared" si="157"/>
        <v>#DIV/0!</v>
      </c>
      <c r="AI323" s="68" t="e">
        <f t="shared" si="158"/>
        <v>#DIV/0!</v>
      </c>
      <c r="AJ323" s="67"/>
      <c r="AK323" s="67"/>
      <c r="AL323" s="67" t="s">
        <v>111</v>
      </c>
      <c r="AM323" s="67"/>
      <c r="AN323" s="68" t="e">
        <f t="shared" si="159"/>
        <v>#DIV/0!</v>
      </c>
      <c r="AO323" s="68" t="e">
        <f t="shared" si="160"/>
        <v>#DIV/0!</v>
      </c>
      <c r="AP323" s="67"/>
      <c r="AQ323" s="67"/>
      <c r="AR323" s="67" t="s">
        <v>112</v>
      </c>
      <c r="AS323" s="67"/>
      <c r="AT323" s="68" t="e">
        <f t="shared" si="161"/>
        <v>#DIV/0!</v>
      </c>
      <c r="AU323" s="68" t="e">
        <f t="shared" si="162"/>
        <v>#DIV/0!</v>
      </c>
      <c r="AV323" s="67"/>
      <c r="AW323" s="67"/>
      <c r="AX323" s="67" t="s">
        <v>113</v>
      </c>
      <c r="AY323" s="67"/>
      <c r="AZ323" s="68" t="e">
        <f t="shared" si="163"/>
        <v>#DIV/0!</v>
      </c>
      <c r="BA323" s="68" t="e">
        <f t="shared" si="164"/>
        <v>#DIV/0!</v>
      </c>
      <c r="BB323" s="67"/>
      <c r="BC323" s="67"/>
      <c r="BD323" s="67" t="s">
        <v>114</v>
      </c>
      <c r="BE323" s="67"/>
      <c r="BF323" s="68" t="e">
        <f t="shared" si="165"/>
        <v>#DIV/0!</v>
      </c>
      <c r="BG323" s="68" t="e">
        <f t="shared" si="166"/>
        <v>#DIV/0!</v>
      </c>
      <c r="BH323" s="67"/>
      <c r="BI323" s="67"/>
      <c r="BJ323" s="67" t="s">
        <v>115</v>
      </c>
      <c r="BK323" s="67"/>
      <c r="BL323" s="68" t="e">
        <f t="shared" si="167"/>
        <v>#DIV/0!</v>
      </c>
      <c r="BM323" s="68" t="e">
        <f t="shared" si="168"/>
        <v>#DIV/0!</v>
      </c>
      <c r="BN323" s="67"/>
      <c r="BO323" s="67"/>
      <c r="BP323" s="67" t="s">
        <v>116</v>
      </c>
      <c r="BQ323" s="67"/>
      <c r="BR323" s="68" t="e">
        <f t="shared" si="169"/>
        <v>#DIV/0!</v>
      </c>
      <c r="BS323" s="68" t="e">
        <f t="shared" si="170"/>
        <v>#DIV/0!</v>
      </c>
      <c r="BT323" s="67"/>
      <c r="BU323" s="67"/>
      <c r="BV323" s="67" t="s">
        <v>117</v>
      </c>
      <c r="BW323" s="67"/>
      <c r="BX323" s="68" t="e">
        <f t="shared" si="171"/>
        <v>#DIV/0!</v>
      </c>
      <c r="BY323" s="68" t="e">
        <f t="shared" si="172"/>
        <v>#DIV/0!</v>
      </c>
      <c r="BZ323" s="67"/>
      <c r="CA323" s="67"/>
      <c r="CB323" s="67" t="s">
        <v>118</v>
      </c>
      <c r="CC323" s="67"/>
      <c r="CD323" s="68" t="e">
        <f t="shared" si="173"/>
        <v>#DIV/0!</v>
      </c>
      <c r="CE323" s="68" t="e">
        <f t="shared" si="174"/>
        <v>#DIV/0!</v>
      </c>
      <c r="CF323" s="67"/>
      <c r="CG323" s="67"/>
      <c r="CH323" s="67" t="s">
        <v>119</v>
      </c>
      <c r="CI323" s="67"/>
      <c r="CJ323" s="68" t="e">
        <f t="shared" si="175"/>
        <v>#DIV/0!</v>
      </c>
      <c r="CK323" s="68" t="e">
        <f t="shared" si="176"/>
        <v>#DIV/0!</v>
      </c>
      <c r="CL323" s="67"/>
      <c r="CM323" s="67"/>
      <c r="CN323" s="58">
        <f t="shared" si="177"/>
        <v>0</v>
      </c>
      <c r="CO323" s="58">
        <f t="shared" si="178"/>
        <v>0</v>
      </c>
      <c r="CP323" s="58">
        <f t="shared" si="179"/>
        <v>0</v>
      </c>
      <c r="CQ323" s="58">
        <f t="shared" si="180"/>
        <v>0</v>
      </c>
      <c r="CR323" s="58">
        <f t="shared" si="181"/>
        <v>0</v>
      </c>
      <c r="CS323" s="58">
        <f t="shared" si="182"/>
        <v>0</v>
      </c>
      <c r="CT323" s="58">
        <f t="shared" si="183"/>
        <v>0</v>
      </c>
      <c r="CU323" s="58">
        <f t="shared" si="184"/>
        <v>0</v>
      </c>
      <c r="CV323" s="58">
        <f t="shared" si="185"/>
        <v>0</v>
      </c>
      <c r="CW323" s="58">
        <f t="shared" si="186"/>
        <v>0</v>
      </c>
      <c r="CX323" s="58">
        <f t="shared" si="187"/>
        <v>0</v>
      </c>
      <c r="CY323" s="58">
        <f t="shared" si="188"/>
        <v>0</v>
      </c>
      <c r="CZ323" s="58">
        <f t="shared" si="189"/>
        <v>0</v>
      </c>
    </row>
    <row r="324" spans="1:104" ht="65" x14ac:dyDescent="0.35">
      <c r="A324" s="141" t="s">
        <v>400</v>
      </c>
      <c r="B324" s="280" t="s">
        <v>157</v>
      </c>
      <c r="C324" s="20" t="s">
        <v>981</v>
      </c>
      <c r="D324" s="22" t="s">
        <v>402</v>
      </c>
      <c r="E324" s="22" t="s">
        <v>406</v>
      </c>
      <c r="F324" s="22" t="s">
        <v>407</v>
      </c>
      <c r="G324" s="20">
        <f t="shared" si="152"/>
        <v>1</v>
      </c>
      <c r="H324" s="20"/>
      <c r="I324" s="20"/>
      <c r="J324" s="20"/>
      <c r="K324" s="20"/>
      <c r="L324" s="20"/>
      <c r="M324" s="20"/>
      <c r="N324" s="20"/>
      <c r="O324" s="20"/>
      <c r="P324" s="20"/>
      <c r="Q324" s="20">
        <v>1</v>
      </c>
      <c r="R324" s="20"/>
      <c r="S324" s="20"/>
      <c r="T324" s="67" t="s">
        <v>108</v>
      </c>
      <c r="U324" s="67"/>
      <c r="V324" s="68" t="e">
        <f t="shared" si="153"/>
        <v>#DIV/0!</v>
      </c>
      <c r="W324" s="68">
        <f t="shared" si="154"/>
        <v>0</v>
      </c>
      <c r="X324" s="67"/>
      <c r="Y324" s="67"/>
      <c r="Z324" s="67" t="s">
        <v>109</v>
      </c>
      <c r="AA324" s="67"/>
      <c r="AB324" s="68" t="e">
        <f t="shared" si="155"/>
        <v>#DIV/0!</v>
      </c>
      <c r="AC324" s="68">
        <f t="shared" si="156"/>
        <v>0</v>
      </c>
      <c r="AD324" s="67"/>
      <c r="AE324" s="67"/>
      <c r="AF324" s="67" t="s">
        <v>110</v>
      </c>
      <c r="AG324" s="67"/>
      <c r="AH324" s="68" t="e">
        <f t="shared" si="157"/>
        <v>#DIV/0!</v>
      </c>
      <c r="AI324" s="68">
        <f t="shared" si="158"/>
        <v>0</v>
      </c>
      <c r="AJ324" s="67"/>
      <c r="AK324" s="67"/>
      <c r="AL324" s="67" t="s">
        <v>111</v>
      </c>
      <c r="AM324" s="67"/>
      <c r="AN324" s="68" t="e">
        <f t="shared" si="159"/>
        <v>#DIV/0!</v>
      </c>
      <c r="AO324" s="68">
        <f t="shared" si="160"/>
        <v>0</v>
      </c>
      <c r="AP324" s="67"/>
      <c r="AQ324" s="67"/>
      <c r="AR324" s="67" t="s">
        <v>112</v>
      </c>
      <c r="AS324" s="67"/>
      <c r="AT324" s="68" t="e">
        <f t="shared" si="161"/>
        <v>#DIV/0!</v>
      </c>
      <c r="AU324" s="68">
        <f t="shared" si="162"/>
        <v>0</v>
      </c>
      <c r="AV324" s="67"/>
      <c r="AW324" s="67"/>
      <c r="AX324" s="67" t="s">
        <v>113</v>
      </c>
      <c r="AY324" s="67"/>
      <c r="AZ324" s="68" t="e">
        <f t="shared" si="163"/>
        <v>#DIV/0!</v>
      </c>
      <c r="BA324" s="68">
        <f t="shared" si="164"/>
        <v>0</v>
      </c>
      <c r="BB324" s="67"/>
      <c r="BC324" s="67"/>
      <c r="BD324" s="67" t="s">
        <v>114</v>
      </c>
      <c r="BE324" s="67"/>
      <c r="BF324" s="68" t="e">
        <f t="shared" si="165"/>
        <v>#DIV/0!</v>
      </c>
      <c r="BG324" s="68">
        <f t="shared" si="166"/>
        <v>0</v>
      </c>
      <c r="BH324" s="67"/>
      <c r="BI324" s="67"/>
      <c r="BJ324" s="67" t="s">
        <v>115</v>
      </c>
      <c r="BK324" s="67"/>
      <c r="BL324" s="68" t="e">
        <f t="shared" si="167"/>
        <v>#DIV/0!</v>
      </c>
      <c r="BM324" s="68">
        <f t="shared" si="168"/>
        <v>0</v>
      </c>
      <c r="BN324" s="67"/>
      <c r="BO324" s="67"/>
      <c r="BP324" s="67" t="s">
        <v>116</v>
      </c>
      <c r="BQ324" s="67"/>
      <c r="BR324" s="68" t="e">
        <f t="shared" si="169"/>
        <v>#DIV/0!</v>
      </c>
      <c r="BS324" s="68">
        <f t="shared" si="170"/>
        <v>0</v>
      </c>
      <c r="BT324" s="67"/>
      <c r="BU324" s="67"/>
      <c r="BV324" s="67" t="s">
        <v>117</v>
      </c>
      <c r="BW324" s="67"/>
      <c r="BX324" s="68">
        <f t="shared" si="171"/>
        <v>0</v>
      </c>
      <c r="BY324" s="68">
        <f t="shared" si="172"/>
        <v>0</v>
      </c>
      <c r="BZ324" s="67"/>
      <c r="CA324" s="67"/>
      <c r="CB324" s="67" t="s">
        <v>118</v>
      </c>
      <c r="CC324" s="67"/>
      <c r="CD324" s="68" t="e">
        <f t="shared" si="173"/>
        <v>#DIV/0!</v>
      </c>
      <c r="CE324" s="68">
        <f t="shared" si="174"/>
        <v>0</v>
      </c>
      <c r="CF324" s="67"/>
      <c r="CG324" s="67"/>
      <c r="CH324" s="67" t="s">
        <v>119</v>
      </c>
      <c r="CI324" s="67"/>
      <c r="CJ324" s="68" t="e">
        <f t="shared" si="175"/>
        <v>#DIV/0!</v>
      </c>
      <c r="CK324" s="68">
        <f t="shared" si="176"/>
        <v>0</v>
      </c>
      <c r="CL324" s="67"/>
      <c r="CM324" s="67"/>
      <c r="CN324" s="58">
        <f t="shared" si="177"/>
        <v>0</v>
      </c>
      <c r="CO324" s="58">
        <f t="shared" si="178"/>
        <v>0</v>
      </c>
      <c r="CP324" s="58">
        <f t="shared" si="179"/>
        <v>0</v>
      </c>
      <c r="CQ324" s="58">
        <f t="shared" si="180"/>
        <v>0</v>
      </c>
      <c r="CR324" s="58">
        <f t="shared" si="181"/>
        <v>0</v>
      </c>
      <c r="CS324" s="58">
        <f t="shared" si="182"/>
        <v>0</v>
      </c>
      <c r="CT324" s="58">
        <f t="shared" si="183"/>
        <v>0</v>
      </c>
      <c r="CU324" s="58">
        <f t="shared" si="184"/>
        <v>0</v>
      </c>
      <c r="CV324" s="58">
        <f t="shared" si="185"/>
        <v>0</v>
      </c>
      <c r="CW324" s="58">
        <f t="shared" si="186"/>
        <v>0</v>
      </c>
      <c r="CX324" s="58">
        <f t="shared" si="187"/>
        <v>0</v>
      </c>
      <c r="CY324" s="58">
        <f t="shared" si="188"/>
        <v>0</v>
      </c>
      <c r="CZ324" s="58">
        <f t="shared" si="189"/>
        <v>0</v>
      </c>
    </row>
    <row r="325" spans="1:104" ht="26" x14ac:dyDescent="0.35">
      <c r="A325" s="141" t="s">
        <v>400</v>
      </c>
      <c r="B325" s="281"/>
      <c r="C325" s="20" t="s">
        <v>982</v>
      </c>
      <c r="D325" s="22" t="s">
        <v>402</v>
      </c>
      <c r="E325" s="22" t="s">
        <v>408</v>
      </c>
      <c r="F325" s="22" t="s">
        <v>409</v>
      </c>
      <c r="G325" s="20">
        <f t="shared" si="152"/>
        <v>1</v>
      </c>
      <c r="H325" s="20"/>
      <c r="I325" s="20"/>
      <c r="J325" s="20"/>
      <c r="K325" s="20"/>
      <c r="L325" s="20"/>
      <c r="M325" s="20"/>
      <c r="N325" s="20"/>
      <c r="O325" s="20"/>
      <c r="P325" s="20"/>
      <c r="Q325" s="20"/>
      <c r="R325" s="20">
        <v>1</v>
      </c>
      <c r="S325" s="20"/>
      <c r="T325" s="67" t="s">
        <v>108</v>
      </c>
      <c r="U325" s="67"/>
      <c r="V325" s="68" t="e">
        <f t="shared" si="153"/>
        <v>#DIV/0!</v>
      </c>
      <c r="W325" s="68">
        <f t="shared" si="154"/>
        <v>0</v>
      </c>
      <c r="X325" s="67"/>
      <c r="Y325" s="67"/>
      <c r="Z325" s="67" t="s">
        <v>109</v>
      </c>
      <c r="AA325" s="67"/>
      <c r="AB325" s="68" t="e">
        <f t="shared" si="155"/>
        <v>#DIV/0!</v>
      </c>
      <c r="AC325" s="68">
        <f t="shared" si="156"/>
        <v>0</v>
      </c>
      <c r="AD325" s="67"/>
      <c r="AE325" s="67"/>
      <c r="AF325" s="67" t="s">
        <v>110</v>
      </c>
      <c r="AG325" s="67"/>
      <c r="AH325" s="68" t="e">
        <f t="shared" si="157"/>
        <v>#DIV/0!</v>
      </c>
      <c r="AI325" s="68">
        <f t="shared" si="158"/>
        <v>0</v>
      </c>
      <c r="AJ325" s="67"/>
      <c r="AK325" s="67"/>
      <c r="AL325" s="67" t="s">
        <v>111</v>
      </c>
      <c r="AM325" s="67"/>
      <c r="AN325" s="68" t="e">
        <f t="shared" si="159"/>
        <v>#DIV/0!</v>
      </c>
      <c r="AO325" s="68">
        <f t="shared" si="160"/>
        <v>0</v>
      </c>
      <c r="AP325" s="67"/>
      <c r="AQ325" s="67"/>
      <c r="AR325" s="67" t="s">
        <v>112</v>
      </c>
      <c r="AS325" s="67"/>
      <c r="AT325" s="68" t="e">
        <f t="shared" si="161"/>
        <v>#DIV/0!</v>
      </c>
      <c r="AU325" s="68">
        <f t="shared" si="162"/>
        <v>0</v>
      </c>
      <c r="AV325" s="67"/>
      <c r="AW325" s="67"/>
      <c r="AX325" s="67" t="s">
        <v>113</v>
      </c>
      <c r="AY325" s="67"/>
      <c r="AZ325" s="68" t="e">
        <f t="shared" si="163"/>
        <v>#DIV/0!</v>
      </c>
      <c r="BA325" s="68">
        <f t="shared" si="164"/>
        <v>0</v>
      </c>
      <c r="BB325" s="67"/>
      <c r="BC325" s="67"/>
      <c r="BD325" s="67" t="s">
        <v>114</v>
      </c>
      <c r="BE325" s="67"/>
      <c r="BF325" s="68" t="e">
        <f t="shared" si="165"/>
        <v>#DIV/0!</v>
      </c>
      <c r="BG325" s="68">
        <f t="shared" si="166"/>
        <v>0</v>
      </c>
      <c r="BH325" s="67"/>
      <c r="BI325" s="67"/>
      <c r="BJ325" s="67" t="s">
        <v>115</v>
      </c>
      <c r="BK325" s="67"/>
      <c r="BL325" s="68" t="e">
        <f t="shared" si="167"/>
        <v>#DIV/0!</v>
      </c>
      <c r="BM325" s="68">
        <f t="shared" si="168"/>
        <v>0</v>
      </c>
      <c r="BN325" s="67"/>
      <c r="BO325" s="67"/>
      <c r="BP325" s="67" t="s">
        <v>116</v>
      </c>
      <c r="BQ325" s="67"/>
      <c r="BR325" s="68" t="e">
        <f t="shared" si="169"/>
        <v>#DIV/0!</v>
      </c>
      <c r="BS325" s="68">
        <f t="shared" si="170"/>
        <v>0</v>
      </c>
      <c r="BT325" s="67"/>
      <c r="BU325" s="67"/>
      <c r="BV325" s="67" t="s">
        <v>117</v>
      </c>
      <c r="BW325" s="67"/>
      <c r="BX325" s="68" t="e">
        <f t="shared" si="171"/>
        <v>#DIV/0!</v>
      </c>
      <c r="BY325" s="68">
        <f t="shared" si="172"/>
        <v>0</v>
      </c>
      <c r="BZ325" s="67"/>
      <c r="CA325" s="67"/>
      <c r="CB325" s="67" t="s">
        <v>118</v>
      </c>
      <c r="CC325" s="67"/>
      <c r="CD325" s="68">
        <f t="shared" si="173"/>
        <v>0</v>
      </c>
      <c r="CE325" s="68">
        <f t="shared" si="174"/>
        <v>0</v>
      </c>
      <c r="CF325" s="67"/>
      <c r="CG325" s="67"/>
      <c r="CH325" s="67" t="s">
        <v>119</v>
      </c>
      <c r="CI325" s="67"/>
      <c r="CJ325" s="68" t="e">
        <f t="shared" si="175"/>
        <v>#DIV/0!</v>
      </c>
      <c r="CK325" s="68">
        <f t="shared" si="176"/>
        <v>0</v>
      </c>
      <c r="CL325" s="67"/>
      <c r="CM325" s="67"/>
      <c r="CN325" s="58">
        <f t="shared" si="177"/>
        <v>0</v>
      </c>
      <c r="CO325" s="58">
        <f t="shared" si="178"/>
        <v>0</v>
      </c>
      <c r="CP325" s="58">
        <f t="shared" si="179"/>
        <v>0</v>
      </c>
      <c r="CQ325" s="58">
        <f t="shared" si="180"/>
        <v>0</v>
      </c>
      <c r="CR325" s="58">
        <f t="shared" si="181"/>
        <v>0</v>
      </c>
      <c r="CS325" s="58">
        <f t="shared" si="182"/>
        <v>0</v>
      </c>
      <c r="CT325" s="58">
        <f t="shared" si="183"/>
        <v>0</v>
      </c>
      <c r="CU325" s="58">
        <f t="shared" si="184"/>
        <v>0</v>
      </c>
      <c r="CV325" s="58">
        <f t="shared" si="185"/>
        <v>0</v>
      </c>
      <c r="CW325" s="58">
        <f t="shared" si="186"/>
        <v>0</v>
      </c>
      <c r="CX325" s="58">
        <f t="shared" si="187"/>
        <v>0</v>
      </c>
      <c r="CY325" s="58">
        <f t="shared" si="188"/>
        <v>0</v>
      </c>
      <c r="CZ325" s="58">
        <f t="shared" si="189"/>
        <v>0</v>
      </c>
    </row>
    <row r="326" spans="1:104" ht="52" x14ac:dyDescent="0.35">
      <c r="A326" s="141" t="s">
        <v>400</v>
      </c>
      <c r="B326" s="281"/>
      <c r="C326" s="20" t="s">
        <v>983</v>
      </c>
      <c r="D326" s="22" t="s">
        <v>402</v>
      </c>
      <c r="E326" s="22" t="s">
        <v>410</v>
      </c>
      <c r="F326" s="22" t="s">
        <v>411</v>
      </c>
      <c r="G326" s="20">
        <f t="shared" si="152"/>
        <v>1</v>
      </c>
      <c r="H326" s="20"/>
      <c r="I326" s="20"/>
      <c r="J326" s="20"/>
      <c r="K326" s="20"/>
      <c r="L326" s="20"/>
      <c r="M326" s="20"/>
      <c r="N326" s="20"/>
      <c r="O326" s="20"/>
      <c r="P326" s="20"/>
      <c r="Q326" s="20"/>
      <c r="R326" s="20">
        <v>1</v>
      </c>
      <c r="S326" s="20"/>
      <c r="T326" s="67" t="s">
        <v>108</v>
      </c>
      <c r="U326" s="67"/>
      <c r="V326" s="68" t="e">
        <f t="shared" si="153"/>
        <v>#DIV/0!</v>
      </c>
      <c r="W326" s="68">
        <f t="shared" si="154"/>
        <v>0</v>
      </c>
      <c r="X326" s="67"/>
      <c r="Y326" s="67"/>
      <c r="Z326" s="67" t="s">
        <v>109</v>
      </c>
      <c r="AA326" s="67"/>
      <c r="AB326" s="68" t="e">
        <f t="shared" si="155"/>
        <v>#DIV/0!</v>
      </c>
      <c r="AC326" s="68">
        <f t="shared" si="156"/>
        <v>0</v>
      </c>
      <c r="AD326" s="67"/>
      <c r="AE326" s="67"/>
      <c r="AF326" s="67" t="s">
        <v>110</v>
      </c>
      <c r="AG326" s="67"/>
      <c r="AH326" s="68" t="e">
        <f t="shared" si="157"/>
        <v>#DIV/0!</v>
      </c>
      <c r="AI326" s="68">
        <f t="shared" si="158"/>
        <v>0</v>
      </c>
      <c r="AJ326" s="67"/>
      <c r="AK326" s="67"/>
      <c r="AL326" s="67" t="s">
        <v>111</v>
      </c>
      <c r="AM326" s="67"/>
      <c r="AN326" s="68" t="e">
        <f t="shared" si="159"/>
        <v>#DIV/0!</v>
      </c>
      <c r="AO326" s="68">
        <f t="shared" si="160"/>
        <v>0</v>
      </c>
      <c r="AP326" s="67"/>
      <c r="AQ326" s="67"/>
      <c r="AR326" s="67" t="s">
        <v>112</v>
      </c>
      <c r="AS326" s="67"/>
      <c r="AT326" s="68" t="e">
        <f t="shared" si="161"/>
        <v>#DIV/0!</v>
      </c>
      <c r="AU326" s="68">
        <f t="shared" si="162"/>
        <v>0</v>
      </c>
      <c r="AV326" s="67"/>
      <c r="AW326" s="67"/>
      <c r="AX326" s="67" t="s">
        <v>113</v>
      </c>
      <c r="AY326" s="67"/>
      <c r="AZ326" s="68" t="e">
        <f t="shared" si="163"/>
        <v>#DIV/0!</v>
      </c>
      <c r="BA326" s="68">
        <f t="shared" si="164"/>
        <v>0</v>
      </c>
      <c r="BB326" s="67"/>
      <c r="BC326" s="67"/>
      <c r="BD326" s="67" t="s">
        <v>114</v>
      </c>
      <c r="BE326" s="67"/>
      <c r="BF326" s="68" t="e">
        <f t="shared" si="165"/>
        <v>#DIV/0!</v>
      </c>
      <c r="BG326" s="68">
        <f t="shared" si="166"/>
        <v>0</v>
      </c>
      <c r="BH326" s="67"/>
      <c r="BI326" s="67"/>
      <c r="BJ326" s="67" t="s">
        <v>115</v>
      </c>
      <c r="BK326" s="67"/>
      <c r="BL326" s="68" t="e">
        <f t="shared" si="167"/>
        <v>#DIV/0!</v>
      </c>
      <c r="BM326" s="68">
        <f t="shared" si="168"/>
        <v>0</v>
      </c>
      <c r="BN326" s="67"/>
      <c r="BO326" s="67"/>
      <c r="BP326" s="67" t="s">
        <v>116</v>
      </c>
      <c r="BQ326" s="67"/>
      <c r="BR326" s="68" t="e">
        <f t="shared" si="169"/>
        <v>#DIV/0!</v>
      </c>
      <c r="BS326" s="68">
        <f t="shared" si="170"/>
        <v>0</v>
      </c>
      <c r="BT326" s="67"/>
      <c r="BU326" s="67"/>
      <c r="BV326" s="67" t="s">
        <v>117</v>
      </c>
      <c r="BW326" s="67"/>
      <c r="BX326" s="68" t="e">
        <f t="shared" si="171"/>
        <v>#DIV/0!</v>
      </c>
      <c r="BY326" s="68">
        <f t="shared" si="172"/>
        <v>0</v>
      </c>
      <c r="BZ326" s="67"/>
      <c r="CA326" s="67"/>
      <c r="CB326" s="67" t="s">
        <v>118</v>
      </c>
      <c r="CC326" s="67"/>
      <c r="CD326" s="68">
        <f t="shared" si="173"/>
        <v>0</v>
      </c>
      <c r="CE326" s="68">
        <f t="shared" si="174"/>
        <v>0</v>
      </c>
      <c r="CF326" s="67"/>
      <c r="CG326" s="67"/>
      <c r="CH326" s="67" t="s">
        <v>119</v>
      </c>
      <c r="CI326" s="67"/>
      <c r="CJ326" s="68" t="e">
        <f t="shared" si="175"/>
        <v>#DIV/0!</v>
      </c>
      <c r="CK326" s="68">
        <f t="shared" si="176"/>
        <v>0</v>
      </c>
      <c r="CL326" s="67"/>
      <c r="CM326" s="67"/>
      <c r="CN326" s="58">
        <f t="shared" si="177"/>
        <v>0</v>
      </c>
      <c r="CO326" s="58">
        <f t="shared" si="178"/>
        <v>0</v>
      </c>
      <c r="CP326" s="58">
        <f t="shared" si="179"/>
        <v>0</v>
      </c>
      <c r="CQ326" s="58">
        <f t="shared" si="180"/>
        <v>0</v>
      </c>
      <c r="CR326" s="58">
        <f t="shared" si="181"/>
        <v>0</v>
      </c>
      <c r="CS326" s="58">
        <f t="shared" si="182"/>
        <v>0</v>
      </c>
      <c r="CT326" s="58">
        <f t="shared" si="183"/>
        <v>0</v>
      </c>
      <c r="CU326" s="58">
        <f t="shared" si="184"/>
        <v>0</v>
      </c>
      <c r="CV326" s="58">
        <f t="shared" si="185"/>
        <v>0</v>
      </c>
      <c r="CW326" s="58">
        <f t="shared" si="186"/>
        <v>0</v>
      </c>
      <c r="CX326" s="58">
        <f t="shared" si="187"/>
        <v>0</v>
      </c>
      <c r="CY326" s="58">
        <f t="shared" si="188"/>
        <v>0</v>
      </c>
      <c r="CZ326" s="58">
        <f t="shared" si="189"/>
        <v>0</v>
      </c>
    </row>
    <row r="327" spans="1:104" ht="26" x14ac:dyDescent="0.35">
      <c r="A327" s="141" t="s">
        <v>400</v>
      </c>
      <c r="B327" s="282"/>
      <c r="C327" s="20" t="s">
        <v>984</v>
      </c>
      <c r="D327" s="22"/>
      <c r="E327" s="22"/>
      <c r="F327" s="22"/>
      <c r="G327" s="20">
        <f t="shared" si="152"/>
        <v>0</v>
      </c>
      <c r="H327" s="20"/>
      <c r="I327" s="20"/>
      <c r="J327" s="20"/>
      <c r="K327" s="20"/>
      <c r="L327" s="20"/>
      <c r="M327" s="20"/>
      <c r="N327" s="20"/>
      <c r="O327" s="20"/>
      <c r="P327" s="20"/>
      <c r="Q327" s="20"/>
      <c r="R327" s="20"/>
      <c r="S327" s="20"/>
      <c r="T327" s="67" t="s">
        <v>108</v>
      </c>
      <c r="U327" s="67"/>
      <c r="V327" s="68" t="e">
        <f t="shared" si="153"/>
        <v>#DIV/0!</v>
      </c>
      <c r="W327" s="68" t="e">
        <f t="shared" si="154"/>
        <v>#DIV/0!</v>
      </c>
      <c r="X327" s="67"/>
      <c r="Y327" s="67"/>
      <c r="Z327" s="67" t="s">
        <v>109</v>
      </c>
      <c r="AA327" s="67"/>
      <c r="AB327" s="68" t="e">
        <f t="shared" si="155"/>
        <v>#DIV/0!</v>
      </c>
      <c r="AC327" s="68" t="e">
        <f t="shared" si="156"/>
        <v>#DIV/0!</v>
      </c>
      <c r="AD327" s="67"/>
      <c r="AE327" s="67"/>
      <c r="AF327" s="67" t="s">
        <v>110</v>
      </c>
      <c r="AG327" s="67"/>
      <c r="AH327" s="68" t="e">
        <f t="shared" si="157"/>
        <v>#DIV/0!</v>
      </c>
      <c r="AI327" s="68" t="e">
        <f t="shared" si="158"/>
        <v>#DIV/0!</v>
      </c>
      <c r="AJ327" s="67"/>
      <c r="AK327" s="67"/>
      <c r="AL327" s="67" t="s">
        <v>111</v>
      </c>
      <c r="AM327" s="67"/>
      <c r="AN327" s="68" t="e">
        <f t="shared" si="159"/>
        <v>#DIV/0!</v>
      </c>
      <c r="AO327" s="68" t="e">
        <f t="shared" si="160"/>
        <v>#DIV/0!</v>
      </c>
      <c r="AP327" s="67"/>
      <c r="AQ327" s="67"/>
      <c r="AR327" s="67" t="s">
        <v>112</v>
      </c>
      <c r="AS327" s="67"/>
      <c r="AT327" s="68" t="e">
        <f t="shared" si="161"/>
        <v>#DIV/0!</v>
      </c>
      <c r="AU327" s="68" t="e">
        <f t="shared" si="162"/>
        <v>#DIV/0!</v>
      </c>
      <c r="AV327" s="67"/>
      <c r="AW327" s="67"/>
      <c r="AX327" s="67" t="s">
        <v>113</v>
      </c>
      <c r="AY327" s="67"/>
      <c r="AZ327" s="68" t="e">
        <f t="shared" si="163"/>
        <v>#DIV/0!</v>
      </c>
      <c r="BA327" s="68" t="e">
        <f t="shared" si="164"/>
        <v>#DIV/0!</v>
      </c>
      <c r="BB327" s="67"/>
      <c r="BC327" s="67"/>
      <c r="BD327" s="67" t="s">
        <v>114</v>
      </c>
      <c r="BE327" s="67"/>
      <c r="BF327" s="68" t="e">
        <f t="shared" si="165"/>
        <v>#DIV/0!</v>
      </c>
      <c r="BG327" s="68" t="e">
        <f t="shared" si="166"/>
        <v>#DIV/0!</v>
      </c>
      <c r="BH327" s="67"/>
      <c r="BI327" s="67"/>
      <c r="BJ327" s="67" t="s">
        <v>115</v>
      </c>
      <c r="BK327" s="67"/>
      <c r="BL327" s="68" t="e">
        <f t="shared" si="167"/>
        <v>#DIV/0!</v>
      </c>
      <c r="BM327" s="68" t="e">
        <f t="shared" si="168"/>
        <v>#DIV/0!</v>
      </c>
      <c r="BN327" s="67"/>
      <c r="BO327" s="67"/>
      <c r="BP327" s="67" t="s">
        <v>116</v>
      </c>
      <c r="BQ327" s="67"/>
      <c r="BR327" s="68" t="e">
        <f t="shared" si="169"/>
        <v>#DIV/0!</v>
      </c>
      <c r="BS327" s="68" t="e">
        <f t="shared" si="170"/>
        <v>#DIV/0!</v>
      </c>
      <c r="BT327" s="67"/>
      <c r="BU327" s="67"/>
      <c r="BV327" s="67" t="s">
        <v>117</v>
      </c>
      <c r="BW327" s="67"/>
      <c r="BX327" s="68" t="e">
        <f t="shared" si="171"/>
        <v>#DIV/0!</v>
      </c>
      <c r="BY327" s="68" t="e">
        <f t="shared" si="172"/>
        <v>#DIV/0!</v>
      </c>
      <c r="BZ327" s="67"/>
      <c r="CA327" s="67"/>
      <c r="CB327" s="67" t="s">
        <v>118</v>
      </c>
      <c r="CC327" s="67"/>
      <c r="CD327" s="68" t="e">
        <f t="shared" si="173"/>
        <v>#DIV/0!</v>
      </c>
      <c r="CE327" s="68" t="e">
        <f t="shared" si="174"/>
        <v>#DIV/0!</v>
      </c>
      <c r="CF327" s="67"/>
      <c r="CG327" s="67"/>
      <c r="CH327" s="67" t="s">
        <v>119</v>
      </c>
      <c r="CI327" s="67"/>
      <c r="CJ327" s="68" t="e">
        <f t="shared" si="175"/>
        <v>#DIV/0!</v>
      </c>
      <c r="CK327" s="68" t="e">
        <f t="shared" si="176"/>
        <v>#DIV/0!</v>
      </c>
      <c r="CL327" s="67"/>
      <c r="CM327" s="67"/>
      <c r="CN327" s="58">
        <f t="shared" si="177"/>
        <v>0</v>
      </c>
      <c r="CO327" s="58">
        <f t="shared" si="178"/>
        <v>0</v>
      </c>
      <c r="CP327" s="58">
        <f t="shared" si="179"/>
        <v>0</v>
      </c>
      <c r="CQ327" s="58">
        <f t="shared" si="180"/>
        <v>0</v>
      </c>
      <c r="CR327" s="58">
        <f t="shared" si="181"/>
        <v>0</v>
      </c>
      <c r="CS327" s="58">
        <f t="shared" si="182"/>
        <v>0</v>
      </c>
      <c r="CT327" s="58">
        <f t="shared" si="183"/>
        <v>0</v>
      </c>
      <c r="CU327" s="58">
        <f t="shared" si="184"/>
        <v>0</v>
      </c>
      <c r="CV327" s="58">
        <f t="shared" si="185"/>
        <v>0</v>
      </c>
      <c r="CW327" s="58">
        <f t="shared" si="186"/>
        <v>0</v>
      </c>
      <c r="CX327" s="58">
        <f t="shared" si="187"/>
        <v>0</v>
      </c>
      <c r="CY327" s="58">
        <f t="shared" si="188"/>
        <v>0</v>
      </c>
      <c r="CZ327" s="58">
        <f t="shared" si="189"/>
        <v>0</v>
      </c>
    </row>
    <row r="328" spans="1:104" ht="52" x14ac:dyDescent="0.35">
      <c r="A328" s="141" t="s">
        <v>400</v>
      </c>
      <c r="B328" s="280" t="s">
        <v>157</v>
      </c>
      <c r="C328" s="20" t="s">
        <v>985</v>
      </c>
      <c r="D328" s="22" t="s">
        <v>402</v>
      </c>
      <c r="E328" s="22" t="s">
        <v>412</v>
      </c>
      <c r="F328" s="22" t="s">
        <v>413</v>
      </c>
      <c r="G328" s="20">
        <f t="shared" ref="G328:G335" si="190">+SUM(H328:S328)</f>
        <v>1</v>
      </c>
      <c r="H328" s="20"/>
      <c r="I328" s="20">
        <v>1</v>
      </c>
      <c r="J328" s="20"/>
      <c r="K328" s="20"/>
      <c r="L328" s="20"/>
      <c r="M328" s="20"/>
      <c r="N328" s="20"/>
      <c r="O328" s="20"/>
      <c r="P328" s="20"/>
      <c r="Q328" s="20"/>
      <c r="R328" s="20"/>
      <c r="S328" s="20"/>
      <c r="T328" s="67" t="s">
        <v>108</v>
      </c>
      <c r="U328" s="67"/>
      <c r="V328" s="68" t="e">
        <f t="shared" ref="V328:V335" si="191">+U328/$H328</f>
        <v>#DIV/0!</v>
      </c>
      <c r="W328" s="68">
        <f t="shared" ref="W328:W335" si="192">+U328/$G328</f>
        <v>0</v>
      </c>
      <c r="X328" s="67"/>
      <c r="Y328" s="67"/>
      <c r="Z328" s="67" t="s">
        <v>109</v>
      </c>
      <c r="AA328" s="67"/>
      <c r="AB328" s="68">
        <f t="shared" ref="AB328:AB335" si="193">+AA328/$I328</f>
        <v>0</v>
      </c>
      <c r="AC328" s="68">
        <f t="shared" ref="AC328:AC335" si="194">+(AA328/$G328)+W328</f>
        <v>0</v>
      </c>
      <c r="AD328" s="67"/>
      <c r="AE328" s="67"/>
      <c r="AF328" s="67" t="s">
        <v>110</v>
      </c>
      <c r="AG328" s="67"/>
      <c r="AH328" s="68" t="e">
        <f t="shared" ref="AH328:AH335" si="195">+AG328/$J328</f>
        <v>#DIV/0!</v>
      </c>
      <c r="AI328" s="68">
        <f t="shared" ref="AI328:AI335" si="196">+(AG328/$G328)+AC328</f>
        <v>0</v>
      </c>
      <c r="AJ328" s="67"/>
      <c r="AK328" s="67"/>
      <c r="AL328" s="67" t="s">
        <v>111</v>
      </c>
      <c r="AM328" s="67"/>
      <c r="AN328" s="68" t="e">
        <f t="shared" ref="AN328:AN335" si="197">+AM328/$K328</f>
        <v>#DIV/0!</v>
      </c>
      <c r="AO328" s="68">
        <f t="shared" ref="AO328:AO335" si="198">+(AM328/$G328)+AI328</f>
        <v>0</v>
      </c>
      <c r="AP328" s="67"/>
      <c r="AQ328" s="67"/>
      <c r="AR328" s="67" t="s">
        <v>112</v>
      </c>
      <c r="AS328" s="67"/>
      <c r="AT328" s="68" t="e">
        <f t="shared" ref="AT328:AT335" si="199">+AS328/$L328</f>
        <v>#DIV/0!</v>
      </c>
      <c r="AU328" s="68">
        <f t="shared" ref="AU328:AU335" si="200">+(AS328/$G328)+AO328</f>
        <v>0</v>
      </c>
      <c r="AV328" s="67"/>
      <c r="AW328" s="67"/>
      <c r="AX328" s="67" t="s">
        <v>113</v>
      </c>
      <c r="AY328" s="67"/>
      <c r="AZ328" s="68" t="e">
        <f t="shared" ref="AZ328:AZ335" si="201">+AY328/$M328</f>
        <v>#DIV/0!</v>
      </c>
      <c r="BA328" s="68">
        <f t="shared" ref="BA328:BA335" si="202">+(AY328/$G328)+AU328</f>
        <v>0</v>
      </c>
      <c r="BB328" s="67"/>
      <c r="BC328" s="67"/>
      <c r="BD328" s="67" t="s">
        <v>114</v>
      </c>
      <c r="BE328" s="67"/>
      <c r="BF328" s="68" t="e">
        <f t="shared" ref="BF328:BF335" si="203">+BE328/$N328</f>
        <v>#DIV/0!</v>
      </c>
      <c r="BG328" s="68">
        <f t="shared" ref="BG328:BG335" si="204">+(BE328/$G328)+BA328</f>
        <v>0</v>
      </c>
      <c r="BH328" s="67"/>
      <c r="BI328" s="67"/>
      <c r="BJ328" s="67" t="s">
        <v>115</v>
      </c>
      <c r="BK328" s="67"/>
      <c r="BL328" s="68" t="e">
        <f t="shared" ref="BL328:BL335" si="205">+BK328/$O328</f>
        <v>#DIV/0!</v>
      </c>
      <c r="BM328" s="68">
        <f t="shared" ref="BM328:BM335" si="206">+(BK328/$G328)+BG328</f>
        <v>0</v>
      </c>
      <c r="BN328" s="67"/>
      <c r="BO328" s="67"/>
      <c r="BP328" s="67" t="s">
        <v>116</v>
      </c>
      <c r="BQ328" s="67"/>
      <c r="BR328" s="68" t="e">
        <f t="shared" ref="BR328:BR335" si="207">+BQ328/$P328</f>
        <v>#DIV/0!</v>
      </c>
      <c r="BS328" s="68">
        <f t="shared" ref="BS328:BS335" si="208">+(BQ328/$G328)+BM328</f>
        <v>0</v>
      </c>
      <c r="BT328" s="67"/>
      <c r="BU328" s="67"/>
      <c r="BV328" s="67" t="s">
        <v>117</v>
      </c>
      <c r="BW328" s="67"/>
      <c r="BX328" s="68" t="e">
        <f t="shared" ref="BX328:BX335" si="209">+BW328/$Q328</f>
        <v>#DIV/0!</v>
      </c>
      <c r="BY328" s="68">
        <f t="shared" ref="BY328:BY335" si="210">+(BW328/$G328)+BS328</f>
        <v>0</v>
      </c>
      <c r="BZ328" s="67"/>
      <c r="CA328" s="67"/>
      <c r="CB328" s="67" t="s">
        <v>118</v>
      </c>
      <c r="CC328" s="67"/>
      <c r="CD328" s="68" t="e">
        <f t="shared" ref="CD328:CD335" si="211">+CC328/$R328</f>
        <v>#DIV/0!</v>
      </c>
      <c r="CE328" s="68">
        <f t="shared" ref="CE328:CE335" si="212">+(CC328/$G328)+BY328</f>
        <v>0</v>
      </c>
      <c r="CF328" s="67"/>
      <c r="CG328" s="67"/>
      <c r="CH328" s="67" t="s">
        <v>119</v>
      </c>
      <c r="CI328" s="67"/>
      <c r="CJ328" s="68" t="e">
        <f t="shared" ref="CJ328:CJ335" si="213">+CI328/$S328</f>
        <v>#DIV/0!</v>
      </c>
      <c r="CK328" s="68">
        <f t="shared" ref="CK328:CK335" si="214">+(CI328/$G328)+CE328</f>
        <v>0</v>
      </c>
      <c r="CL328" s="67"/>
      <c r="CM328" s="67"/>
      <c r="CN328" s="58">
        <f t="shared" ref="CN328:CN335" si="215">+U328</f>
        <v>0</v>
      </c>
      <c r="CO328" s="58">
        <f t="shared" ref="CO328:CO335" si="216">+AA328</f>
        <v>0</v>
      </c>
      <c r="CP328" s="58">
        <f t="shared" ref="CP328:CP335" si="217">+AG328</f>
        <v>0</v>
      </c>
      <c r="CQ328" s="58">
        <f t="shared" ref="CQ328:CQ335" si="218">+AM328</f>
        <v>0</v>
      </c>
      <c r="CR328" s="58">
        <f t="shared" ref="CR328:CR335" si="219">+AS328</f>
        <v>0</v>
      </c>
      <c r="CS328" s="58">
        <f t="shared" ref="CS328:CS335" si="220">+AY328</f>
        <v>0</v>
      </c>
      <c r="CT328" s="58">
        <f t="shared" ref="CT328:CT335" si="221">+BE328</f>
        <v>0</v>
      </c>
      <c r="CU328" s="58">
        <f t="shared" ref="CU328:CU335" si="222">+BK328</f>
        <v>0</v>
      </c>
      <c r="CV328" s="58">
        <f t="shared" ref="CV328:CV335" si="223">+BQ328</f>
        <v>0</v>
      </c>
      <c r="CW328" s="58">
        <f t="shared" ref="CW328:CW335" si="224">+BW328</f>
        <v>0</v>
      </c>
      <c r="CX328" s="58">
        <f t="shared" ref="CX328:CX335" si="225">+CC328</f>
        <v>0</v>
      </c>
      <c r="CY328" s="58">
        <f t="shared" ref="CY328:CY335" si="226">+CI328</f>
        <v>0</v>
      </c>
      <c r="CZ328" s="58">
        <f t="shared" ref="CZ328:CZ335" si="227">+SUM(CN328:CY328)</f>
        <v>0</v>
      </c>
    </row>
    <row r="329" spans="1:104" ht="26" x14ac:dyDescent="0.35">
      <c r="A329" s="141" t="s">
        <v>400</v>
      </c>
      <c r="B329" s="281"/>
      <c r="C329" s="20" t="s">
        <v>986</v>
      </c>
      <c r="D329" s="22" t="s">
        <v>402</v>
      </c>
      <c r="E329" s="22" t="s">
        <v>414</v>
      </c>
      <c r="F329" s="22" t="s">
        <v>415</v>
      </c>
      <c r="G329" s="20">
        <f t="shared" si="190"/>
        <v>1</v>
      </c>
      <c r="H329" s="20"/>
      <c r="I329" s="20"/>
      <c r="J329" s="20"/>
      <c r="K329" s="20"/>
      <c r="L329" s="20"/>
      <c r="M329" s="20"/>
      <c r="N329" s="20"/>
      <c r="O329" s="20"/>
      <c r="P329" s="20">
        <v>1</v>
      </c>
      <c r="Q329" s="20"/>
      <c r="R329" s="20"/>
      <c r="S329" s="20"/>
      <c r="T329" s="67" t="s">
        <v>108</v>
      </c>
      <c r="U329" s="67"/>
      <c r="V329" s="68" t="e">
        <f t="shared" si="191"/>
        <v>#DIV/0!</v>
      </c>
      <c r="W329" s="68">
        <f t="shared" si="192"/>
        <v>0</v>
      </c>
      <c r="X329" s="67"/>
      <c r="Y329" s="67"/>
      <c r="Z329" s="67" t="s">
        <v>109</v>
      </c>
      <c r="AA329" s="67"/>
      <c r="AB329" s="68" t="e">
        <f t="shared" si="193"/>
        <v>#DIV/0!</v>
      </c>
      <c r="AC329" s="68">
        <f t="shared" si="194"/>
        <v>0</v>
      </c>
      <c r="AD329" s="67"/>
      <c r="AE329" s="67"/>
      <c r="AF329" s="67" t="s">
        <v>110</v>
      </c>
      <c r="AG329" s="67"/>
      <c r="AH329" s="68" t="e">
        <f t="shared" si="195"/>
        <v>#DIV/0!</v>
      </c>
      <c r="AI329" s="68">
        <f t="shared" si="196"/>
        <v>0</v>
      </c>
      <c r="AJ329" s="67"/>
      <c r="AK329" s="67"/>
      <c r="AL329" s="67" t="s">
        <v>111</v>
      </c>
      <c r="AM329" s="67"/>
      <c r="AN329" s="68" t="e">
        <f t="shared" si="197"/>
        <v>#DIV/0!</v>
      </c>
      <c r="AO329" s="68">
        <f t="shared" si="198"/>
        <v>0</v>
      </c>
      <c r="AP329" s="67"/>
      <c r="AQ329" s="67"/>
      <c r="AR329" s="67" t="s">
        <v>112</v>
      </c>
      <c r="AS329" s="67"/>
      <c r="AT329" s="68" t="e">
        <f t="shared" si="199"/>
        <v>#DIV/0!</v>
      </c>
      <c r="AU329" s="68">
        <f t="shared" si="200"/>
        <v>0</v>
      </c>
      <c r="AV329" s="67"/>
      <c r="AW329" s="67"/>
      <c r="AX329" s="67" t="s">
        <v>113</v>
      </c>
      <c r="AY329" s="67"/>
      <c r="AZ329" s="68" t="e">
        <f t="shared" si="201"/>
        <v>#DIV/0!</v>
      </c>
      <c r="BA329" s="68">
        <f t="shared" si="202"/>
        <v>0</v>
      </c>
      <c r="BB329" s="67"/>
      <c r="BC329" s="67"/>
      <c r="BD329" s="67" t="s">
        <v>114</v>
      </c>
      <c r="BE329" s="67"/>
      <c r="BF329" s="68" t="e">
        <f t="shared" si="203"/>
        <v>#DIV/0!</v>
      </c>
      <c r="BG329" s="68">
        <f t="shared" si="204"/>
        <v>0</v>
      </c>
      <c r="BH329" s="67"/>
      <c r="BI329" s="67"/>
      <c r="BJ329" s="67" t="s">
        <v>115</v>
      </c>
      <c r="BK329" s="67"/>
      <c r="BL329" s="68" t="e">
        <f t="shared" si="205"/>
        <v>#DIV/0!</v>
      </c>
      <c r="BM329" s="68">
        <f t="shared" si="206"/>
        <v>0</v>
      </c>
      <c r="BN329" s="67"/>
      <c r="BO329" s="67"/>
      <c r="BP329" s="67" t="s">
        <v>116</v>
      </c>
      <c r="BQ329" s="67"/>
      <c r="BR329" s="68">
        <f t="shared" si="207"/>
        <v>0</v>
      </c>
      <c r="BS329" s="68">
        <f t="shared" si="208"/>
        <v>0</v>
      </c>
      <c r="BT329" s="67"/>
      <c r="BU329" s="67"/>
      <c r="BV329" s="67" t="s">
        <v>117</v>
      </c>
      <c r="BW329" s="67"/>
      <c r="BX329" s="68" t="e">
        <f t="shared" si="209"/>
        <v>#DIV/0!</v>
      </c>
      <c r="BY329" s="68">
        <f t="shared" si="210"/>
        <v>0</v>
      </c>
      <c r="BZ329" s="67"/>
      <c r="CA329" s="67"/>
      <c r="CB329" s="67" t="s">
        <v>118</v>
      </c>
      <c r="CC329" s="67"/>
      <c r="CD329" s="68" t="e">
        <f t="shared" si="211"/>
        <v>#DIV/0!</v>
      </c>
      <c r="CE329" s="68">
        <f t="shared" si="212"/>
        <v>0</v>
      </c>
      <c r="CF329" s="67"/>
      <c r="CG329" s="67"/>
      <c r="CH329" s="67" t="s">
        <v>119</v>
      </c>
      <c r="CI329" s="67"/>
      <c r="CJ329" s="68" t="e">
        <f t="shared" si="213"/>
        <v>#DIV/0!</v>
      </c>
      <c r="CK329" s="68">
        <f t="shared" si="214"/>
        <v>0</v>
      </c>
      <c r="CL329" s="67"/>
      <c r="CM329" s="67"/>
      <c r="CN329" s="58">
        <f t="shared" si="215"/>
        <v>0</v>
      </c>
      <c r="CO329" s="58">
        <f t="shared" si="216"/>
        <v>0</v>
      </c>
      <c r="CP329" s="58">
        <f t="shared" si="217"/>
        <v>0</v>
      </c>
      <c r="CQ329" s="58">
        <f t="shared" si="218"/>
        <v>0</v>
      </c>
      <c r="CR329" s="58">
        <f t="shared" si="219"/>
        <v>0</v>
      </c>
      <c r="CS329" s="58">
        <f t="shared" si="220"/>
        <v>0</v>
      </c>
      <c r="CT329" s="58">
        <f t="shared" si="221"/>
        <v>0</v>
      </c>
      <c r="CU329" s="58">
        <f t="shared" si="222"/>
        <v>0</v>
      </c>
      <c r="CV329" s="58">
        <f t="shared" si="223"/>
        <v>0</v>
      </c>
      <c r="CW329" s="58">
        <f t="shared" si="224"/>
        <v>0</v>
      </c>
      <c r="CX329" s="58">
        <f t="shared" si="225"/>
        <v>0</v>
      </c>
      <c r="CY329" s="58">
        <f t="shared" si="226"/>
        <v>0</v>
      </c>
      <c r="CZ329" s="58">
        <f t="shared" si="227"/>
        <v>0</v>
      </c>
    </row>
    <row r="330" spans="1:104" ht="26" x14ac:dyDescent="0.35">
      <c r="A330" s="141" t="s">
        <v>400</v>
      </c>
      <c r="B330" s="281"/>
      <c r="C330" s="20" t="s">
        <v>987</v>
      </c>
      <c r="D330" s="22"/>
      <c r="E330" s="22"/>
      <c r="F330" s="22"/>
      <c r="G330" s="20">
        <f t="shared" si="190"/>
        <v>0</v>
      </c>
      <c r="H330" s="20"/>
      <c r="I330" s="20"/>
      <c r="J330" s="20"/>
      <c r="K330" s="20"/>
      <c r="L330" s="20"/>
      <c r="M330" s="20"/>
      <c r="N330" s="20"/>
      <c r="O330" s="20"/>
      <c r="P330" s="20"/>
      <c r="Q330" s="20"/>
      <c r="R330" s="20"/>
      <c r="S330" s="20"/>
      <c r="T330" s="67" t="s">
        <v>108</v>
      </c>
      <c r="U330" s="67"/>
      <c r="V330" s="68" t="e">
        <f t="shared" si="191"/>
        <v>#DIV/0!</v>
      </c>
      <c r="W330" s="68" t="e">
        <f t="shared" si="192"/>
        <v>#DIV/0!</v>
      </c>
      <c r="X330" s="67"/>
      <c r="Y330" s="67"/>
      <c r="Z330" s="67" t="s">
        <v>109</v>
      </c>
      <c r="AA330" s="67"/>
      <c r="AB330" s="68" t="e">
        <f t="shared" si="193"/>
        <v>#DIV/0!</v>
      </c>
      <c r="AC330" s="68" t="e">
        <f t="shared" si="194"/>
        <v>#DIV/0!</v>
      </c>
      <c r="AD330" s="67"/>
      <c r="AE330" s="67"/>
      <c r="AF330" s="67" t="s">
        <v>110</v>
      </c>
      <c r="AG330" s="67"/>
      <c r="AH330" s="68" t="e">
        <f t="shared" si="195"/>
        <v>#DIV/0!</v>
      </c>
      <c r="AI330" s="68" t="e">
        <f t="shared" si="196"/>
        <v>#DIV/0!</v>
      </c>
      <c r="AJ330" s="67"/>
      <c r="AK330" s="67"/>
      <c r="AL330" s="67" t="s">
        <v>111</v>
      </c>
      <c r="AM330" s="67"/>
      <c r="AN330" s="68" t="e">
        <f t="shared" si="197"/>
        <v>#DIV/0!</v>
      </c>
      <c r="AO330" s="68" t="e">
        <f t="shared" si="198"/>
        <v>#DIV/0!</v>
      </c>
      <c r="AP330" s="67"/>
      <c r="AQ330" s="67"/>
      <c r="AR330" s="67" t="s">
        <v>112</v>
      </c>
      <c r="AS330" s="67"/>
      <c r="AT330" s="68" t="e">
        <f t="shared" si="199"/>
        <v>#DIV/0!</v>
      </c>
      <c r="AU330" s="68" t="e">
        <f t="shared" si="200"/>
        <v>#DIV/0!</v>
      </c>
      <c r="AV330" s="67"/>
      <c r="AW330" s="67"/>
      <c r="AX330" s="67" t="s">
        <v>113</v>
      </c>
      <c r="AY330" s="67"/>
      <c r="AZ330" s="68" t="e">
        <f t="shared" si="201"/>
        <v>#DIV/0!</v>
      </c>
      <c r="BA330" s="68" t="e">
        <f t="shared" si="202"/>
        <v>#DIV/0!</v>
      </c>
      <c r="BB330" s="67"/>
      <c r="BC330" s="67"/>
      <c r="BD330" s="67" t="s">
        <v>114</v>
      </c>
      <c r="BE330" s="67"/>
      <c r="BF330" s="68" t="e">
        <f t="shared" si="203"/>
        <v>#DIV/0!</v>
      </c>
      <c r="BG330" s="68" t="e">
        <f t="shared" si="204"/>
        <v>#DIV/0!</v>
      </c>
      <c r="BH330" s="67"/>
      <c r="BI330" s="67"/>
      <c r="BJ330" s="67" t="s">
        <v>115</v>
      </c>
      <c r="BK330" s="67"/>
      <c r="BL330" s="68" t="e">
        <f t="shared" si="205"/>
        <v>#DIV/0!</v>
      </c>
      <c r="BM330" s="68" t="e">
        <f t="shared" si="206"/>
        <v>#DIV/0!</v>
      </c>
      <c r="BN330" s="67"/>
      <c r="BO330" s="67"/>
      <c r="BP330" s="67" t="s">
        <v>116</v>
      </c>
      <c r="BQ330" s="67"/>
      <c r="BR330" s="68" t="e">
        <f t="shared" si="207"/>
        <v>#DIV/0!</v>
      </c>
      <c r="BS330" s="68" t="e">
        <f t="shared" si="208"/>
        <v>#DIV/0!</v>
      </c>
      <c r="BT330" s="67"/>
      <c r="BU330" s="67"/>
      <c r="BV330" s="67" t="s">
        <v>117</v>
      </c>
      <c r="BW330" s="67"/>
      <c r="BX330" s="68" t="e">
        <f t="shared" si="209"/>
        <v>#DIV/0!</v>
      </c>
      <c r="BY330" s="68" t="e">
        <f t="shared" si="210"/>
        <v>#DIV/0!</v>
      </c>
      <c r="BZ330" s="67"/>
      <c r="CA330" s="67"/>
      <c r="CB330" s="67" t="s">
        <v>118</v>
      </c>
      <c r="CC330" s="67"/>
      <c r="CD330" s="68" t="e">
        <f t="shared" si="211"/>
        <v>#DIV/0!</v>
      </c>
      <c r="CE330" s="68" t="e">
        <f t="shared" si="212"/>
        <v>#DIV/0!</v>
      </c>
      <c r="CF330" s="67"/>
      <c r="CG330" s="67"/>
      <c r="CH330" s="67" t="s">
        <v>119</v>
      </c>
      <c r="CI330" s="67"/>
      <c r="CJ330" s="68" t="e">
        <f t="shared" si="213"/>
        <v>#DIV/0!</v>
      </c>
      <c r="CK330" s="68" t="e">
        <f t="shared" si="214"/>
        <v>#DIV/0!</v>
      </c>
      <c r="CL330" s="67"/>
      <c r="CM330" s="67"/>
      <c r="CN330" s="58">
        <f t="shared" si="215"/>
        <v>0</v>
      </c>
      <c r="CO330" s="58">
        <f t="shared" si="216"/>
        <v>0</v>
      </c>
      <c r="CP330" s="58">
        <f t="shared" si="217"/>
        <v>0</v>
      </c>
      <c r="CQ330" s="58">
        <f t="shared" si="218"/>
        <v>0</v>
      </c>
      <c r="CR330" s="58">
        <f t="shared" si="219"/>
        <v>0</v>
      </c>
      <c r="CS330" s="58">
        <f t="shared" si="220"/>
        <v>0</v>
      </c>
      <c r="CT330" s="58">
        <f t="shared" si="221"/>
        <v>0</v>
      </c>
      <c r="CU330" s="58">
        <f t="shared" si="222"/>
        <v>0</v>
      </c>
      <c r="CV330" s="58">
        <f t="shared" si="223"/>
        <v>0</v>
      </c>
      <c r="CW330" s="58">
        <f t="shared" si="224"/>
        <v>0</v>
      </c>
      <c r="CX330" s="58">
        <f t="shared" si="225"/>
        <v>0</v>
      </c>
      <c r="CY330" s="58">
        <f t="shared" si="226"/>
        <v>0</v>
      </c>
      <c r="CZ330" s="58">
        <f t="shared" si="227"/>
        <v>0</v>
      </c>
    </row>
    <row r="331" spans="1:104" ht="26" x14ac:dyDescent="0.35">
      <c r="A331" s="141" t="s">
        <v>400</v>
      </c>
      <c r="B331" s="282"/>
      <c r="C331" s="20" t="s">
        <v>988</v>
      </c>
      <c r="D331" s="22"/>
      <c r="E331" s="22"/>
      <c r="F331" s="22"/>
      <c r="G331" s="20">
        <f t="shared" si="190"/>
        <v>0</v>
      </c>
      <c r="H331" s="20"/>
      <c r="I331" s="20"/>
      <c r="J331" s="20"/>
      <c r="K331" s="20"/>
      <c r="L331" s="20"/>
      <c r="M331" s="20"/>
      <c r="N331" s="20"/>
      <c r="O331" s="20"/>
      <c r="P331" s="20"/>
      <c r="Q331" s="20"/>
      <c r="R331" s="20"/>
      <c r="S331" s="20"/>
      <c r="T331" s="67" t="s">
        <v>108</v>
      </c>
      <c r="U331" s="67"/>
      <c r="V331" s="68" t="e">
        <f t="shared" si="191"/>
        <v>#DIV/0!</v>
      </c>
      <c r="W331" s="68" t="e">
        <f t="shared" si="192"/>
        <v>#DIV/0!</v>
      </c>
      <c r="X331" s="67"/>
      <c r="Y331" s="67"/>
      <c r="Z331" s="67" t="s">
        <v>109</v>
      </c>
      <c r="AA331" s="67"/>
      <c r="AB331" s="68" t="e">
        <f t="shared" si="193"/>
        <v>#DIV/0!</v>
      </c>
      <c r="AC331" s="68" t="e">
        <f t="shared" si="194"/>
        <v>#DIV/0!</v>
      </c>
      <c r="AD331" s="67"/>
      <c r="AE331" s="67"/>
      <c r="AF331" s="67" t="s">
        <v>110</v>
      </c>
      <c r="AG331" s="67"/>
      <c r="AH331" s="68" t="e">
        <f t="shared" si="195"/>
        <v>#DIV/0!</v>
      </c>
      <c r="AI331" s="68" t="e">
        <f t="shared" si="196"/>
        <v>#DIV/0!</v>
      </c>
      <c r="AJ331" s="67"/>
      <c r="AK331" s="67"/>
      <c r="AL331" s="67" t="s">
        <v>111</v>
      </c>
      <c r="AM331" s="67"/>
      <c r="AN331" s="68" t="e">
        <f t="shared" si="197"/>
        <v>#DIV/0!</v>
      </c>
      <c r="AO331" s="68" t="e">
        <f t="shared" si="198"/>
        <v>#DIV/0!</v>
      </c>
      <c r="AP331" s="67"/>
      <c r="AQ331" s="67"/>
      <c r="AR331" s="67" t="s">
        <v>112</v>
      </c>
      <c r="AS331" s="67"/>
      <c r="AT331" s="68" t="e">
        <f t="shared" si="199"/>
        <v>#DIV/0!</v>
      </c>
      <c r="AU331" s="68" t="e">
        <f t="shared" si="200"/>
        <v>#DIV/0!</v>
      </c>
      <c r="AV331" s="67"/>
      <c r="AW331" s="67"/>
      <c r="AX331" s="67" t="s">
        <v>113</v>
      </c>
      <c r="AY331" s="67"/>
      <c r="AZ331" s="68" t="e">
        <f t="shared" si="201"/>
        <v>#DIV/0!</v>
      </c>
      <c r="BA331" s="68" t="e">
        <f t="shared" si="202"/>
        <v>#DIV/0!</v>
      </c>
      <c r="BB331" s="67"/>
      <c r="BC331" s="67"/>
      <c r="BD331" s="67" t="s">
        <v>114</v>
      </c>
      <c r="BE331" s="67"/>
      <c r="BF331" s="68" t="e">
        <f t="shared" si="203"/>
        <v>#DIV/0!</v>
      </c>
      <c r="BG331" s="68" t="e">
        <f t="shared" si="204"/>
        <v>#DIV/0!</v>
      </c>
      <c r="BH331" s="67"/>
      <c r="BI331" s="67"/>
      <c r="BJ331" s="67" t="s">
        <v>115</v>
      </c>
      <c r="BK331" s="67"/>
      <c r="BL331" s="68" t="e">
        <f t="shared" si="205"/>
        <v>#DIV/0!</v>
      </c>
      <c r="BM331" s="68" t="e">
        <f t="shared" si="206"/>
        <v>#DIV/0!</v>
      </c>
      <c r="BN331" s="67"/>
      <c r="BO331" s="67"/>
      <c r="BP331" s="67" t="s">
        <v>116</v>
      </c>
      <c r="BQ331" s="67"/>
      <c r="BR331" s="68" t="e">
        <f t="shared" si="207"/>
        <v>#DIV/0!</v>
      </c>
      <c r="BS331" s="68" t="e">
        <f t="shared" si="208"/>
        <v>#DIV/0!</v>
      </c>
      <c r="BT331" s="67"/>
      <c r="BU331" s="67"/>
      <c r="BV331" s="67" t="s">
        <v>117</v>
      </c>
      <c r="BW331" s="67"/>
      <c r="BX331" s="68" t="e">
        <f t="shared" si="209"/>
        <v>#DIV/0!</v>
      </c>
      <c r="BY331" s="68" t="e">
        <f t="shared" si="210"/>
        <v>#DIV/0!</v>
      </c>
      <c r="BZ331" s="67"/>
      <c r="CA331" s="67"/>
      <c r="CB331" s="67" t="s">
        <v>118</v>
      </c>
      <c r="CC331" s="67"/>
      <c r="CD331" s="68" t="e">
        <f t="shared" si="211"/>
        <v>#DIV/0!</v>
      </c>
      <c r="CE331" s="68" t="e">
        <f t="shared" si="212"/>
        <v>#DIV/0!</v>
      </c>
      <c r="CF331" s="67"/>
      <c r="CG331" s="67"/>
      <c r="CH331" s="67" t="s">
        <v>119</v>
      </c>
      <c r="CI331" s="67"/>
      <c r="CJ331" s="68" t="e">
        <f t="shared" si="213"/>
        <v>#DIV/0!</v>
      </c>
      <c r="CK331" s="68" t="e">
        <f t="shared" si="214"/>
        <v>#DIV/0!</v>
      </c>
      <c r="CL331" s="67"/>
      <c r="CM331" s="67"/>
      <c r="CN331" s="58">
        <f t="shared" si="215"/>
        <v>0</v>
      </c>
      <c r="CO331" s="58">
        <f t="shared" si="216"/>
        <v>0</v>
      </c>
      <c r="CP331" s="58">
        <f t="shared" si="217"/>
        <v>0</v>
      </c>
      <c r="CQ331" s="58">
        <f t="shared" si="218"/>
        <v>0</v>
      </c>
      <c r="CR331" s="58">
        <f t="shared" si="219"/>
        <v>0</v>
      </c>
      <c r="CS331" s="58">
        <f t="shared" si="220"/>
        <v>0</v>
      </c>
      <c r="CT331" s="58">
        <f t="shared" si="221"/>
        <v>0</v>
      </c>
      <c r="CU331" s="58">
        <f t="shared" si="222"/>
        <v>0</v>
      </c>
      <c r="CV331" s="58">
        <f t="shared" si="223"/>
        <v>0</v>
      </c>
      <c r="CW331" s="58">
        <f t="shared" si="224"/>
        <v>0</v>
      </c>
      <c r="CX331" s="58">
        <f t="shared" si="225"/>
        <v>0</v>
      </c>
      <c r="CY331" s="58">
        <f t="shared" si="226"/>
        <v>0</v>
      </c>
      <c r="CZ331" s="58">
        <f t="shared" si="227"/>
        <v>0</v>
      </c>
    </row>
    <row r="332" spans="1:104" ht="52" x14ac:dyDescent="0.35">
      <c r="A332" s="141" t="s">
        <v>416</v>
      </c>
      <c r="B332" s="280" t="s">
        <v>157</v>
      </c>
      <c r="C332" s="20" t="s">
        <v>989</v>
      </c>
      <c r="D332" s="22" t="s">
        <v>299</v>
      </c>
      <c r="E332" s="22" t="s">
        <v>440</v>
      </c>
      <c r="F332" s="22" t="s">
        <v>441</v>
      </c>
      <c r="G332" s="20">
        <f t="shared" si="190"/>
        <v>1</v>
      </c>
      <c r="H332" s="20"/>
      <c r="I332" s="20"/>
      <c r="J332" s="20"/>
      <c r="K332" s="20"/>
      <c r="L332" s="20"/>
      <c r="M332" s="20"/>
      <c r="N332" s="20"/>
      <c r="O332" s="20"/>
      <c r="P332" s="20"/>
      <c r="Q332" s="20"/>
      <c r="R332" s="20">
        <v>1</v>
      </c>
      <c r="S332" s="20"/>
      <c r="T332" s="67" t="s">
        <v>108</v>
      </c>
      <c r="U332" s="67"/>
      <c r="V332" s="68" t="e">
        <f t="shared" si="191"/>
        <v>#DIV/0!</v>
      </c>
      <c r="W332" s="68">
        <f t="shared" si="192"/>
        <v>0</v>
      </c>
      <c r="X332" s="67"/>
      <c r="Y332" s="67"/>
      <c r="Z332" s="67" t="s">
        <v>109</v>
      </c>
      <c r="AA332" s="67"/>
      <c r="AB332" s="68" t="e">
        <f t="shared" si="193"/>
        <v>#DIV/0!</v>
      </c>
      <c r="AC332" s="68">
        <f t="shared" si="194"/>
        <v>0</v>
      </c>
      <c r="AD332" s="67"/>
      <c r="AE332" s="67"/>
      <c r="AF332" s="67" t="s">
        <v>110</v>
      </c>
      <c r="AG332" s="67"/>
      <c r="AH332" s="68" t="e">
        <f t="shared" si="195"/>
        <v>#DIV/0!</v>
      </c>
      <c r="AI332" s="68">
        <f t="shared" si="196"/>
        <v>0</v>
      </c>
      <c r="AJ332" s="67"/>
      <c r="AK332" s="67"/>
      <c r="AL332" s="67" t="s">
        <v>111</v>
      </c>
      <c r="AM332" s="67"/>
      <c r="AN332" s="68" t="e">
        <f t="shared" si="197"/>
        <v>#DIV/0!</v>
      </c>
      <c r="AO332" s="68">
        <f t="shared" si="198"/>
        <v>0</v>
      </c>
      <c r="AP332" s="67"/>
      <c r="AQ332" s="67"/>
      <c r="AR332" s="67" t="s">
        <v>112</v>
      </c>
      <c r="AS332" s="67"/>
      <c r="AT332" s="68" t="e">
        <f t="shared" si="199"/>
        <v>#DIV/0!</v>
      </c>
      <c r="AU332" s="68">
        <f t="shared" si="200"/>
        <v>0</v>
      </c>
      <c r="AV332" s="67"/>
      <c r="AW332" s="67"/>
      <c r="AX332" s="67" t="s">
        <v>113</v>
      </c>
      <c r="AY332" s="67"/>
      <c r="AZ332" s="68" t="e">
        <f t="shared" si="201"/>
        <v>#DIV/0!</v>
      </c>
      <c r="BA332" s="68">
        <f t="shared" si="202"/>
        <v>0</v>
      </c>
      <c r="BB332" s="67"/>
      <c r="BC332" s="67"/>
      <c r="BD332" s="67" t="s">
        <v>114</v>
      </c>
      <c r="BE332" s="67"/>
      <c r="BF332" s="68" t="e">
        <f t="shared" si="203"/>
        <v>#DIV/0!</v>
      </c>
      <c r="BG332" s="68">
        <f t="shared" si="204"/>
        <v>0</v>
      </c>
      <c r="BH332" s="67"/>
      <c r="BI332" s="67"/>
      <c r="BJ332" s="67" t="s">
        <v>115</v>
      </c>
      <c r="BK332" s="67"/>
      <c r="BL332" s="68" t="e">
        <f t="shared" si="205"/>
        <v>#DIV/0!</v>
      </c>
      <c r="BM332" s="68">
        <f t="shared" si="206"/>
        <v>0</v>
      </c>
      <c r="BN332" s="67"/>
      <c r="BO332" s="67"/>
      <c r="BP332" s="67" t="s">
        <v>116</v>
      </c>
      <c r="BQ332" s="67"/>
      <c r="BR332" s="68" t="e">
        <f t="shared" si="207"/>
        <v>#DIV/0!</v>
      </c>
      <c r="BS332" s="68">
        <f t="shared" si="208"/>
        <v>0</v>
      </c>
      <c r="BT332" s="67"/>
      <c r="BU332" s="67"/>
      <c r="BV332" s="67" t="s">
        <v>117</v>
      </c>
      <c r="BW332" s="67"/>
      <c r="BX332" s="68" t="e">
        <f t="shared" si="209"/>
        <v>#DIV/0!</v>
      </c>
      <c r="BY332" s="68">
        <f t="shared" si="210"/>
        <v>0</v>
      </c>
      <c r="BZ332" s="67"/>
      <c r="CA332" s="67"/>
      <c r="CB332" s="67" t="s">
        <v>118</v>
      </c>
      <c r="CC332" s="67"/>
      <c r="CD332" s="68">
        <f t="shared" si="211"/>
        <v>0</v>
      </c>
      <c r="CE332" s="68">
        <f t="shared" si="212"/>
        <v>0</v>
      </c>
      <c r="CF332" s="67"/>
      <c r="CG332" s="67"/>
      <c r="CH332" s="67" t="s">
        <v>119</v>
      </c>
      <c r="CI332" s="67"/>
      <c r="CJ332" s="68" t="e">
        <f t="shared" si="213"/>
        <v>#DIV/0!</v>
      </c>
      <c r="CK332" s="68">
        <f t="shared" si="214"/>
        <v>0</v>
      </c>
      <c r="CL332" s="67"/>
      <c r="CM332" s="67"/>
      <c r="CN332" s="58">
        <f t="shared" si="215"/>
        <v>0</v>
      </c>
      <c r="CO332" s="58">
        <f t="shared" si="216"/>
        <v>0</v>
      </c>
      <c r="CP332" s="58">
        <f t="shared" si="217"/>
        <v>0</v>
      </c>
      <c r="CQ332" s="58">
        <f t="shared" si="218"/>
        <v>0</v>
      </c>
      <c r="CR332" s="58">
        <f t="shared" si="219"/>
        <v>0</v>
      </c>
      <c r="CS332" s="58">
        <f t="shared" si="220"/>
        <v>0</v>
      </c>
      <c r="CT332" s="58">
        <f t="shared" si="221"/>
        <v>0</v>
      </c>
      <c r="CU332" s="58">
        <f t="shared" si="222"/>
        <v>0</v>
      </c>
      <c r="CV332" s="58">
        <f t="shared" si="223"/>
        <v>0</v>
      </c>
      <c r="CW332" s="58">
        <f t="shared" si="224"/>
        <v>0</v>
      </c>
      <c r="CX332" s="58">
        <f t="shared" si="225"/>
        <v>0</v>
      </c>
      <c r="CY332" s="58">
        <f t="shared" si="226"/>
        <v>0</v>
      </c>
      <c r="CZ332" s="58">
        <f t="shared" si="227"/>
        <v>0</v>
      </c>
    </row>
    <row r="333" spans="1:104" ht="26" x14ac:dyDescent="0.35">
      <c r="A333" s="141" t="s">
        <v>416</v>
      </c>
      <c r="B333" s="281"/>
      <c r="C333" s="20" t="s">
        <v>990</v>
      </c>
      <c r="D333" s="22" t="s">
        <v>402</v>
      </c>
      <c r="E333" s="22" t="s">
        <v>442</v>
      </c>
      <c r="F333" s="22" t="s">
        <v>443</v>
      </c>
      <c r="G333" s="20">
        <f t="shared" si="190"/>
        <v>1</v>
      </c>
      <c r="H333" s="20"/>
      <c r="I333" s="20"/>
      <c r="J333" s="20"/>
      <c r="K333" s="20"/>
      <c r="L333" s="20"/>
      <c r="M333" s="20"/>
      <c r="N333" s="20"/>
      <c r="O333" s="20"/>
      <c r="P333" s="20">
        <v>1</v>
      </c>
      <c r="Q333" s="20"/>
      <c r="R333" s="20"/>
      <c r="S333" s="20"/>
      <c r="T333" s="67" t="s">
        <v>108</v>
      </c>
      <c r="U333" s="67"/>
      <c r="V333" s="68" t="e">
        <f t="shared" si="191"/>
        <v>#DIV/0!</v>
      </c>
      <c r="W333" s="68">
        <f t="shared" si="192"/>
        <v>0</v>
      </c>
      <c r="X333" s="67"/>
      <c r="Y333" s="67"/>
      <c r="Z333" s="67" t="s">
        <v>109</v>
      </c>
      <c r="AA333" s="67"/>
      <c r="AB333" s="68" t="e">
        <f t="shared" si="193"/>
        <v>#DIV/0!</v>
      </c>
      <c r="AC333" s="68">
        <f t="shared" si="194"/>
        <v>0</v>
      </c>
      <c r="AD333" s="67"/>
      <c r="AE333" s="67"/>
      <c r="AF333" s="67" t="s">
        <v>110</v>
      </c>
      <c r="AG333" s="67"/>
      <c r="AH333" s="68" t="e">
        <f t="shared" si="195"/>
        <v>#DIV/0!</v>
      </c>
      <c r="AI333" s="68">
        <f t="shared" si="196"/>
        <v>0</v>
      </c>
      <c r="AJ333" s="67"/>
      <c r="AK333" s="67"/>
      <c r="AL333" s="67" t="s">
        <v>111</v>
      </c>
      <c r="AM333" s="67"/>
      <c r="AN333" s="68" t="e">
        <f t="shared" si="197"/>
        <v>#DIV/0!</v>
      </c>
      <c r="AO333" s="68">
        <f t="shared" si="198"/>
        <v>0</v>
      </c>
      <c r="AP333" s="67"/>
      <c r="AQ333" s="67"/>
      <c r="AR333" s="67" t="s">
        <v>112</v>
      </c>
      <c r="AS333" s="67"/>
      <c r="AT333" s="68" t="e">
        <f t="shared" si="199"/>
        <v>#DIV/0!</v>
      </c>
      <c r="AU333" s="68">
        <f t="shared" si="200"/>
        <v>0</v>
      </c>
      <c r="AV333" s="67"/>
      <c r="AW333" s="67"/>
      <c r="AX333" s="67" t="s">
        <v>113</v>
      </c>
      <c r="AY333" s="67"/>
      <c r="AZ333" s="68" t="e">
        <f t="shared" si="201"/>
        <v>#DIV/0!</v>
      </c>
      <c r="BA333" s="68">
        <f t="shared" si="202"/>
        <v>0</v>
      </c>
      <c r="BB333" s="67"/>
      <c r="BC333" s="67"/>
      <c r="BD333" s="67" t="s">
        <v>114</v>
      </c>
      <c r="BE333" s="67"/>
      <c r="BF333" s="68" t="e">
        <f t="shared" si="203"/>
        <v>#DIV/0!</v>
      </c>
      <c r="BG333" s="68">
        <f t="shared" si="204"/>
        <v>0</v>
      </c>
      <c r="BH333" s="67"/>
      <c r="BI333" s="67"/>
      <c r="BJ333" s="67" t="s">
        <v>115</v>
      </c>
      <c r="BK333" s="67"/>
      <c r="BL333" s="68" t="e">
        <f t="shared" si="205"/>
        <v>#DIV/0!</v>
      </c>
      <c r="BM333" s="68">
        <f t="shared" si="206"/>
        <v>0</v>
      </c>
      <c r="BN333" s="67"/>
      <c r="BO333" s="67"/>
      <c r="BP333" s="67" t="s">
        <v>116</v>
      </c>
      <c r="BQ333" s="67"/>
      <c r="BR333" s="68">
        <f t="shared" si="207"/>
        <v>0</v>
      </c>
      <c r="BS333" s="68">
        <f t="shared" si="208"/>
        <v>0</v>
      </c>
      <c r="BT333" s="67"/>
      <c r="BU333" s="67"/>
      <c r="BV333" s="67" t="s">
        <v>117</v>
      </c>
      <c r="BW333" s="67"/>
      <c r="BX333" s="68" t="e">
        <f t="shared" si="209"/>
        <v>#DIV/0!</v>
      </c>
      <c r="BY333" s="68">
        <f t="shared" si="210"/>
        <v>0</v>
      </c>
      <c r="BZ333" s="67"/>
      <c r="CA333" s="67"/>
      <c r="CB333" s="67" t="s">
        <v>118</v>
      </c>
      <c r="CC333" s="67"/>
      <c r="CD333" s="68" t="e">
        <f t="shared" si="211"/>
        <v>#DIV/0!</v>
      </c>
      <c r="CE333" s="68">
        <f t="shared" si="212"/>
        <v>0</v>
      </c>
      <c r="CF333" s="67"/>
      <c r="CG333" s="67"/>
      <c r="CH333" s="67" t="s">
        <v>119</v>
      </c>
      <c r="CI333" s="67"/>
      <c r="CJ333" s="68" t="e">
        <f t="shared" si="213"/>
        <v>#DIV/0!</v>
      </c>
      <c r="CK333" s="68">
        <f t="shared" si="214"/>
        <v>0</v>
      </c>
      <c r="CL333" s="67"/>
      <c r="CM333" s="67"/>
      <c r="CN333" s="58">
        <f t="shared" si="215"/>
        <v>0</v>
      </c>
      <c r="CO333" s="58">
        <f t="shared" si="216"/>
        <v>0</v>
      </c>
      <c r="CP333" s="58">
        <f t="shared" si="217"/>
        <v>0</v>
      </c>
      <c r="CQ333" s="58">
        <f t="shared" si="218"/>
        <v>0</v>
      </c>
      <c r="CR333" s="58">
        <f t="shared" si="219"/>
        <v>0</v>
      </c>
      <c r="CS333" s="58">
        <f t="shared" si="220"/>
        <v>0</v>
      </c>
      <c r="CT333" s="58">
        <f t="shared" si="221"/>
        <v>0</v>
      </c>
      <c r="CU333" s="58">
        <f t="shared" si="222"/>
        <v>0</v>
      </c>
      <c r="CV333" s="58">
        <f t="shared" si="223"/>
        <v>0</v>
      </c>
      <c r="CW333" s="58">
        <f t="shared" si="224"/>
        <v>0</v>
      </c>
      <c r="CX333" s="58">
        <f t="shared" si="225"/>
        <v>0</v>
      </c>
      <c r="CY333" s="58">
        <f t="shared" si="226"/>
        <v>0</v>
      </c>
      <c r="CZ333" s="58">
        <f t="shared" si="227"/>
        <v>0</v>
      </c>
    </row>
    <row r="334" spans="1:104" ht="26" x14ac:dyDescent="0.35">
      <c r="A334" s="141" t="s">
        <v>416</v>
      </c>
      <c r="B334" s="281"/>
      <c r="C334" s="20" t="s">
        <v>991</v>
      </c>
      <c r="D334" s="22" t="s">
        <v>402</v>
      </c>
      <c r="E334" s="22" t="s">
        <v>444</v>
      </c>
      <c r="F334" s="22" t="s">
        <v>445</v>
      </c>
      <c r="G334" s="20">
        <f t="shared" si="190"/>
        <v>1</v>
      </c>
      <c r="H334" s="20"/>
      <c r="I334" s="20"/>
      <c r="J334" s="20"/>
      <c r="K334" s="20"/>
      <c r="L334" s="20"/>
      <c r="M334" s="20"/>
      <c r="N334" s="20"/>
      <c r="O334" s="20"/>
      <c r="P334" s="20"/>
      <c r="Q334" s="20">
        <v>1</v>
      </c>
      <c r="R334" s="20"/>
      <c r="S334" s="20"/>
      <c r="T334" s="67" t="s">
        <v>108</v>
      </c>
      <c r="U334" s="67"/>
      <c r="V334" s="68" t="e">
        <f t="shared" si="191"/>
        <v>#DIV/0!</v>
      </c>
      <c r="W334" s="68">
        <f t="shared" si="192"/>
        <v>0</v>
      </c>
      <c r="X334" s="67"/>
      <c r="Y334" s="67"/>
      <c r="Z334" s="67" t="s">
        <v>109</v>
      </c>
      <c r="AA334" s="67"/>
      <c r="AB334" s="68" t="e">
        <f t="shared" si="193"/>
        <v>#DIV/0!</v>
      </c>
      <c r="AC334" s="68">
        <f t="shared" si="194"/>
        <v>0</v>
      </c>
      <c r="AD334" s="67"/>
      <c r="AE334" s="67"/>
      <c r="AF334" s="67" t="s">
        <v>110</v>
      </c>
      <c r="AG334" s="67"/>
      <c r="AH334" s="68" t="e">
        <f t="shared" si="195"/>
        <v>#DIV/0!</v>
      </c>
      <c r="AI334" s="68">
        <f t="shared" si="196"/>
        <v>0</v>
      </c>
      <c r="AJ334" s="67"/>
      <c r="AK334" s="67"/>
      <c r="AL334" s="67" t="s">
        <v>111</v>
      </c>
      <c r="AM334" s="67"/>
      <c r="AN334" s="68" t="e">
        <f t="shared" si="197"/>
        <v>#DIV/0!</v>
      </c>
      <c r="AO334" s="68">
        <f t="shared" si="198"/>
        <v>0</v>
      </c>
      <c r="AP334" s="67"/>
      <c r="AQ334" s="67"/>
      <c r="AR334" s="67" t="s">
        <v>112</v>
      </c>
      <c r="AS334" s="67"/>
      <c r="AT334" s="68" t="e">
        <f t="shared" si="199"/>
        <v>#DIV/0!</v>
      </c>
      <c r="AU334" s="68">
        <f t="shared" si="200"/>
        <v>0</v>
      </c>
      <c r="AV334" s="67"/>
      <c r="AW334" s="67"/>
      <c r="AX334" s="67" t="s">
        <v>113</v>
      </c>
      <c r="AY334" s="67"/>
      <c r="AZ334" s="68" t="e">
        <f t="shared" si="201"/>
        <v>#DIV/0!</v>
      </c>
      <c r="BA334" s="68">
        <f t="shared" si="202"/>
        <v>0</v>
      </c>
      <c r="BB334" s="67"/>
      <c r="BC334" s="67"/>
      <c r="BD334" s="67" t="s">
        <v>114</v>
      </c>
      <c r="BE334" s="67"/>
      <c r="BF334" s="68" t="e">
        <f t="shared" si="203"/>
        <v>#DIV/0!</v>
      </c>
      <c r="BG334" s="68">
        <f t="shared" si="204"/>
        <v>0</v>
      </c>
      <c r="BH334" s="67"/>
      <c r="BI334" s="67"/>
      <c r="BJ334" s="67" t="s">
        <v>115</v>
      </c>
      <c r="BK334" s="67"/>
      <c r="BL334" s="68" t="e">
        <f t="shared" si="205"/>
        <v>#DIV/0!</v>
      </c>
      <c r="BM334" s="68">
        <f t="shared" si="206"/>
        <v>0</v>
      </c>
      <c r="BN334" s="67"/>
      <c r="BO334" s="67"/>
      <c r="BP334" s="67" t="s">
        <v>116</v>
      </c>
      <c r="BQ334" s="67"/>
      <c r="BR334" s="68" t="e">
        <f t="shared" si="207"/>
        <v>#DIV/0!</v>
      </c>
      <c r="BS334" s="68">
        <f t="shared" si="208"/>
        <v>0</v>
      </c>
      <c r="BT334" s="67"/>
      <c r="BU334" s="67"/>
      <c r="BV334" s="67" t="s">
        <v>117</v>
      </c>
      <c r="BW334" s="67"/>
      <c r="BX334" s="68">
        <f t="shared" si="209"/>
        <v>0</v>
      </c>
      <c r="BY334" s="68">
        <f t="shared" si="210"/>
        <v>0</v>
      </c>
      <c r="BZ334" s="67"/>
      <c r="CA334" s="67"/>
      <c r="CB334" s="67" t="s">
        <v>118</v>
      </c>
      <c r="CC334" s="67"/>
      <c r="CD334" s="68" t="e">
        <f t="shared" si="211"/>
        <v>#DIV/0!</v>
      </c>
      <c r="CE334" s="68">
        <f t="shared" si="212"/>
        <v>0</v>
      </c>
      <c r="CF334" s="67"/>
      <c r="CG334" s="67"/>
      <c r="CH334" s="67" t="s">
        <v>119</v>
      </c>
      <c r="CI334" s="67"/>
      <c r="CJ334" s="68" t="e">
        <f t="shared" si="213"/>
        <v>#DIV/0!</v>
      </c>
      <c r="CK334" s="68">
        <f t="shared" si="214"/>
        <v>0</v>
      </c>
      <c r="CL334" s="67"/>
      <c r="CM334" s="67"/>
      <c r="CN334" s="58">
        <f t="shared" si="215"/>
        <v>0</v>
      </c>
      <c r="CO334" s="58">
        <f t="shared" si="216"/>
        <v>0</v>
      </c>
      <c r="CP334" s="58">
        <f t="shared" si="217"/>
        <v>0</v>
      </c>
      <c r="CQ334" s="58">
        <f t="shared" si="218"/>
        <v>0</v>
      </c>
      <c r="CR334" s="58">
        <f t="shared" si="219"/>
        <v>0</v>
      </c>
      <c r="CS334" s="58">
        <f t="shared" si="220"/>
        <v>0</v>
      </c>
      <c r="CT334" s="58">
        <f t="shared" si="221"/>
        <v>0</v>
      </c>
      <c r="CU334" s="58">
        <f t="shared" si="222"/>
        <v>0</v>
      </c>
      <c r="CV334" s="58">
        <f t="shared" si="223"/>
        <v>0</v>
      </c>
      <c r="CW334" s="58">
        <f t="shared" si="224"/>
        <v>0</v>
      </c>
      <c r="CX334" s="58">
        <f t="shared" si="225"/>
        <v>0</v>
      </c>
      <c r="CY334" s="58">
        <f t="shared" si="226"/>
        <v>0</v>
      </c>
      <c r="CZ334" s="58">
        <f t="shared" si="227"/>
        <v>0</v>
      </c>
    </row>
    <row r="335" spans="1:104" ht="26" x14ac:dyDescent="0.35">
      <c r="A335" s="141" t="s">
        <v>416</v>
      </c>
      <c r="B335" s="282"/>
      <c r="C335" s="20" t="s">
        <v>992</v>
      </c>
      <c r="D335" s="22"/>
      <c r="E335" s="22"/>
      <c r="F335" s="22"/>
      <c r="G335" s="20">
        <f t="shared" si="190"/>
        <v>0</v>
      </c>
      <c r="H335" s="20"/>
      <c r="I335" s="20"/>
      <c r="J335" s="20"/>
      <c r="K335" s="20"/>
      <c r="L335" s="20"/>
      <c r="M335" s="20"/>
      <c r="N335" s="20"/>
      <c r="O335" s="20"/>
      <c r="P335" s="20"/>
      <c r="Q335" s="20"/>
      <c r="R335" s="20"/>
      <c r="S335" s="20"/>
      <c r="T335" s="67" t="s">
        <v>108</v>
      </c>
      <c r="U335" s="67"/>
      <c r="V335" s="68" t="e">
        <f t="shared" si="191"/>
        <v>#DIV/0!</v>
      </c>
      <c r="W335" s="68" t="e">
        <f t="shared" si="192"/>
        <v>#DIV/0!</v>
      </c>
      <c r="X335" s="67"/>
      <c r="Y335" s="67"/>
      <c r="Z335" s="67" t="s">
        <v>109</v>
      </c>
      <c r="AA335" s="67"/>
      <c r="AB335" s="68" t="e">
        <f t="shared" si="193"/>
        <v>#DIV/0!</v>
      </c>
      <c r="AC335" s="68" t="e">
        <f t="shared" si="194"/>
        <v>#DIV/0!</v>
      </c>
      <c r="AD335" s="67"/>
      <c r="AE335" s="67"/>
      <c r="AF335" s="67" t="s">
        <v>110</v>
      </c>
      <c r="AG335" s="67"/>
      <c r="AH335" s="68" t="e">
        <f t="shared" si="195"/>
        <v>#DIV/0!</v>
      </c>
      <c r="AI335" s="68" t="e">
        <f t="shared" si="196"/>
        <v>#DIV/0!</v>
      </c>
      <c r="AJ335" s="67"/>
      <c r="AK335" s="67"/>
      <c r="AL335" s="67" t="s">
        <v>111</v>
      </c>
      <c r="AM335" s="67"/>
      <c r="AN335" s="68" t="e">
        <f t="shared" si="197"/>
        <v>#DIV/0!</v>
      </c>
      <c r="AO335" s="68" t="e">
        <f t="shared" si="198"/>
        <v>#DIV/0!</v>
      </c>
      <c r="AP335" s="67"/>
      <c r="AQ335" s="67"/>
      <c r="AR335" s="67" t="s">
        <v>112</v>
      </c>
      <c r="AS335" s="67"/>
      <c r="AT335" s="68" t="e">
        <f t="shared" si="199"/>
        <v>#DIV/0!</v>
      </c>
      <c r="AU335" s="68" t="e">
        <f t="shared" si="200"/>
        <v>#DIV/0!</v>
      </c>
      <c r="AV335" s="67"/>
      <c r="AW335" s="67"/>
      <c r="AX335" s="67" t="s">
        <v>113</v>
      </c>
      <c r="AY335" s="67"/>
      <c r="AZ335" s="68" t="e">
        <f t="shared" si="201"/>
        <v>#DIV/0!</v>
      </c>
      <c r="BA335" s="68" t="e">
        <f t="shared" si="202"/>
        <v>#DIV/0!</v>
      </c>
      <c r="BB335" s="67"/>
      <c r="BC335" s="67"/>
      <c r="BD335" s="67" t="s">
        <v>114</v>
      </c>
      <c r="BE335" s="67"/>
      <c r="BF335" s="68" t="e">
        <f t="shared" si="203"/>
        <v>#DIV/0!</v>
      </c>
      <c r="BG335" s="68" t="e">
        <f t="shared" si="204"/>
        <v>#DIV/0!</v>
      </c>
      <c r="BH335" s="67"/>
      <c r="BI335" s="67"/>
      <c r="BJ335" s="67" t="s">
        <v>115</v>
      </c>
      <c r="BK335" s="67"/>
      <c r="BL335" s="68" t="e">
        <f t="shared" si="205"/>
        <v>#DIV/0!</v>
      </c>
      <c r="BM335" s="68" t="e">
        <f t="shared" si="206"/>
        <v>#DIV/0!</v>
      </c>
      <c r="BN335" s="67"/>
      <c r="BO335" s="67"/>
      <c r="BP335" s="67" t="s">
        <v>116</v>
      </c>
      <c r="BQ335" s="67"/>
      <c r="BR335" s="68" t="e">
        <f t="shared" si="207"/>
        <v>#DIV/0!</v>
      </c>
      <c r="BS335" s="68" t="e">
        <f t="shared" si="208"/>
        <v>#DIV/0!</v>
      </c>
      <c r="BT335" s="67"/>
      <c r="BU335" s="67"/>
      <c r="BV335" s="67" t="s">
        <v>117</v>
      </c>
      <c r="BW335" s="67"/>
      <c r="BX335" s="68" t="e">
        <f t="shared" si="209"/>
        <v>#DIV/0!</v>
      </c>
      <c r="BY335" s="68" t="e">
        <f t="shared" si="210"/>
        <v>#DIV/0!</v>
      </c>
      <c r="BZ335" s="67"/>
      <c r="CA335" s="67"/>
      <c r="CB335" s="67" t="s">
        <v>118</v>
      </c>
      <c r="CC335" s="67"/>
      <c r="CD335" s="68" t="e">
        <f t="shared" si="211"/>
        <v>#DIV/0!</v>
      </c>
      <c r="CE335" s="68" t="e">
        <f t="shared" si="212"/>
        <v>#DIV/0!</v>
      </c>
      <c r="CF335" s="67"/>
      <c r="CG335" s="67"/>
      <c r="CH335" s="67" t="s">
        <v>119</v>
      </c>
      <c r="CI335" s="67"/>
      <c r="CJ335" s="68" t="e">
        <f t="shared" si="213"/>
        <v>#DIV/0!</v>
      </c>
      <c r="CK335" s="68" t="e">
        <f t="shared" si="214"/>
        <v>#DIV/0!</v>
      </c>
      <c r="CL335" s="67"/>
      <c r="CM335" s="67"/>
      <c r="CN335" s="58">
        <f t="shared" si="215"/>
        <v>0</v>
      </c>
      <c r="CO335" s="58">
        <f t="shared" si="216"/>
        <v>0</v>
      </c>
      <c r="CP335" s="58">
        <f t="shared" si="217"/>
        <v>0</v>
      </c>
      <c r="CQ335" s="58">
        <f t="shared" si="218"/>
        <v>0</v>
      </c>
      <c r="CR335" s="58">
        <f t="shared" si="219"/>
        <v>0</v>
      </c>
      <c r="CS335" s="58">
        <f t="shared" si="220"/>
        <v>0</v>
      </c>
      <c r="CT335" s="58">
        <f t="shared" si="221"/>
        <v>0</v>
      </c>
      <c r="CU335" s="58">
        <f t="shared" si="222"/>
        <v>0</v>
      </c>
      <c r="CV335" s="58">
        <f t="shared" si="223"/>
        <v>0</v>
      </c>
      <c r="CW335" s="58">
        <f t="shared" si="224"/>
        <v>0</v>
      </c>
      <c r="CX335" s="58">
        <f t="shared" si="225"/>
        <v>0</v>
      </c>
      <c r="CY335" s="58">
        <f t="shared" si="226"/>
        <v>0</v>
      </c>
      <c r="CZ335" s="58">
        <f t="shared" si="227"/>
        <v>0</v>
      </c>
    </row>
  </sheetData>
  <mergeCells count="94">
    <mergeCell ref="B332:B335"/>
    <mergeCell ref="B312:B315"/>
    <mergeCell ref="B316:B319"/>
    <mergeCell ref="B320:B323"/>
    <mergeCell ref="B324:B327"/>
    <mergeCell ref="B328:B331"/>
    <mergeCell ref="B292:B295"/>
    <mergeCell ref="B296:B299"/>
    <mergeCell ref="B300:B303"/>
    <mergeCell ref="B304:B307"/>
    <mergeCell ref="B308:B311"/>
    <mergeCell ref="B272:B275"/>
    <mergeCell ref="B276:B279"/>
    <mergeCell ref="B280:B283"/>
    <mergeCell ref="B284:B287"/>
    <mergeCell ref="B288:B291"/>
    <mergeCell ref="B252:B255"/>
    <mergeCell ref="B256:B259"/>
    <mergeCell ref="B260:B263"/>
    <mergeCell ref="B264:B267"/>
    <mergeCell ref="B268:B271"/>
    <mergeCell ref="B232:B235"/>
    <mergeCell ref="B236:B239"/>
    <mergeCell ref="B240:B243"/>
    <mergeCell ref="B244:B247"/>
    <mergeCell ref="B248:B251"/>
    <mergeCell ref="B212:B215"/>
    <mergeCell ref="B216:B219"/>
    <mergeCell ref="B220:B223"/>
    <mergeCell ref="B224:B227"/>
    <mergeCell ref="B228:B231"/>
    <mergeCell ref="B192:B195"/>
    <mergeCell ref="B196:B199"/>
    <mergeCell ref="B200:B203"/>
    <mergeCell ref="B204:B207"/>
    <mergeCell ref="B208:B211"/>
    <mergeCell ref="B172:B175"/>
    <mergeCell ref="B176:B179"/>
    <mergeCell ref="B180:B183"/>
    <mergeCell ref="B184:B187"/>
    <mergeCell ref="B188:B191"/>
    <mergeCell ref="B152:B155"/>
    <mergeCell ref="B156:B159"/>
    <mergeCell ref="B160:B163"/>
    <mergeCell ref="B164:B167"/>
    <mergeCell ref="B168:B171"/>
    <mergeCell ref="B132:B135"/>
    <mergeCell ref="B136:B139"/>
    <mergeCell ref="B140:B143"/>
    <mergeCell ref="B144:B147"/>
    <mergeCell ref="B148:B151"/>
    <mergeCell ref="B112:B115"/>
    <mergeCell ref="B116:B119"/>
    <mergeCell ref="B120:B123"/>
    <mergeCell ref="B124:B127"/>
    <mergeCell ref="B128:B131"/>
    <mergeCell ref="B92:B95"/>
    <mergeCell ref="B96:B99"/>
    <mergeCell ref="B100:B103"/>
    <mergeCell ref="B104:B107"/>
    <mergeCell ref="B108:B111"/>
    <mergeCell ref="B72:B75"/>
    <mergeCell ref="B76:B79"/>
    <mergeCell ref="B80:B83"/>
    <mergeCell ref="B84:B87"/>
    <mergeCell ref="B88:B91"/>
    <mergeCell ref="B52:B55"/>
    <mergeCell ref="B56:B59"/>
    <mergeCell ref="B60:B63"/>
    <mergeCell ref="B64:B67"/>
    <mergeCell ref="B68:B71"/>
    <mergeCell ref="B32:B35"/>
    <mergeCell ref="B36:B39"/>
    <mergeCell ref="B40:B43"/>
    <mergeCell ref="B44:B47"/>
    <mergeCell ref="B48:B51"/>
    <mergeCell ref="B11:B14"/>
    <mergeCell ref="B15:B18"/>
    <mergeCell ref="B19:B22"/>
    <mergeCell ref="B23:B26"/>
    <mergeCell ref="B27:B31"/>
    <mergeCell ref="T5:CZ5"/>
    <mergeCell ref="B7:B10"/>
    <mergeCell ref="B1:C3"/>
    <mergeCell ref="E1:O1"/>
    <mergeCell ref="E2:O2"/>
    <mergeCell ref="E3:O3"/>
    <mergeCell ref="B5:S5"/>
    <mergeCell ref="P1:Q1"/>
    <mergeCell ref="P2:Q2"/>
    <mergeCell ref="P3:Q3"/>
    <mergeCell ref="R3:S3"/>
    <mergeCell ref="R2:S2"/>
    <mergeCell ref="R1:S1"/>
  </mergeCells>
  <phoneticPr fontId="1" type="noConversion"/>
  <conditionalFormatting sqref="C36:C43">
    <cfRule type="containsText" dxfId="1" priority="1" operator="containsText" text="Aceptar">
      <formula>NOT(ISERROR(SEARCH("Aceptar",C36)))</formula>
    </cfRule>
    <cfRule type="containsText" dxfId="0" priority="2" operator="containsText" text="Reducir">
      <formula>NOT(ISERROR(SEARCH("Reducir",C36)))</formula>
    </cfRule>
  </conditionalFormatting>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5717A3085A7E6142BFB50052F3441E78" ma:contentTypeVersion="4" ma:contentTypeDescription="Crear nuevo documento." ma:contentTypeScope="" ma:versionID="b3892c62c9be19641609157c5a61852c">
  <xsd:schema xmlns:xsd="http://www.w3.org/2001/XMLSchema" xmlns:xs="http://www.w3.org/2001/XMLSchema" xmlns:p="http://schemas.microsoft.com/office/2006/metadata/properties" xmlns:ns2="008b4cfd-cbd2-4cfe-8ddb-109882fa24f0" targetNamespace="http://schemas.microsoft.com/office/2006/metadata/properties" ma:root="true" ma:fieldsID="3633cc13cfee31a69756f64707b3ae69" ns2:_="">
    <xsd:import namespace="008b4cfd-cbd2-4cfe-8ddb-109882fa24f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08b4cfd-cbd2-4cfe-8ddb-109882fa24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AC048CA-EA19-4EAA-86A6-4DBAD381DF84}">
  <ds:schemaRefs>
    <ds:schemaRef ds:uri="http://purl.org/dc/elements/1.1/"/>
    <ds:schemaRef ds:uri="http://purl.org/dc/terms/"/>
    <ds:schemaRef ds:uri="http://www.w3.org/XML/1998/namespace"/>
    <ds:schemaRef ds:uri="http://schemas.microsoft.com/office/2006/documentManagement/types"/>
    <ds:schemaRef ds:uri="http://schemas.microsoft.com/office/2006/metadata/properties"/>
    <ds:schemaRef ds:uri="http://purl.org/dc/dcmitype/"/>
    <ds:schemaRef ds:uri="http://schemas.microsoft.com/office/infopath/2007/PartnerControls"/>
    <ds:schemaRef ds:uri="http://schemas.openxmlformats.org/package/2006/metadata/core-properties"/>
    <ds:schemaRef ds:uri="008b4cfd-cbd2-4cfe-8ddb-109882fa24f0"/>
  </ds:schemaRefs>
</ds:datastoreItem>
</file>

<file path=customXml/itemProps2.xml><?xml version="1.0" encoding="utf-8"?>
<ds:datastoreItem xmlns:ds="http://schemas.openxmlformats.org/officeDocument/2006/customXml" ds:itemID="{B87AD5AC-DD94-4FCB-9157-596D8FA01549}">
  <ds:schemaRefs>
    <ds:schemaRef ds:uri="http://schemas.microsoft.com/sharepoint/v3/contenttype/forms"/>
  </ds:schemaRefs>
</ds:datastoreItem>
</file>

<file path=customXml/itemProps3.xml><?xml version="1.0" encoding="utf-8"?>
<ds:datastoreItem xmlns:ds="http://schemas.openxmlformats.org/officeDocument/2006/customXml" ds:itemID="{CACF11A7-306D-423F-B479-8FBE519E8EE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08b4cfd-cbd2-4cfe-8ddb-109882fa24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Datos</vt:lpstr>
      <vt:lpstr>Catalogo de riesgos fiscales</vt:lpstr>
      <vt:lpstr>Mapa Riesgo Fiscal</vt:lpstr>
      <vt:lpstr>Contador</vt:lpstr>
      <vt:lpstr>Anexo 1 Solictud Modificación</vt:lpstr>
      <vt:lpstr>Anexo 2 Rep Materiali Riesgo</vt:lpstr>
      <vt:lpstr>Anexo 3 Form Acciones Preven</vt:lpstr>
      <vt:lpstr>Anexo 4 Seg Acciones Prev</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Mario RG</dc:creator>
  <cp:keywords/>
  <dc:description/>
  <cp:lastModifiedBy>Mario RG</cp:lastModifiedBy>
  <cp:revision/>
  <dcterms:created xsi:type="dcterms:W3CDTF">2024-09-29T17:05:39Z</dcterms:created>
  <dcterms:modified xsi:type="dcterms:W3CDTF">2026-05-09T15:02:13Z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0x0101005717A3085A7E6142BFB50052F3441E78</vt:lpwstr>
  </property>
</Properties>
</file>