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xr:revisionPtr revIDLastSave="0" documentId="13_ncr:1_{95C29052-AEA2-4DBA-BF52-0953E4B0CEF3}" xr6:coauthVersionLast="36" xr6:coauthVersionMax="36" xr10:uidLastSave="{00000000-0000-0000-0000-000000000000}"/>
  <bookViews>
    <workbookView xWindow="0" yWindow="0" windowWidth="20490" windowHeight="7245" firstSheet="6" activeTab="6" xr2:uid="{00000000-000D-0000-FFFF-FFFF00000000}"/>
  </bookViews>
  <sheets>
    <sheet name="0 - CALOR" sheetId="3" state="hidden" r:id="rId1"/>
    <sheet name="1 - POLÍTICA" sheetId="4" state="hidden" r:id="rId2"/>
    <sheet name="2 - CONTEXTO" sheetId="6" state="hidden" r:id="rId3"/>
    <sheet name="3-IDENTIFICACIÓN DEL RIESGO" sheetId="7" state="hidden" r:id="rId4"/>
    <sheet name="4-VALORACIÓN DEL RIESGO" sheetId="8" state="hidden" r:id="rId5"/>
    <sheet name="5-CONTROLES" sheetId="12" state="hidden" r:id="rId6"/>
    <sheet name="6-MAPA DE RIESGOS CORRUPCION" sheetId="1" r:id="rId7"/>
    <sheet name="Anexo 1 modificaciones" sheetId="13" r:id="rId8"/>
  </sheets>
  <externalReferences>
    <externalReference r:id="rId9"/>
    <externalReference r:id="rId10"/>
    <externalReference r:id="rId11"/>
  </externalReferences>
  <definedNames>
    <definedName name="_xlnm._FilterDatabase" localSheetId="6" hidden="1">'6-MAPA DE RIESGOS CORRUPCION'!$BC$7:$BM$8</definedName>
    <definedName name="_xlnm._FilterDatabase" localSheetId="7" hidden="1">'Anexo 1 modificaciones'!$B$9:$N$9</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67" i="1" l="1"/>
  <c r="D41" i="1"/>
  <c r="N71" i="1"/>
  <c r="O71" i="1"/>
  <c r="N81" i="1" l="1"/>
  <c r="N77" i="1" l="1"/>
  <c r="M71" i="1" l="1"/>
  <c r="D9" i="1" l="1"/>
  <c r="Y61" i="1" l="1"/>
  <c r="S61" i="1"/>
  <c r="P61" i="1"/>
  <c r="O61" i="1"/>
  <c r="N61" i="1"/>
  <c r="K61" i="1"/>
  <c r="H61" i="1"/>
  <c r="Y77" i="1" l="1"/>
  <c r="Y75" i="1"/>
  <c r="Y73" i="1"/>
  <c r="Y71" i="1"/>
  <c r="S77" i="1"/>
  <c r="S75" i="1"/>
  <c r="S73" i="1"/>
  <c r="S71" i="1"/>
  <c r="P77" i="1"/>
  <c r="P75" i="1"/>
  <c r="P73" i="1"/>
  <c r="P71" i="1"/>
  <c r="O77" i="1"/>
  <c r="O75" i="1"/>
  <c r="O73" i="1"/>
  <c r="N75" i="1"/>
  <c r="N73" i="1"/>
  <c r="K77" i="1"/>
  <c r="H77" i="1"/>
  <c r="K75" i="1"/>
  <c r="H75" i="1"/>
  <c r="K73" i="1"/>
  <c r="H73" i="1"/>
  <c r="H71" i="1"/>
  <c r="K71" i="1"/>
  <c r="P137" i="12"/>
  <c r="AB36" i="8" l="1"/>
  <c r="E52" i="7" l="1"/>
  <c r="F12" i="1"/>
  <c r="N9" i="1" l="1"/>
  <c r="T80" i="12" l="1"/>
  <c r="N80" i="12"/>
  <c r="AB52" i="8"/>
  <c r="AC52" i="8" s="1"/>
  <c r="AB45" i="8"/>
  <c r="AC45" i="8" s="1"/>
  <c r="AD52" i="8" l="1"/>
  <c r="AE52" i="8"/>
  <c r="E44" i="8" l="1"/>
  <c r="G10" i="1" l="1"/>
  <c r="G11" i="1"/>
  <c r="G12" i="1"/>
  <c r="G13" i="1"/>
  <c r="G14" i="1"/>
  <c r="G15" i="1"/>
  <c r="G16" i="1"/>
  <c r="G17" i="1"/>
  <c r="G18" i="1"/>
  <c r="G19" i="1"/>
  <c r="G20" i="1"/>
  <c r="G21" i="1"/>
  <c r="G23" i="1"/>
  <c r="G24" i="1"/>
  <c r="G25" i="1"/>
  <c r="G26" i="1"/>
  <c r="G27" i="1"/>
  <c r="G32" i="1"/>
  <c r="G33" i="1"/>
  <c r="G34" i="1"/>
  <c r="G35" i="1"/>
  <c r="G36" i="1"/>
  <c r="G37" i="1"/>
  <c r="G38" i="1"/>
  <c r="G39" i="1"/>
  <c r="G40" i="1"/>
  <c r="G41" i="1"/>
  <c r="G42" i="1"/>
  <c r="G43" i="1"/>
  <c r="G44" i="1"/>
  <c r="G45" i="1"/>
  <c r="G46" i="1"/>
  <c r="G47" i="1"/>
  <c r="G48" i="1"/>
  <c r="G49" i="1"/>
  <c r="G51" i="1"/>
  <c r="G53" i="1"/>
  <c r="G54" i="1"/>
  <c r="G55" i="1"/>
  <c r="G56" i="1"/>
  <c r="G57" i="1"/>
  <c r="G58" i="1"/>
  <c r="G61" i="1"/>
  <c r="G63" i="1"/>
  <c r="G64" i="1"/>
  <c r="G65" i="1"/>
  <c r="G66" i="1"/>
  <c r="G67" i="1"/>
  <c r="G69" i="1"/>
  <c r="G70" i="1"/>
  <c r="G71" i="1"/>
  <c r="G72" i="1"/>
  <c r="G73" i="1"/>
  <c r="G74" i="1"/>
  <c r="G75" i="1"/>
  <c r="G76" i="1"/>
  <c r="G77" i="1"/>
  <c r="G78" i="1"/>
  <c r="G79" i="1"/>
  <c r="G80" i="1"/>
  <c r="G81" i="1"/>
  <c r="G82" i="1"/>
  <c r="G83" i="1"/>
  <c r="G84" i="1"/>
  <c r="G85" i="1"/>
  <c r="G86" i="1"/>
  <c r="G87" i="1"/>
  <c r="G88" i="1"/>
  <c r="F10" i="1"/>
  <c r="F11" i="1"/>
  <c r="F13" i="1"/>
  <c r="F14" i="1"/>
  <c r="F15" i="1"/>
  <c r="F16" i="1"/>
  <c r="F17" i="1"/>
  <c r="F18" i="1"/>
  <c r="F19" i="1"/>
  <c r="F20" i="1"/>
  <c r="F21" i="1"/>
  <c r="F23" i="1"/>
  <c r="F24" i="1"/>
  <c r="F25" i="1"/>
  <c r="F27" i="1"/>
  <c r="F33" i="1"/>
  <c r="F34" i="1"/>
  <c r="F35" i="1"/>
  <c r="F36" i="1"/>
  <c r="F37" i="1"/>
  <c r="F38" i="1"/>
  <c r="F39" i="1"/>
  <c r="F40" i="1"/>
  <c r="F41" i="1"/>
  <c r="F42" i="1"/>
  <c r="F43" i="1"/>
  <c r="F44" i="1"/>
  <c r="F45" i="1"/>
  <c r="F46" i="1"/>
  <c r="F47" i="1"/>
  <c r="F48" i="1"/>
  <c r="F49" i="1"/>
  <c r="F51" i="1"/>
  <c r="F53" i="1"/>
  <c r="F54" i="1"/>
  <c r="F55" i="1"/>
  <c r="F56" i="1"/>
  <c r="F57" i="1"/>
  <c r="F58" i="1"/>
  <c r="F61" i="1"/>
  <c r="F63" i="1"/>
  <c r="F64" i="1"/>
  <c r="F65" i="1"/>
  <c r="F66" i="1"/>
  <c r="F67" i="1"/>
  <c r="F69" i="1"/>
  <c r="F71" i="1"/>
  <c r="F72" i="1"/>
  <c r="F73" i="1"/>
  <c r="F74" i="1"/>
  <c r="F75" i="1"/>
  <c r="F76" i="1"/>
  <c r="F77" i="1"/>
  <c r="F78" i="1"/>
  <c r="F79" i="1"/>
  <c r="F80" i="1"/>
  <c r="F81" i="1"/>
  <c r="F82" i="1"/>
  <c r="F83" i="1"/>
  <c r="F84" i="1"/>
  <c r="F85" i="1"/>
  <c r="F86" i="1"/>
  <c r="F87" i="1"/>
  <c r="F88" i="1"/>
  <c r="Y11" i="1" l="1"/>
  <c r="Y13" i="1"/>
  <c r="Y15" i="1"/>
  <c r="Y17" i="1"/>
  <c r="Y19" i="1"/>
  <c r="Y21" i="1"/>
  <c r="Y23" i="1"/>
  <c r="Y25" i="1"/>
  <c r="Y27" i="1"/>
  <c r="Y33" i="1"/>
  <c r="Y35" i="1"/>
  <c r="Y37" i="1"/>
  <c r="Y39" i="1"/>
  <c r="Y41" i="1"/>
  <c r="Y43" i="1"/>
  <c r="Y45" i="1"/>
  <c r="Y47" i="1"/>
  <c r="Y49" i="1"/>
  <c r="Y51" i="1"/>
  <c r="Y53" i="1"/>
  <c r="Y55" i="1"/>
  <c r="Y57" i="1"/>
  <c r="Y63" i="1"/>
  <c r="Y65" i="1"/>
  <c r="Y67" i="1"/>
  <c r="Y69" i="1"/>
  <c r="Y79" i="1"/>
  <c r="Y81" i="1"/>
  <c r="Y83" i="1"/>
  <c r="Y85" i="1"/>
  <c r="Y87" i="1"/>
  <c r="Y9" i="1"/>
  <c r="S11" i="1"/>
  <c r="S13" i="1"/>
  <c r="S15" i="1"/>
  <c r="S17" i="1"/>
  <c r="S18" i="1"/>
  <c r="S19" i="1"/>
  <c r="S20" i="1"/>
  <c r="S21" i="1"/>
  <c r="S23" i="1"/>
  <c r="S24" i="1"/>
  <c r="S25" i="1"/>
  <c r="S26" i="1"/>
  <c r="S27" i="1"/>
  <c r="S33" i="1"/>
  <c r="S35" i="1"/>
  <c r="S36" i="1"/>
  <c r="S37" i="1"/>
  <c r="S38" i="1"/>
  <c r="S39" i="1"/>
  <c r="S40" i="1"/>
  <c r="S41" i="1"/>
  <c r="S42" i="1"/>
  <c r="S43" i="1"/>
  <c r="S45" i="1"/>
  <c r="S47" i="1"/>
  <c r="S48" i="1"/>
  <c r="S49" i="1"/>
  <c r="S51" i="1"/>
  <c r="S52" i="1"/>
  <c r="S53" i="1"/>
  <c r="S54" i="1"/>
  <c r="S55" i="1"/>
  <c r="S56" i="1"/>
  <c r="S57" i="1"/>
  <c r="S63" i="1"/>
  <c r="S65" i="1"/>
  <c r="S67" i="1"/>
  <c r="S69" i="1"/>
  <c r="S79" i="1"/>
  <c r="S81" i="1"/>
  <c r="S82" i="1"/>
  <c r="S83" i="1"/>
  <c r="S85" i="1"/>
  <c r="S87" i="1"/>
  <c r="S9" i="1"/>
  <c r="P11" i="1"/>
  <c r="P13" i="1"/>
  <c r="P15" i="1"/>
  <c r="P17" i="1"/>
  <c r="P18" i="1"/>
  <c r="P19" i="1"/>
  <c r="P20" i="1"/>
  <c r="P21" i="1"/>
  <c r="P23" i="1"/>
  <c r="P24" i="1"/>
  <c r="P25" i="1"/>
  <c r="P26" i="1"/>
  <c r="P27" i="1"/>
  <c r="P33" i="1"/>
  <c r="P35" i="1"/>
  <c r="P36" i="1"/>
  <c r="P37" i="1"/>
  <c r="P38" i="1"/>
  <c r="P39" i="1"/>
  <c r="P40" i="1"/>
  <c r="P41" i="1"/>
  <c r="P42" i="1"/>
  <c r="P43" i="1"/>
  <c r="P45" i="1"/>
  <c r="P47" i="1"/>
  <c r="P48" i="1"/>
  <c r="P49" i="1"/>
  <c r="P51" i="1"/>
  <c r="P52" i="1"/>
  <c r="P53" i="1"/>
  <c r="P54" i="1"/>
  <c r="P55" i="1"/>
  <c r="P56" i="1"/>
  <c r="P57" i="1"/>
  <c r="P63" i="1"/>
  <c r="P65" i="1"/>
  <c r="P67" i="1"/>
  <c r="P69" i="1"/>
  <c r="P79" i="1"/>
  <c r="P81" i="1"/>
  <c r="P82" i="1"/>
  <c r="P83" i="1"/>
  <c r="P85" i="1"/>
  <c r="P87" i="1"/>
  <c r="P9" i="1"/>
  <c r="O11" i="1"/>
  <c r="O13" i="1"/>
  <c r="O15" i="1"/>
  <c r="O17" i="1"/>
  <c r="O18" i="1"/>
  <c r="O19" i="1"/>
  <c r="O20" i="1"/>
  <c r="O21" i="1"/>
  <c r="O23" i="1"/>
  <c r="O24" i="1"/>
  <c r="O25" i="1"/>
  <c r="O26" i="1"/>
  <c r="O27" i="1"/>
  <c r="O33" i="1"/>
  <c r="O35" i="1"/>
  <c r="O36" i="1"/>
  <c r="O37" i="1"/>
  <c r="O38" i="1"/>
  <c r="O39" i="1"/>
  <c r="O40" i="1"/>
  <c r="O41" i="1"/>
  <c r="O42" i="1"/>
  <c r="O43" i="1"/>
  <c r="O45" i="1"/>
  <c r="O47" i="1"/>
  <c r="O48" i="1"/>
  <c r="O49" i="1"/>
  <c r="O51" i="1"/>
  <c r="O52" i="1"/>
  <c r="O53" i="1"/>
  <c r="O54" i="1"/>
  <c r="O55" i="1"/>
  <c r="O56" i="1"/>
  <c r="O57" i="1"/>
  <c r="O63" i="1"/>
  <c r="O65" i="1"/>
  <c r="O67" i="1"/>
  <c r="O69" i="1"/>
  <c r="O79" i="1"/>
  <c r="O81" i="1"/>
  <c r="O82" i="1"/>
  <c r="O83" i="1"/>
  <c r="O85" i="1"/>
  <c r="O87" i="1"/>
  <c r="O9" i="1"/>
  <c r="N11" i="1"/>
  <c r="N13" i="1"/>
  <c r="N15" i="1"/>
  <c r="N17" i="1"/>
  <c r="N18" i="1"/>
  <c r="N19" i="1"/>
  <c r="N20" i="1"/>
  <c r="N21" i="1"/>
  <c r="N23" i="1"/>
  <c r="N24" i="1"/>
  <c r="N25" i="1"/>
  <c r="N26" i="1"/>
  <c r="N27" i="1"/>
  <c r="N33" i="1"/>
  <c r="N35" i="1"/>
  <c r="N36" i="1"/>
  <c r="N37" i="1"/>
  <c r="N38" i="1"/>
  <c r="N39" i="1"/>
  <c r="N40" i="1"/>
  <c r="N41" i="1"/>
  <c r="N42" i="1"/>
  <c r="N43" i="1"/>
  <c r="N45" i="1"/>
  <c r="N47" i="1"/>
  <c r="N48" i="1"/>
  <c r="N49" i="1"/>
  <c r="N51" i="1"/>
  <c r="N52" i="1"/>
  <c r="N53" i="1"/>
  <c r="N54" i="1"/>
  <c r="N55" i="1"/>
  <c r="N56" i="1"/>
  <c r="N57" i="1"/>
  <c r="N63" i="1"/>
  <c r="N65" i="1"/>
  <c r="N67" i="1"/>
  <c r="N69" i="1"/>
  <c r="N79" i="1"/>
  <c r="N82" i="1"/>
  <c r="N83" i="1"/>
  <c r="N85" i="1"/>
  <c r="N87" i="1"/>
  <c r="M11" i="1"/>
  <c r="M13" i="1"/>
  <c r="M15" i="1"/>
  <c r="M17" i="1"/>
  <c r="M18" i="1"/>
  <c r="M19" i="1"/>
  <c r="M20" i="1"/>
  <c r="M21" i="1"/>
  <c r="M23" i="1"/>
  <c r="M24" i="1"/>
  <c r="M25" i="1"/>
  <c r="M26" i="1"/>
  <c r="M27" i="1"/>
  <c r="M33" i="1"/>
  <c r="M35" i="1"/>
  <c r="M36" i="1"/>
  <c r="M37" i="1"/>
  <c r="M38" i="1"/>
  <c r="M39" i="1"/>
  <c r="M40" i="1"/>
  <c r="M41" i="1"/>
  <c r="M42" i="1"/>
  <c r="M43" i="1"/>
  <c r="M45" i="1"/>
  <c r="M47" i="1"/>
  <c r="M48" i="1"/>
  <c r="M49" i="1"/>
  <c r="M51" i="1"/>
  <c r="M52" i="1"/>
  <c r="M53" i="1"/>
  <c r="M54" i="1"/>
  <c r="M55" i="1"/>
  <c r="M56" i="1"/>
  <c r="M57" i="1"/>
  <c r="M61" i="1"/>
  <c r="M63" i="1"/>
  <c r="M65" i="1"/>
  <c r="M67" i="1"/>
  <c r="M69" i="1"/>
  <c r="M72" i="1"/>
  <c r="M73" i="1"/>
  <c r="M74" i="1"/>
  <c r="M75" i="1"/>
  <c r="M76" i="1"/>
  <c r="M77" i="1"/>
  <c r="M78" i="1"/>
  <c r="M79" i="1"/>
  <c r="M81" i="1"/>
  <c r="M82" i="1"/>
  <c r="M83" i="1"/>
  <c r="M85" i="1"/>
  <c r="M87" i="1"/>
  <c r="M9" i="1"/>
  <c r="K87" i="1"/>
  <c r="K85" i="1"/>
  <c r="K83" i="1"/>
  <c r="K81" i="1"/>
  <c r="K79" i="1"/>
  <c r="K69" i="1"/>
  <c r="K67" i="1"/>
  <c r="K65" i="1"/>
  <c r="K63" i="1"/>
  <c r="K57" i="1"/>
  <c r="K55" i="1"/>
  <c r="K53" i="1"/>
  <c r="K51" i="1"/>
  <c r="K49" i="1"/>
  <c r="K47" i="1"/>
  <c r="K45" i="1"/>
  <c r="K43" i="1"/>
  <c r="K41" i="1"/>
  <c r="K39" i="1"/>
  <c r="K37" i="1"/>
  <c r="K35" i="1"/>
  <c r="K33" i="1"/>
  <c r="K27" i="1"/>
  <c r="K25" i="1"/>
  <c r="K23" i="1"/>
  <c r="K21" i="1"/>
  <c r="K19" i="1"/>
  <c r="K17" i="1"/>
  <c r="K15" i="1"/>
  <c r="K13" i="1"/>
  <c r="K11" i="1"/>
  <c r="K9" i="1"/>
  <c r="I57" i="1"/>
  <c r="I43" i="1"/>
  <c r="H87" i="1"/>
  <c r="H85" i="1"/>
  <c r="H83" i="1"/>
  <c r="H81" i="1"/>
  <c r="H79" i="1"/>
  <c r="H69" i="1"/>
  <c r="H67" i="1"/>
  <c r="H65" i="1"/>
  <c r="H63" i="1"/>
  <c r="H57" i="1"/>
  <c r="H55" i="1"/>
  <c r="H53" i="1"/>
  <c r="H51" i="1"/>
  <c r="H49" i="1"/>
  <c r="H47" i="1"/>
  <c r="H45" i="1"/>
  <c r="H43" i="1"/>
  <c r="H41" i="1"/>
  <c r="H39" i="1"/>
  <c r="H37" i="1"/>
  <c r="H35" i="1"/>
  <c r="H33" i="1"/>
  <c r="H27" i="1"/>
  <c r="H25" i="1"/>
  <c r="H23" i="1"/>
  <c r="H21" i="1"/>
  <c r="H19" i="1"/>
  <c r="H17" i="1"/>
  <c r="H15" i="1"/>
  <c r="H13" i="1"/>
  <c r="H11" i="1"/>
  <c r="H9" i="1"/>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G9" i="1"/>
  <c r="D69" i="1"/>
  <c r="F9" i="1"/>
  <c r="D87" i="1"/>
  <c r="D85" i="1"/>
  <c r="D83" i="1"/>
  <c r="D81" i="1"/>
  <c r="D79" i="1"/>
  <c r="D77" i="1"/>
  <c r="D75" i="1"/>
  <c r="D73" i="1"/>
  <c r="D71" i="1"/>
  <c r="D65" i="1"/>
  <c r="D63" i="1"/>
  <c r="D61" i="1"/>
  <c r="D59" i="1"/>
  <c r="D57" i="1"/>
  <c r="D55" i="1"/>
  <c r="D53" i="1"/>
  <c r="D51" i="1"/>
  <c r="D49" i="1"/>
  <c r="D47" i="1"/>
  <c r="D45" i="1"/>
  <c r="D43" i="1"/>
  <c r="D39" i="1"/>
  <c r="D37" i="1"/>
  <c r="D35" i="1"/>
  <c r="D33" i="1"/>
  <c r="D27" i="1"/>
  <c r="D25" i="1"/>
  <c r="D23" i="1"/>
  <c r="D21" i="1"/>
  <c r="D19" i="1"/>
  <c r="D17" i="1"/>
  <c r="D15" i="1"/>
  <c r="D13" i="1"/>
  <c r="D11" i="1"/>
  <c r="AD45" i="8" l="1"/>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56" i="12"/>
  <c r="Z57" i="12"/>
  <c r="Z58" i="12"/>
  <c r="Z59" i="12"/>
  <c r="Z60" i="12"/>
  <c r="Z61" i="12"/>
  <c r="Z62" i="12"/>
  <c r="Z63" i="12"/>
  <c r="Z64" i="12"/>
  <c r="Z65" i="12"/>
  <c r="Z66" i="12"/>
  <c r="Z67" i="12"/>
  <c r="Z68" i="12"/>
  <c r="Z69" i="12"/>
  <c r="Z70" i="12"/>
  <c r="Z71" i="12"/>
  <c r="Z72" i="12"/>
  <c r="Z73" i="12"/>
  <c r="Z74" i="12"/>
  <c r="Z75" i="12"/>
  <c r="Z76" i="12"/>
  <c r="Z77" i="12"/>
  <c r="Z78" i="12"/>
  <c r="Z79" i="12"/>
  <c r="Z80" i="12"/>
  <c r="Z81" i="12"/>
  <c r="Z82" i="12"/>
  <c r="Z83" i="12"/>
  <c r="Z84" i="12"/>
  <c r="Z85" i="12"/>
  <c r="Z86" i="12"/>
  <c r="Z87" i="12"/>
  <c r="Z88" i="12"/>
  <c r="Z89" i="12"/>
  <c r="Z90" i="12"/>
  <c r="Z91" i="12"/>
  <c r="Z92" i="12"/>
  <c r="Z93" i="12"/>
  <c r="Z94" i="12"/>
  <c r="Z95" i="12"/>
  <c r="Z96" i="12"/>
  <c r="Z97" i="12"/>
  <c r="Z98" i="12"/>
  <c r="Z99" i="12"/>
  <c r="Z100" i="12"/>
  <c r="Z101" i="12"/>
  <c r="Z102" i="12"/>
  <c r="Z103" i="12"/>
  <c r="Z104" i="12"/>
  <c r="Z105" i="12"/>
  <c r="Z106" i="12"/>
  <c r="Z107" i="12"/>
  <c r="Z108" i="12"/>
  <c r="Z109" i="12"/>
  <c r="Z110" i="12"/>
  <c r="Z111" i="12"/>
  <c r="Z112" i="12"/>
  <c r="Z113" i="12"/>
  <c r="Z114" i="12"/>
  <c r="Z115" i="12"/>
  <c r="Z116" i="12"/>
  <c r="Z117" i="12"/>
  <c r="Z118" i="12"/>
  <c r="Z119" i="12"/>
  <c r="Z120" i="12"/>
  <c r="Z121" i="12"/>
  <c r="Z122" i="12"/>
  <c r="Z123" i="12"/>
  <c r="Z124" i="12"/>
  <c r="Z125" i="12"/>
  <c r="Z126" i="12"/>
  <c r="Z127" i="12"/>
  <c r="Z128" i="12"/>
  <c r="Z129" i="12"/>
  <c r="Z130" i="12"/>
  <c r="Z131" i="12"/>
  <c r="Z132" i="12"/>
  <c r="Z133" i="12"/>
  <c r="Z134" i="12"/>
  <c r="Z135" i="12"/>
  <c r="Z136" i="12"/>
  <c r="Z137" i="12"/>
  <c r="Z138" i="12"/>
  <c r="Z139" i="12"/>
  <c r="Z140" i="12"/>
  <c r="Z141" i="12"/>
  <c r="Z142" i="12"/>
  <c r="Z143" i="12"/>
  <c r="Z144" i="12"/>
  <c r="Z145" i="12"/>
  <c r="Z146" i="12"/>
  <c r="Z147" i="12"/>
  <c r="Z148" i="12"/>
  <c r="Z149" i="12"/>
  <c r="Z150" i="12"/>
  <c r="Z151" i="12"/>
  <c r="Z152" i="12"/>
  <c r="Z153" i="12"/>
  <c r="Z154" i="12"/>
  <c r="Z155" i="12"/>
  <c r="Z156" i="12"/>
  <c r="Z157" i="12"/>
  <c r="Z158" i="12"/>
  <c r="Z159" i="12"/>
  <c r="Z160" i="12"/>
  <c r="Z161" i="12"/>
  <c r="Z162" i="12"/>
  <c r="Z163" i="12"/>
  <c r="Z164" i="12"/>
  <c r="Z165" i="12"/>
  <c r="Z166" i="12"/>
  <c r="Z167" i="12"/>
  <c r="Z168" i="12"/>
  <c r="Z169" i="12"/>
  <c r="X13" i="12"/>
  <c r="X14" i="12"/>
  <c r="X15" i="12"/>
  <c r="X16" i="12"/>
  <c r="X17" i="12"/>
  <c r="X18" i="12"/>
  <c r="X19" i="12"/>
  <c r="X20" i="12"/>
  <c r="X21" i="12"/>
  <c r="X22" i="12"/>
  <c r="X23" i="12"/>
  <c r="X24" i="12"/>
  <c r="X25" i="12"/>
  <c r="X26" i="12"/>
  <c r="X27" i="12"/>
  <c r="X28" i="12"/>
  <c r="X29" i="12"/>
  <c r="X30" i="12"/>
  <c r="X31" i="12"/>
  <c r="X32" i="12"/>
  <c r="X33" i="12"/>
  <c r="X34" i="12"/>
  <c r="X35" i="12"/>
  <c r="X36" i="12"/>
  <c r="X37" i="12"/>
  <c r="X38" i="12"/>
  <c r="X39" i="12"/>
  <c r="X40" i="12"/>
  <c r="X41" i="12"/>
  <c r="X42" i="12"/>
  <c r="X43" i="12"/>
  <c r="X44" i="12"/>
  <c r="X45" i="12"/>
  <c r="X46" i="12"/>
  <c r="X47" i="12"/>
  <c r="X48" i="12"/>
  <c r="X49" i="12"/>
  <c r="X50" i="12"/>
  <c r="X51" i="12"/>
  <c r="X52" i="12"/>
  <c r="X53" i="12"/>
  <c r="X54" i="12"/>
  <c r="X55" i="12"/>
  <c r="X56" i="12"/>
  <c r="X57" i="12"/>
  <c r="X58" i="12"/>
  <c r="X59" i="12"/>
  <c r="X60" i="12"/>
  <c r="X61" i="12"/>
  <c r="X62" i="12"/>
  <c r="X63" i="12"/>
  <c r="X64" i="12"/>
  <c r="X65" i="12"/>
  <c r="X66" i="12"/>
  <c r="X67" i="12"/>
  <c r="X68" i="12"/>
  <c r="X69" i="12"/>
  <c r="X70" i="12"/>
  <c r="X71" i="12"/>
  <c r="X72" i="12"/>
  <c r="X73" i="12"/>
  <c r="X74" i="12"/>
  <c r="X75" i="12"/>
  <c r="X76" i="12"/>
  <c r="X77" i="12"/>
  <c r="X78" i="12"/>
  <c r="X79" i="12"/>
  <c r="X80" i="12"/>
  <c r="X81" i="12"/>
  <c r="X82" i="12"/>
  <c r="X83" i="12"/>
  <c r="X84" i="12"/>
  <c r="X85" i="12"/>
  <c r="X86" i="12"/>
  <c r="X87" i="12"/>
  <c r="X88" i="12"/>
  <c r="X89" i="12"/>
  <c r="X90" i="12"/>
  <c r="X91" i="12"/>
  <c r="X92" i="12"/>
  <c r="X93" i="12"/>
  <c r="X94" i="12"/>
  <c r="X95" i="12"/>
  <c r="X96" i="12"/>
  <c r="X97" i="12"/>
  <c r="X98" i="12"/>
  <c r="X99" i="12"/>
  <c r="X100" i="12"/>
  <c r="X101" i="12"/>
  <c r="X102" i="12"/>
  <c r="X103" i="12"/>
  <c r="X104" i="12"/>
  <c r="X105" i="12"/>
  <c r="X106" i="12"/>
  <c r="X107" i="12"/>
  <c r="X108" i="12"/>
  <c r="X109" i="12"/>
  <c r="X110" i="12"/>
  <c r="X111" i="12"/>
  <c r="X112" i="12"/>
  <c r="X113" i="12"/>
  <c r="X114" i="12"/>
  <c r="X115" i="12"/>
  <c r="X116" i="12"/>
  <c r="X117" i="12"/>
  <c r="X118" i="12"/>
  <c r="X119" i="12"/>
  <c r="X120" i="12"/>
  <c r="X121" i="12"/>
  <c r="X122" i="12"/>
  <c r="X123" i="12"/>
  <c r="X124" i="12"/>
  <c r="X125" i="12"/>
  <c r="X126" i="12"/>
  <c r="X127" i="12"/>
  <c r="X128" i="12"/>
  <c r="X129" i="12"/>
  <c r="X130" i="12"/>
  <c r="X131" i="12"/>
  <c r="X132" i="12"/>
  <c r="X133" i="12"/>
  <c r="X134" i="12"/>
  <c r="X135" i="12"/>
  <c r="X136" i="12"/>
  <c r="X137" i="12"/>
  <c r="X138" i="12"/>
  <c r="X139" i="12"/>
  <c r="X140" i="12"/>
  <c r="X141" i="12"/>
  <c r="X142" i="12"/>
  <c r="X143" i="12"/>
  <c r="X144" i="12"/>
  <c r="X145" i="12"/>
  <c r="X146" i="12"/>
  <c r="X147" i="12"/>
  <c r="X148" i="12"/>
  <c r="X149" i="12"/>
  <c r="X150" i="12"/>
  <c r="X151" i="12"/>
  <c r="X152" i="12"/>
  <c r="X153" i="12"/>
  <c r="X154" i="12"/>
  <c r="X155" i="12"/>
  <c r="X156" i="12"/>
  <c r="X157" i="12"/>
  <c r="X158" i="12"/>
  <c r="X159" i="12"/>
  <c r="X160" i="12"/>
  <c r="X161" i="12"/>
  <c r="X162" i="12"/>
  <c r="X163" i="12"/>
  <c r="X164" i="12"/>
  <c r="X165" i="12"/>
  <c r="X166" i="12"/>
  <c r="X167" i="12"/>
  <c r="X168" i="12"/>
  <c r="X169" i="12"/>
  <c r="V13" i="12"/>
  <c r="V14" i="12"/>
  <c r="V15" i="12"/>
  <c r="V16" i="12"/>
  <c r="V17" i="12"/>
  <c r="V18" i="12"/>
  <c r="V19" i="12"/>
  <c r="V20" i="12"/>
  <c r="V21" i="12"/>
  <c r="V22" i="12"/>
  <c r="V23" i="12"/>
  <c r="V24" i="12"/>
  <c r="V25" i="12"/>
  <c r="V26" i="12"/>
  <c r="V27" i="12"/>
  <c r="V28" i="12"/>
  <c r="V29" i="12"/>
  <c r="V30" i="12"/>
  <c r="V31" i="12"/>
  <c r="V32" i="12"/>
  <c r="V33" i="12"/>
  <c r="V34" i="12"/>
  <c r="V35" i="12"/>
  <c r="V36" i="12"/>
  <c r="V37" i="12"/>
  <c r="V38" i="12"/>
  <c r="V39" i="12"/>
  <c r="V40" i="12"/>
  <c r="V41" i="12"/>
  <c r="V42" i="12"/>
  <c r="V43" i="12"/>
  <c r="V44" i="12"/>
  <c r="V45" i="12"/>
  <c r="V46" i="12"/>
  <c r="V47" i="12"/>
  <c r="V48" i="12"/>
  <c r="V49" i="12"/>
  <c r="V50" i="12"/>
  <c r="V51" i="12"/>
  <c r="V52" i="12"/>
  <c r="V53" i="12"/>
  <c r="V54" i="12"/>
  <c r="V55" i="12"/>
  <c r="V56" i="12"/>
  <c r="V57" i="12"/>
  <c r="V58" i="12"/>
  <c r="V59" i="12"/>
  <c r="V60" i="12"/>
  <c r="V61" i="12"/>
  <c r="V62" i="12"/>
  <c r="V63" i="12"/>
  <c r="V64" i="12"/>
  <c r="V65" i="12"/>
  <c r="V66" i="12"/>
  <c r="V67" i="12"/>
  <c r="V68" i="12"/>
  <c r="V69" i="12"/>
  <c r="V70" i="12"/>
  <c r="V71" i="12"/>
  <c r="V72" i="12"/>
  <c r="V73" i="12"/>
  <c r="V74" i="12"/>
  <c r="V75" i="12"/>
  <c r="V76" i="12"/>
  <c r="V77" i="12"/>
  <c r="V78" i="12"/>
  <c r="V79" i="12"/>
  <c r="V80" i="12"/>
  <c r="V81" i="12"/>
  <c r="V82" i="12"/>
  <c r="V83" i="12"/>
  <c r="V84" i="12"/>
  <c r="V85" i="12"/>
  <c r="V86" i="12"/>
  <c r="V87" i="12"/>
  <c r="V88" i="12"/>
  <c r="V89" i="12"/>
  <c r="V90" i="12"/>
  <c r="V91" i="12"/>
  <c r="V92" i="12"/>
  <c r="V93" i="12"/>
  <c r="V94" i="12"/>
  <c r="V95" i="12"/>
  <c r="V96" i="12"/>
  <c r="V97" i="12"/>
  <c r="V98" i="12"/>
  <c r="V99" i="12"/>
  <c r="V100" i="12"/>
  <c r="V101" i="12"/>
  <c r="V102" i="12"/>
  <c r="V103" i="12"/>
  <c r="V104" i="12"/>
  <c r="V105" i="12"/>
  <c r="V106" i="12"/>
  <c r="V107" i="12"/>
  <c r="V108" i="12"/>
  <c r="V109" i="12"/>
  <c r="V110" i="12"/>
  <c r="V111" i="12"/>
  <c r="V112" i="12"/>
  <c r="V113" i="12"/>
  <c r="V114" i="12"/>
  <c r="V115" i="12"/>
  <c r="V116" i="12"/>
  <c r="V117" i="12"/>
  <c r="V118" i="12"/>
  <c r="V119" i="12"/>
  <c r="V120" i="12"/>
  <c r="V121" i="12"/>
  <c r="V122" i="12"/>
  <c r="V123" i="12"/>
  <c r="V124" i="12"/>
  <c r="V125" i="12"/>
  <c r="V126" i="12"/>
  <c r="V127" i="12"/>
  <c r="V128" i="12"/>
  <c r="V129" i="12"/>
  <c r="V130" i="12"/>
  <c r="V131" i="12"/>
  <c r="V132" i="12"/>
  <c r="V133" i="12"/>
  <c r="V134" i="12"/>
  <c r="V135" i="12"/>
  <c r="V136" i="12"/>
  <c r="V137" i="12"/>
  <c r="V138" i="12"/>
  <c r="V139" i="12"/>
  <c r="V140" i="12"/>
  <c r="V141" i="12"/>
  <c r="V142" i="12"/>
  <c r="V143" i="12"/>
  <c r="V144" i="12"/>
  <c r="V145" i="12"/>
  <c r="V146" i="12"/>
  <c r="V147" i="12"/>
  <c r="V148" i="12"/>
  <c r="V149" i="12"/>
  <c r="V150" i="12"/>
  <c r="V151" i="12"/>
  <c r="V152" i="12"/>
  <c r="V153" i="12"/>
  <c r="V154" i="12"/>
  <c r="V155" i="12"/>
  <c r="V156" i="12"/>
  <c r="V157" i="12"/>
  <c r="V158" i="12"/>
  <c r="V159" i="12"/>
  <c r="V160" i="12"/>
  <c r="V161" i="12"/>
  <c r="V162" i="12"/>
  <c r="V163" i="12"/>
  <c r="V164" i="12"/>
  <c r="V165" i="12"/>
  <c r="V166" i="12"/>
  <c r="V167" i="12"/>
  <c r="V168" i="12"/>
  <c r="V169" i="12"/>
  <c r="T13" i="12"/>
  <c r="T14" i="12"/>
  <c r="T15" i="12"/>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T68" i="12"/>
  <c r="T69" i="12"/>
  <c r="T70" i="12"/>
  <c r="T71" i="12"/>
  <c r="T72" i="12"/>
  <c r="T73" i="12"/>
  <c r="T74" i="12"/>
  <c r="T75" i="12"/>
  <c r="T76" i="12"/>
  <c r="T77" i="12"/>
  <c r="T78" i="12"/>
  <c r="T79" i="12"/>
  <c r="T81" i="12"/>
  <c r="T82" i="12"/>
  <c r="T83" i="12"/>
  <c r="T84" i="12"/>
  <c r="T85" i="12"/>
  <c r="T86" i="12"/>
  <c r="T87" i="12"/>
  <c r="T88" i="12"/>
  <c r="T89" i="12"/>
  <c r="T90" i="12"/>
  <c r="T91" i="12"/>
  <c r="T92" i="12"/>
  <c r="T93" i="12"/>
  <c r="T94" i="12"/>
  <c r="T95" i="12"/>
  <c r="T96" i="12"/>
  <c r="T97" i="12"/>
  <c r="T98" i="12"/>
  <c r="T99" i="12"/>
  <c r="T100" i="12"/>
  <c r="T101" i="12"/>
  <c r="T102" i="12"/>
  <c r="T103" i="12"/>
  <c r="T104" i="12"/>
  <c r="T105" i="12"/>
  <c r="T106" i="12"/>
  <c r="T107" i="12"/>
  <c r="T108" i="12"/>
  <c r="T109" i="12"/>
  <c r="T110" i="12"/>
  <c r="T111" i="12"/>
  <c r="T112" i="12"/>
  <c r="T113" i="12"/>
  <c r="T114" i="12"/>
  <c r="T115" i="12"/>
  <c r="T116" i="12"/>
  <c r="T117" i="12"/>
  <c r="T118" i="12"/>
  <c r="T119" i="12"/>
  <c r="T120" i="12"/>
  <c r="T121" i="12"/>
  <c r="T122" i="12"/>
  <c r="T123" i="12"/>
  <c r="T124" i="12"/>
  <c r="T125" i="12"/>
  <c r="T126" i="12"/>
  <c r="T127" i="12"/>
  <c r="T128" i="12"/>
  <c r="T129" i="12"/>
  <c r="T130" i="12"/>
  <c r="T131" i="12"/>
  <c r="T132" i="12"/>
  <c r="T133" i="12"/>
  <c r="T134" i="12"/>
  <c r="T135" i="12"/>
  <c r="T136" i="12"/>
  <c r="T137" i="12"/>
  <c r="T138" i="12"/>
  <c r="T139" i="12"/>
  <c r="T140" i="12"/>
  <c r="T141" i="12"/>
  <c r="T142" i="12"/>
  <c r="T143" i="12"/>
  <c r="T144" i="12"/>
  <c r="T145" i="12"/>
  <c r="T146" i="12"/>
  <c r="T147" i="12"/>
  <c r="T148" i="12"/>
  <c r="T149" i="12"/>
  <c r="T150" i="12"/>
  <c r="T151" i="12"/>
  <c r="T152" i="12"/>
  <c r="T153" i="12"/>
  <c r="T154" i="12"/>
  <c r="T155" i="12"/>
  <c r="T156" i="12"/>
  <c r="T157" i="12"/>
  <c r="T158" i="12"/>
  <c r="T159" i="12"/>
  <c r="T160" i="12"/>
  <c r="T161" i="12"/>
  <c r="T162" i="12"/>
  <c r="T163" i="12"/>
  <c r="T164" i="12"/>
  <c r="T165" i="12"/>
  <c r="T166" i="12"/>
  <c r="T167" i="12"/>
  <c r="T168" i="12"/>
  <c r="T169" i="12"/>
  <c r="R169" i="12"/>
  <c r="R13" i="12"/>
  <c r="R14" i="12"/>
  <c r="R15" i="12"/>
  <c r="R16" i="12"/>
  <c r="R17" i="12"/>
  <c r="R18" i="12"/>
  <c r="R19" i="12"/>
  <c r="R20" i="12"/>
  <c r="R21" i="12"/>
  <c r="R22" i="12"/>
  <c r="R23" i="12"/>
  <c r="R24" i="12"/>
  <c r="R25" i="12"/>
  <c r="R26" i="12"/>
  <c r="R27" i="12"/>
  <c r="R28" i="12"/>
  <c r="R29" i="12"/>
  <c r="R30" i="12"/>
  <c r="R31" i="12"/>
  <c r="R32" i="12"/>
  <c r="R33" i="12"/>
  <c r="R34" i="12"/>
  <c r="R35" i="12"/>
  <c r="R36" i="12"/>
  <c r="R37" i="12"/>
  <c r="R38" i="12"/>
  <c r="R39" i="12"/>
  <c r="R40" i="12"/>
  <c r="R41" i="12"/>
  <c r="R42" i="12"/>
  <c r="R43" i="12"/>
  <c r="R44" i="12"/>
  <c r="R45" i="12"/>
  <c r="R46" i="12"/>
  <c r="R47" i="12"/>
  <c r="R48" i="12"/>
  <c r="R49" i="12"/>
  <c r="R50" i="12"/>
  <c r="R51" i="12"/>
  <c r="R52" i="12"/>
  <c r="R53" i="12"/>
  <c r="R54" i="12"/>
  <c r="R55" i="12"/>
  <c r="R56" i="12"/>
  <c r="R57" i="12"/>
  <c r="R58" i="12"/>
  <c r="R59" i="12"/>
  <c r="R60" i="12"/>
  <c r="R61" i="12"/>
  <c r="R62" i="12"/>
  <c r="R63" i="12"/>
  <c r="R64" i="12"/>
  <c r="R65" i="12"/>
  <c r="R66" i="12"/>
  <c r="R67" i="12"/>
  <c r="R68" i="12"/>
  <c r="R69" i="12"/>
  <c r="R70" i="12"/>
  <c r="R71" i="12"/>
  <c r="R72" i="12"/>
  <c r="R73" i="12"/>
  <c r="R74" i="12"/>
  <c r="R75" i="12"/>
  <c r="R76" i="12"/>
  <c r="R77" i="12"/>
  <c r="R78" i="12"/>
  <c r="R79" i="12"/>
  <c r="R80" i="12"/>
  <c r="R81" i="12"/>
  <c r="R82" i="12"/>
  <c r="R83" i="12"/>
  <c r="R84" i="12"/>
  <c r="R85" i="12"/>
  <c r="R86" i="12"/>
  <c r="R87" i="12"/>
  <c r="R88" i="12"/>
  <c r="R89" i="12"/>
  <c r="R90" i="12"/>
  <c r="R91" i="12"/>
  <c r="R92" i="12"/>
  <c r="R93" i="12"/>
  <c r="R94" i="12"/>
  <c r="R95" i="12"/>
  <c r="R96" i="12"/>
  <c r="R97" i="12"/>
  <c r="R98" i="12"/>
  <c r="R99" i="12"/>
  <c r="R100" i="12"/>
  <c r="R101" i="12"/>
  <c r="R102" i="12"/>
  <c r="R103" i="12"/>
  <c r="R104" i="12"/>
  <c r="R105" i="12"/>
  <c r="R106" i="12"/>
  <c r="R107" i="12"/>
  <c r="R108" i="12"/>
  <c r="R109" i="12"/>
  <c r="R110" i="12"/>
  <c r="R111" i="12"/>
  <c r="R112" i="12"/>
  <c r="R113" i="12"/>
  <c r="R114" i="12"/>
  <c r="R115" i="12"/>
  <c r="R116" i="12"/>
  <c r="R117" i="12"/>
  <c r="R118" i="12"/>
  <c r="R119" i="12"/>
  <c r="R120" i="12"/>
  <c r="R121" i="12"/>
  <c r="R122" i="12"/>
  <c r="R123" i="12"/>
  <c r="R124" i="12"/>
  <c r="R125" i="12"/>
  <c r="R126" i="12"/>
  <c r="R127" i="12"/>
  <c r="R128" i="12"/>
  <c r="R129" i="12"/>
  <c r="R130" i="12"/>
  <c r="R131" i="12"/>
  <c r="R132" i="12"/>
  <c r="R133" i="12"/>
  <c r="R134" i="12"/>
  <c r="R135" i="12"/>
  <c r="R136" i="12"/>
  <c r="R137" i="12"/>
  <c r="R138" i="12"/>
  <c r="R139" i="12"/>
  <c r="R140" i="12"/>
  <c r="R141" i="12"/>
  <c r="R142" i="12"/>
  <c r="R143" i="12"/>
  <c r="R144" i="12"/>
  <c r="R145" i="12"/>
  <c r="R146" i="12"/>
  <c r="R147" i="12"/>
  <c r="R148" i="12"/>
  <c r="R149" i="12"/>
  <c r="R150" i="12"/>
  <c r="R151" i="12"/>
  <c r="R152" i="12"/>
  <c r="R153" i="12"/>
  <c r="R154" i="12"/>
  <c r="R155" i="12"/>
  <c r="R156" i="12"/>
  <c r="R157" i="12"/>
  <c r="R158" i="12"/>
  <c r="R159" i="12"/>
  <c r="R160" i="12"/>
  <c r="R161" i="12"/>
  <c r="R162" i="12"/>
  <c r="R163" i="12"/>
  <c r="R164" i="12"/>
  <c r="R165" i="12"/>
  <c r="R166" i="12"/>
  <c r="R167" i="12"/>
  <c r="R168" i="12"/>
  <c r="P13" i="12"/>
  <c r="P14" i="12"/>
  <c r="P15" i="12"/>
  <c r="P16" i="12"/>
  <c r="P17" i="12"/>
  <c r="P18" i="12"/>
  <c r="P19" i="12"/>
  <c r="P20" i="12"/>
  <c r="P21" i="12"/>
  <c r="P22" i="12"/>
  <c r="P23" i="12"/>
  <c r="P24" i="12"/>
  <c r="P25" i="12"/>
  <c r="P26" i="12"/>
  <c r="P27" i="12"/>
  <c r="P28" i="12"/>
  <c r="P29" i="12"/>
  <c r="P30" i="12"/>
  <c r="P31" i="12"/>
  <c r="P32" i="12"/>
  <c r="P33" i="12"/>
  <c r="P34" i="12"/>
  <c r="P35" i="12"/>
  <c r="P36" i="12"/>
  <c r="P37" i="12"/>
  <c r="P38" i="12"/>
  <c r="P39" i="12"/>
  <c r="P40" i="12"/>
  <c r="P41" i="12"/>
  <c r="P42" i="12"/>
  <c r="P43" i="12"/>
  <c r="P44" i="12"/>
  <c r="P45" i="12"/>
  <c r="P46" i="12"/>
  <c r="P47" i="12"/>
  <c r="P48" i="12"/>
  <c r="P49" i="12"/>
  <c r="P50" i="12"/>
  <c r="P51" i="12"/>
  <c r="P52" i="12"/>
  <c r="P53" i="12"/>
  <c r="P54" i="12"/>
  <c r="P55" i="12"/>
  <c r="P56" i="12"/>
  <c r="P57" i="12"/>
  <c r="P58" i="12"/>
  <c r="P59" i="12"/>
  <c r="P60" i="12"/>
  <c r="P61" i="12"/>
  <c r="P62" i="12"/>
  <c r="P63" i="12"/>
  <c r="P64" i="12"/>
  <c r="P65" i="12"/>
  <c r="P66" i="12"/>
  <c r="P67" i="12"/>
  <c r="P68" i="12"/>
  <c r="P69" i="12"/>
  <c r="P70" i="12"/>
  <c r="P71" i="12"/>
  <c r="P72" i="12"/>
  <c r="P73" i="12"/>
  <c r="P74" i="12"/>
  <c r="P75" i="12"/>
  <c r="P76" i="12"/>
  <c r="P77" i="12"/>
  <c r="P78" i="12"/>
  <c r="P79" i="12"/>
  <c r="P80" i="12"/>
  <c r="P81" i="12"/>
  <c r="P82" i="12"/>
  <c r="P83" i="12"/>
  <c r="P84" i="12"/>
  <c r="P85" i="12"/>
  <c r="P86" i="12"/>
  <c r="P87" i="12"/>
  <c r="P88" i="12"/>
  <c r="P89" i="12"/>
  <c r="P90" i="12"/>
  <c r="P91" i="12"/>
  <c r="P92" i="12"/>
  <c r="P93" i="12"/>
  <c r="P94" i="12"/>
  <c r="P95" i="12"/>
  <c r="P96" i="12"/>
  <c r="P97" i="12"/>
  <c r="P98" i="12"/>
  <c r="P99" i="12"/>
  <c r="P100" i="12"/>
  <c r="P101" i="12"/>
  <c r="P102" i="12"/>
  <c r="P103" i="12"/>
  <c r="P104" i="12"/>
  <c r="P105" i="12"/>
  <c r="P106" i="12"/>
  <c r="P107" i="12"/>
  <c r="P108" i="12"/>
  <c r="P109" i="12"/>
  <c r="P110" i="12"/>
  <c r="P111" i="12"/>
  <c r="P112" i="12"/>
  <c r="P113" i="12"/>
  <c r="P114" i="12"/>
  <c r="P115" i="12"/>
  <c r="P116" i="12"/>
  <c r="P117" i="12"/>
  <c r="P118" i="12"/>
  <c r="P119" i="12"/>
  <c r="P120" i="12"/>
  <c r="P121" i="12"/>
  <c r="P122" i="12"/>
  <c r="P123" i="12"/>
  <c r="P124" i="12"/>
  <c r="P125" i="12"/>
  <c r="P126" i="12"/>
  <c r="P127" i="12"/>
  <c r="P128" i="12"/>
  <c r="P129" i="12"/>
  <c r="P130" i="12"/>
  <c r="P131" i="12"/>
  <c r="P132" i="12"/>
  <c r="P133" i="12"/>
  <c r="P134" i="12"/>
  <c r="P135" i="12"/>
  <c r="P136" i="12"/>
  <c r="P138" i="12"/>
  <c r="P139" i="12"/>
  <c r="P140" i="12"/>
  <c r="P141" i="12"/>
  <c r="P142" i="12"/>
  <c r="P143" i="12"/>
  <c r="P144" i="12"/>
  <c r="P145" i="12"/>
  <c r="P146" i="12"/>
  <c r="P147" i="12"/>
  <c r="P148" i="12"/>
  <c r="P149" i="12"/>
  <c r="P150" i="12"/>
  <c r="P151" i="12"/>
  <c r="P152" i="12"/>
  <c r="P153" i="12"/>
  <c r="P154" i="12"/>
  <c r="P155" i="12"/>
  <c r="P156" i="12"/>
  <c r="P157" i="12"/>
  <c r="P158" i="12"/>
  <c r="P159" i="12"/>
  <c r="P160" i="12"/>
  <c r="P161" i="12"/>
  <c r="P162" i="12"/>
  <c r="P163" i="12"/>
  <c r="P164" i="12"/>
  <c r="P165" i="12"/>
  <c r="P166" i="12"/>
  <c r="P167" i="12"/>
  <c r="P168" i="12"/>
  <c r="P169" i="12"/>
  <c r="N13" i="12"/>
  <c r="N14" i="12"/>
  <c r="N15" i="12"/>
  <c r="N16" i="12"/>
  <c r="N17" i="12"/>
  <c r="AA17" i="12" s="1"/>
  <c r="AB17" i="12" s="1"/>
  <c r="AD17" i="12" s="1"/>
  <c r="AE17" i="12" s="1"/>
  <c r="N18" i="12"/>
  <c r="N19" i="12"/>
  <c r="N20" i="12"/>
  <c r="N21" i="12"/>
  <c r="N22" i="12"/>
  <c r="N23" i="12"/>
  <c r="N24" i="12"/>
  <c r="N25" i="12"/>
  <c r="AA25" i="12" s="1"/>
  <c r="AB25" i="12" s="1"/>
  <c r="AD25" i="12" s="1"/>
  <c r="AE25" i="12" s="1"/>
  <c r="N26" i="12"/>
  <c r="N27" i="12"/>
  <c r="N28" i="12"/>
  <c r="N29" i="12"/>
  <c r="N30" i="12"/>
  <c r="N31" i="12"/>
  <c r="N32" i="12"/>
  <c r="N33" i="12"/>
  <c r="AA33" i="12" s="1"/>
  <c r="AB33" i="12" s="1"/>
  <c r="AD33" i="12" s="1"/>
  <c r="AE33" i="12" s="1"/>
  <c r="N34" i="12"/>
  <c r="N35" i="12"/>
  <c r="N36" i="12"/>
  <c r="N37" i="12"/>
  <c r="N38" i="12"/>
  <c r="N39" i="12"/>
  <c r="N40" i="12"/>
  <c r="N41" i="12"/>
  <c r="AA41" i="12" s="1"/>
  <c r="AB41" i="12" s="1"/>
  <c r="AD41" i="12" s="1"/>
  <c r="AE41" i="12" s="1"/>
  <c r="N42" i="12"/>
  <c r="N43" i="12"/>
  <c r="N44" i="12"/>
  <c r="N45" i="12"/>
  <c r="N46" i="12"/>
  <c r="N47" i="12"/>
  <c r="N48" i="12"/>
  <c r="N49" i="12"/>
  <c r="AA49" i="12" s="1"/>
  <c r="AB49" i="12" s="1"/>
  <c r="AD49" i="12" s="1"/>
  <c r="AE49" i="12" s="1"/>
  <c r="N50" i="12"/>
  <c r="AA50" i="12" s="1"/>
  <c r="AB50" i="12" s="1"/>
  <c r="AD50" i="12" s="1"/>
  <c r="AE50" i="12" s="1"/>
  <c r="N51" i="12"/>
  <c r="N52" i="12"/>
  <c r="N53" i="12"/>
  <c r="N54" i="12"/>
  <c r="N55" i="12"/>
  <c r="N56" i="12"/>
  <c r="N57" i="12"/>
  <c r="N58" i="12"/>
  <c r="N59" i="12"/>
  <c r="N60" i="12"/>
  <c r="N61" i="12"/>
  <c r="N62" i="12"/>
  <c r="N63" i="12"/>
  <c r="N64" i="12"/>
  <c r="N65" i="12"/>
  <c r="AA65" i="12" s="1"/>
  <c r="AB65" i="12" s="1"/>
  <c r="AD65" i="12" s="1"/>
  <c r="AE65" i="12" s="1"/>
  <c r="N66" i="12"/>
  <c r="AA66" i="12" s="1"/>
  <c r="AB66" i="12" s="1"/>
  <c r="AD66" i="12" s="1"/>
  <c r="AE66" i="12" s="1"/>
  <c r="N67" i="12"/>
  <c r="N68" i="12"/>
  <c r="N69" i="12"/>
  <c r="N70" i="12"/>
  <c r="N71" i="12"/>
  <c r="N72" i="12"/>
  <c r="N73" i="12"/>
  <c r="N74" i="12"/>
  <c r="N75" i="12"/>
  <c r="N76" i="12"/>
  <c r="N77" i="12"/>
  <c r="N78" i="12"/>
  <c r="N79" i="12"/>
  <c r="N81" i="12"/>
  <c r="N82" i="12"/>
  <c r="N83" i="12"/>
  <c r="N84" i="12"/>
  <c r="N85" i="12"/>
  <c r="N86" i="12"/>
  <c r="N87" i="12"/>
  <c r="N88" i="12"/>
  <c r="N89" i="12"/>
  <c r="N90" i="12"/>
  <c r="N91" i="12"/>
  <c r="N92" i="12"/>
  <c r="N93" i="12"/>
  <c r="N94" i="12"/>
  <c r="N95" i="12"/>
  <c r="N96" i="12"/>
  <c r="AA96" i="12" s="1"/>
  <c r="AB96" i="12" s="1"/>
  <c r="AD96" i="12" s="1"/>
  <c r="AE96" i="12" s="1"/>
  <c r="N97" i="12"/>
  <c r="N98" i="12"/>
  <c r="AA98" i="12" s="1"/>
  <c r="AB98" i="12" s="1"/>
  <c r="AD98" i="12" s="1"/>
  <c r="AE98" i="12" s="1"/>
  <c r="N99" i="12"/>
  <c r="N100" i="12"/>
  <c r="N101" i="12"/>
  <c r="N102" i="12"/>
  <c r="N103" i="12"/>
  <c r="N104" i="12"/>
  <c r="N105" i="12"/>
  <c r="N106" i="12"/>
  <c r="AA106" i="12" s="1"/>
  <c r="AB106" i="12" s="1"/>
  <c r="AD106" i="12" s="1"/>
  <c r="AE106" i="12" s="1"/>
  <c r="N107" i="12"/>
  <c r="N108" i="12"/>
  <c r="N109" i="12"/>
  <c r="N110" i="12"/>
  <c r="N111" i="12"/>
  <c r="N112" i="12"/>
  <c r="N113" i="12"/>
  <c r="N114" i="12"/>
  <c r="N115" i="12"/>
  <c r="AA115" i="12" s="1"/>
  <c r="AB115" i="12" s="1"/>
  <c r="AD115" i="12" s="1"/>
  <c r="AE115" i="12" s="1"/>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141" i="12"/>
  <c r="N142" i="12"/>
  <c r="N143" i="12"/>
  <c r="N144" i="12"/>
  <c r="N145" i="12"/>
  <c r="N146" i="12"/>
  <c r="AA146" i="12" s="1"/>
  <c r="AB146" i="12" s="1"/>
  <c r="AD146" i="12" s="1"/>
  <c r="AE146" i="12" s="1"/>
  <c r="N147" i="12"/>
  <c r="N148" i="12"/>
  <c r="AA148" i="12" s="1"/>
  <c r="AB148" i="12" s="1"/>
  <c r="AD148" i="12" s="1"/>
  <c r="AE148" i="12" s="1"/>
  <c r="N149" i="12"/>
  <c r="N150" i="12"/>
  <c r="N151" i="12"/>
  <c r="N152" i="12"/>
  <c r="N153" i="12"/>
  <c r="N154" i="12"/>
  <c r="AA154" i="12" s="1"/>
  <c r="AB154" i="12" s="1"/>
  <c r="AD154" i="12" s="1"/>
  <c r="AE154" i="12" s="1"/>
  <c r="N155" i="12"/>
  <c r="N156" i="12"/>
  <c r="AA156" i="12" s="1"/>
  <c r="AB156" i="12" s="1"/>
  <c r="AD156" i="12" s="1"/>
  <c r="AE156" i="12" s="1"/>
  <c r="N157" i="12"/>
  <c r="N158" i="12"/>
  <c r="AA158" i="12" s="1"/>
  <c r="AB158" i="12" s="1"/>
  <c r="AD158" i="12" s="1"/>
  <c r="AE158" i="12" s="1"/>
  <c r="N159" i="12"/>
  <c r="N160" i="12"/>
  <c r="N161" i="12"/>
  <c r="N162" i="12"/>
  <c r="N163" i="12"/>
  <c r="AA163" i="12" s="1"/>
  <c r="AB163" i="12" s="1"/>
  <c r="AD163" i="12" s="1"/>
  <c r="AE163" i="12" s="1"/>
  <c r="N164" i="12"/>
  <c r="AA164" i="12" s="1"/>
  <c r="AB164" i="12" s="1"/>
  <c r="AD164" i="12" s="1"/>
  <c r="AE164" i="12" s="1"/>
  <c r="N165" i="12"/>
  <c r="N166" i="12"/>
  <c r="N167" i="12"/>
  <c r="N168" i="12"/>
  <c r="N169" i="12"/>
  <c r="D168" i="12"/>
  <c r="D166" i="12"/>
  <c r="D164" i="12"/>
  <c r="D162" i="12"/>
  <c r="D160" i="12"/>
  <c r="D158" i="12"/>
  <c r="D156" i="12"/>
  <c r="D154" i="12"/>
  <c r="D152" i="12"/>
  <c r="D150" i="12"/>
  <c r="D148" i="12"/>
  <c r="D146" i="12"/>
  <c r="D144" i="12"/>
  <c r="D142" i="12"/>
  <c r="D140" i="12"/>
  <c r="D138" i="12"/>
  <c r="D136" i="12"/>
  <c r="D134" i="12"/>
  <c r="D132" i="12"/>
  <c r="D130" i="12"/>
  <c r="D128" i="12"/>
  <c r="D126" i="12"/>
  <c r="D124" i="12"/>
  <c r="D122" i="12"/>
  <c r="D120" i="12"/>
  <c r="D118" i="12"/>
  <c r="D116" i="12"/>
  <c r="D114" i="12"/>
  <c r="D112" i="12"/>
  <c r="D110" i="12"/>
  <c r="D108" i="12"/>
  <c r="D106" i="12"/>
  <c r="D104" i="12"/>
  <c r="D102" i="12"/>
  <c r="D100" i="12"/>
  <c r="D98" i="12"/>
  <c r="D96" i="12"/>
  <c r="D94" i="12"/>
  <c r="D92" i="12"/>
  <c r="D90" i="12"/>
  <c r="D88" i="12"/>
  <c r="D86" i="12"/>
  <c r="D84" i="12"/>
  <c r="D82" i="12"/>
  <c r="D80" i="12"/>
  <c r="D78" i="12"/>
  <c r="D76" i="12"/>
  <c r="D74" i="12"/>
  <c r="D72" i="12"/>
  <c r="D70" i="12"/>
  <c r="D68" i="12"/>
  <c r="D66" i="12"/>
  <c r="D64" i="12"/>
  <c r="D62" i="12"/>
  <c r="D60" i="12"/>
  <c r="D58" i="12"/>
  <c r="D56" i="12"/>
  <c r="D54" i="12"/>
  <c r="D52" i="12"/>
  <c r="D50" i="12"/>
  <c r="D48" i="12"/>
  <c r="D46" i="12"/>
  <c r="D44" i="12"/>
  <c r="D42" i="12"/>
  <c r="D40" i="12"/>
  <c r="D38" i="12"/>
  <c r="D36" i="12"/>
  <c r="D34" i="12"/>
  <c r="D32" i="12"/>
  <c r="D30" i="12"/>
  <c r="D28" i="12"/>
  <c r="D26" i="12"/>
  <c r="D24" i="12"/>
  <c r="D22" i="12"/>
  <c r="D20" i="12"/>
  <c r="D18" i="12"/>
  <c r="D16" i="12"/>
  <c r="D14" i="12"/>
  <c r="AA132" i="12" l="1"/>
  <c r="AB132" i="12" s="1"/>
  <c r="AA116" i="12"/>
  <c r="AB116" i="12" s="1"/>
  <c r="AD116" i="12" s="1"/>
  <c r="AE116" i="12" s="1"/>
  <c r="AA108" i="12"/>
  <c r="AB108" i="12" s="1"/>
  <c r="AD108" i="12" s="1"/>
  <c r="AE108" i="12" s="1"/>
  <c r="AA100" i="12"/>
  <c r="AB100" i="12" s="1"/>
  <c r="AD100" i="12" s="1"/>
  <c r="AE100" i="12" s="1"/>
  <c r="AA67" i="12"/>
  <c r="AB67" i="12" s="1"/>
  <c r="AD67" i="12" s="1"/>
  <c r="AE67" i="12" s="1"/>
  <c r="AG66" i="12" s="1"/>
  <c r="AH66" i="12" s="1"/>
  <c r="AA51" i="12"/>
  <c r="AB51" i="12" s="1"/>
  <c r="AD51" i="12" s="1"/>
  <c r="AE51" i="12" s="1"/>
  <c r="AG50" i="12" s="1"/>
  <c r="AH50" i="12" s="1"/>
  <c r="AA43" i="12"/>
  <c r="AB43" i="12" s="1"/>
  <c r="AD43" i="12" s="1"/>
  <c r="AE43" i="12" s="1"/>
  <c r="AA27" i="12"/>
  <c r="AB27" i="12" s="1"/>
  <c r="AD27" i="12" s="1"/>
  <c r="AE27" i="12" s="1"/>
  <c r="AA19" i="12"/>
  <c r="AB19" i="12" s="1"/>
  <c r="AD19" i="12" s="1"/>
  <c r="AE19" i="12" s="1"/>
  <c r="AA119" i="12"/>
  <c r="AB119" i="12" s="1"/>
  <c r="AD119" i="12" s="1"/>
  <c r="AE119" i="12" s="1"/>
  <c r="AA24" i="12"/>
  <c r="AB24" i="12" s="1"/>
  <c r="AD24" i="12" s="1"/>
  <c r="AE24" i="12" s="1"/>
  <c r="AG24" i="12" s="1"/>
  <c r="AH24" i="12" s="1"/>
  <c r="AJ24" i="12" s="1"/>
  <c r="AK24" i="12" s="1"/>
  <c r="AA113" i="12"/>
  <c r="AB113" i="12" s="1"/>
  <c r="AD113" i="12" s="1"/>
  <c r="AE113" i="12" s="1"/>
  <c r="AA48" i="12"/>
  <c r="AB48" i="12" s="1"/>
  <c r="AD48" i="12" s="1"/>
  <c r="AE48" i="12" s="1"/>
  <c r="AG48" i="12" s="1"/>
  <c r="AH48" i="12" s="1"/>
  <c r="AJ48" i="12" s="1"/>
  <c r="AK48" i="12" s="1"/>
  <c r="AA168" i="12"/>
  <c r="AB168" i="12" s="1"/>
  <c r="AD168" i="12" s="1"/>
  <c r="AE168" i="12" s="1"/>
  <c r="AA144" i="12"/>
  <c r="AB144" i="12" s="1"/>
  <c r="AD144" i="12" s="1"/>
  <c r="AE144" i="12" s="1"/>
  <c r="AA136" i="12"/>
  <c r="AB136" i="12" s="1"/>
  <c r="AA128" i="12"/>
  <c r="AB128" i="12" s="1"/>
  <c r="AD128" i="12" s="1"/>
  <c r="AE128" i="12" s="1"/>
  <c r="AA112" i="12"/>
  <c r="AB112" i="12" s="1"/>
  <c r="AD112" i="12" s="1"/>
  <c r="AE112" i="12" s="1"/>
  <c r="AA104" i="12"/>
  <c r="AB104" i="12" s="1"/>
  <c r="AD104" i="12" s="1"/>
  <c r="AE104" i="12" s="1"/>
  <c r="AA55" i="12"/>
  <c r="AB55" i="12" s="1"/>
  <c r="AD55" i="12" s="1"/>
  <c r="AA15" i="12"/>
  <c r="AB15" i="12" s="1"/>
  <c r="AD15" i="12" s="1"/>
  <c r="AE15" i="12" s="1"/>
  <c r="AG14" i="12" s="1"/>
  <c r="AH14" i="12" s="1"/>
  <c r="AA167" i="12"/>
  <c r="AB167" i="12" s="1"/>
  <c r="AD167" i="12" s="1"/>
  <c r="AE167" i="12" s="1"/>
  <c r="AA111" i="12"/>
  <c r="AB111" i="12" s="1"/>
  <c r="AD111" i="12" s="1"/>
  <c r="AE111" i="12" s="1"/>
  <c r="AA87" i="12"/>
  <c r="AB87" i="12" s="1"/>
  <c r="AD87" i="12" s="1"/>
  <c r="AE87" i="12" s="1"/>
  <c r="AA70" i="12"/>
  <c r="AB70" i="12" s="1"/>
  <c r="AD70" i="12" s="1"/>
  <c r="AE70" i="12" s="1"/>
  <c r="AA46" i="12"/>
  <c r="AB46" i="12" s="1"/>
  <c r="AD46" i="12" s="1"/>
  <c r="AE46" i="12" s="1"/>
  <c r="AA30" i="12"/>
  <c r="AB30" i="12" s="1"/>
  <c r="AD30" i="12" s="1"/>
  <c r="AE30" i="12" s="1"/>
  <c r="AG30" i="12" s="1"/>
  <c r="AH30" i="12" s="1"/>
  <c r="AA14" i="12"/>
  <c r="AB14" i="12" s="1"/>
  <c r="AD14" i="12" s="1"/>
  <c r="AE14" i="12" s="1"/>
  <c r="AA166" i="12"/>
  <c r="AB166" i="12" s="1"/>
  <c r="AD166" i="12" s="1"/>
  <c r="AE166" i="12" s="1"/>
  <c r="AG166" i="12" s="1"/>
  <c r="AH166" i="12" s="1"/>
  <c r="AA118" i="12"/>
  <c r="AB118" i="12" s="1"/>
  <c r="AD118" i="12" s="1"/>
  <c r="AE118" i="12" s="1"/>
  <c r="AA102" i="12"/>
  <c r="AB102" i="12" s="1"/>
  <c r="AD102" i="12" s="1"/>
  <c r="AE102" i="12" s="1"/>
  <c r="AA165" i="12"/>
  <c r="AB165" i="12" s="1"/>
  <c r="AD165" i="12" s="1"/>
  <c r="AE165" i="12" s="1"/>
  <c r="AA125" i="12"/>
  <c r="AB125" i="12" s="1"/>
  <c r="AD125" i="12" s="1"/>
  <c r="AE125" i="12" s="1"/>
  <c r="AA68" i="12"/>
  <c r="AB68" i="12" s="1"/>
  <c r="AD68" i="12" s="1"/>
  <c r="AE68" i="12" s="1"/>
  <c r="AA60" i="12"/>
  <c r="AB60" i="12" s="1"/>
  <c r="AD60" i="12" s="1"/>
  <c r="AE60" i="12" s="1"/>
  <c r="AA28" i="12"/>
  <c r="AB28" i="12" s="1"/>
  <c r="AD28" i="12" s="1"/>
  <c r="AE28" i="12" s="1"/>
  <c r="AG28" i="12" s="1"/>
  <c r="AH28" i="12" s="1"/>
  <c r="AA20" i="12"/>
  <c r="AB20" i="12" s="1"/>
  <c r="AD20" i="12" s="1"/>
  <c r="AE20" i="12" s="1"/>
  <c r="AN24" i="12"/>
  <c r="AN48" i="12"/>
  <c r="AA155" i="12"/>
  <c r="AB155" i="12" s="1"/>
  <c r="AD155" i="12" s="1"/>
  <c r="AE155" i="12" s="1"/>
  <c r="AG154" i="12" s="1"/>
  <c r="AH154" i="12" s="1"/>
  <c r="AA147" i="12"/>
  <c r="AB147" i="12" s="1"/>
  <c r="AD147" i="12" s="1"/>
  <c r="AE147" i="12" s="1"/>
  <c r="AG146" i="12" s="1"/>
  <c r="AH146" i="12" s="1"/>
  <c r="AA139" i="12"/>
  <c r="AB139" i="12" s="1"/>
  <c r="AD139" i="12" s="1"/>
  <c r="AE139" i="12" s="1"/>
  <c r="AA123" i="12"/>
  <c r="AB123" i="12" s="1"/>
  <c r="AD123" i="12" s="1"/>
  <c r="AE123" i="12" s="1"/>
  <c r="AA107" i="12"/>
  <c r="AB107" i="12" s="1"/>
  <c r="AD107" i="12" s="1"/>
  <c r="AE107" i="12" s="1"/>
  <c r="AG106" i="12" s="1"/>
  <c r="AH106" i="12" s="1"/>
  <c r="AA99" i="12"/>
  <c r="AB99" i="12" s="1"/>
  <c r="AD99" i="12" s="1"/>
  <c r="AE99" i="12" s="1"/>
  <c r="AG98" i="12" s="1"/>
  <c r="AH98" i="12" s="1"/>
  <c r="AA83" i="12"/>
  <c r="AB83" i="12" s="1"/>
  <c r="AD83" i="12" s="1"/>
  <c r="AE83" i="12" s="1"/>
  <c r="AA58" i="12"/>
  <c r="AB58" i="12" s="1"/>
  <c r="AA34" i="12"/>
  <c r="AB34" i="12" s="1"/>
  <c r="AD34" i="12" s="1"/>
  <c r="AA26" i="12"/>
  <c r="AB26" i="12" s="1"/>
  <c r="AD26" i="12" s="1"/>
  <c r="AE26" i="12" s="1"/>
  <c r="AA18" i="12"/>
  <c r="AB18" i="12" s="1"/>
  <c r="AD18" i="12" s="1"/>
  <c r="AE18" i="12" s="1"/>
  <c r="AG18" i="12" s="1"/>
  <c r="AH18" i="12" s="1"/>
  <c r="AA162" i="12"/>
  <c r="AB162" i="12" s="1"/>
  <c r="AD162" i="12" s="1"/>
  <c r="AE162" i="12" s="1"/>
  <c r="AG162" i="12" s="1"/>
  <c r="AH162" i="12" s="1"/>
  <c r="AA138" i="12"/>
  <c r="AB138" i="12" s="1"/>
  <c r="AD138" i="12" s="1"/>
  <c r="AE138" i="12" s="1"/>
  <c r="AG138" i="12" s="1"/>
  <c r="AH138" i="12" s="1"/>
  <c r="AA114" i="12"/>
  <c r="AB114" i="12" s="1"/>
  <c r="AD114" i="12" s="1"/>
  <c r="AE114" i="12" s="1"/>
  <c r="AG114" i="12" s="1"/>
  <c r="AH114" i="12" s="1"/>
  <c r="AA38" i="12"/>
  <c r="AB38" i="12" s="1"/>
  <c r="AA161" i="12"/>
  <c r="AB161" i="12" s="1"/>
  <c r="AD161" i="12" s="1"/>
  <c r="AE161" i="12" s="1"/>
  <c r="AA153" i="12"/>
  <c r="AB153" i="12" s="1"/>
  <c r="AD153" i="12" s="1"/>
  <c r="AE153" i="12" s="1"/>
  <c r="AA145" i="12"/>
  <c r="AB145" i="12" s="1"/>
  <c r="AD145" i="12" s="1"/>
  <c r="AE145" i="12" s="1"/>
  <c r="AA137" i="12"/>
  <c r="AB137" i="12" s="1"/>
  <c r="AD137" i="12" s="1"/>
  <c r="AE137" i="12" s="1"/>
  <c r="AA129" i="12"/>
  <c r="AB129" i="12" s="1"/>
  <c r="AD129" i="12" s="1"/>
  <c r="AE129" i="12" s="1"/>
  <c r="AG128" i="12" s="1"/>
  <c r="AH128" i="12" s="1"/>
  <c r="AA105" i="12"/>
  <c r="AB105" i="12" s="1"/>
  <c r="AD105" i="12" s="1"/>
  <c r="AE105" i="12" s="1"/>
  <c r="AG104" i="12" s="1"/>
  <c r="AH104" i="12" s="1"/>
  <c r="AA97" i="12"/>
  <c r="AB97" i="12" s="1"/>
  <c r="AD97" i="12" s="1"/>
  <c r="AE97" i="12" s="1"/>
  <c r="AG96" i="12" s="1"/>
  <c r="AH96" i="12" s="1"/>
  <c r="AA81" i="12"/>
  <c r="AB81" i="12" s="1"/>
  <c r="AD81" i="12" s="1"/>
  <c r="AE81" i="12" s="1"/>
  <c r="AA40" i="12"/>
  <c r="AB40" i="12" s="1"/>
  <c r="AD40" i="12" s="1"/>
  <c r="AE40" i="12" s="1"/>
  <c r="AG40" i="12" s="1"/>
  <c r="AH40" i="12" s="1"/>
  <c r="AA16" i="12"/>
  <c r="AB16" i="12" s="1"/>
  <c r="AD16" i="12" s="1"/>
  <c r="AE16" i="12" s="1"/>
  <c r="AG16" i="12" s="1"/>
  <c r="AH16" i="12" s="1"/>
  <c r="AD136" i="12"/>
  <c r="R77" i="1"/>
  <c r="AG112" i="12"/>
  <c r="AH112" i="12" s="1"/>
  <c r="AA71" i="12"/>
  <c r="AB71" i="12" s="1"/>
  <c r="AD71" i="12" s="1"/>
  <c r="AE71" i="12" s="1"/>
  <c r="AG70" i="12" s="1"/>
  <c r="AH70" i="12" s="1"/>
  <c r="AA47" i="12"/>
  <c r="AB47" i="12" s="1"/>
  <c r="AD47" i="12" s="1"/>
  <c r="AE47" i="12" s="1"/>
  <c r="AG46" i="12" s="1"/>
  <c r="AH46" i="12" s="1"/>
  <c r="AA39" i="12"/>
  <c r="AB39" i="12" s="1"/>
  <c r="AD39" i="12" s="1"/>
  <c r="AA31" i="12"/>
  <c r="AB31" i="12" s="1"/>
  <c r="AD31" i="12" s="1"/>
  <c r="AE31" i="12" s="1"/>
  <c r="AA23" i="12"/>
  <c r="AB23" i="12" s="1"/>
  <c r="AD23" i="12" s="1"/>
  <c r="AE23" i="12" s="1"/>
  <c r="AA35" i="12"/>
  <c r="AB35" i="12" s="1"/>
  <c r="AD132" i="12"/>
  <c r="R73" i="1"/>
  <c r="AA159" i="12"/>
  <c r="AB159" i="12" s="1"/>
  <c r="AD159" i="12" s="1"/>
  <c r="AE159" i="12" s="1"/>
  <c r="AG158" i="12" s="1"/>
  <c r="AH158" i="12" s="1"/>
  <c r="AA151" i="12"/>
  <c r="AB151" i="12" s="1"/>
  <c r="AD151" i="12" s="1"/>
  <c r="AE151" i="12" s="1"/>
  <c r="AA135" i="12"/>
  <c r="AB135" i="12" s="1"/>
  <c r="AD135" i="12" s="1"/>
  <c r="AE135" i="12" s="1"/>
  <c r="AA103" i="12"/>
  <c r="AB103" i="12" s="1"/>
  <c r="AD103" i="12" s="1"/>
  <c r="AE103" i="12" s="1"/>
  <c r="AG102" i="12" s="1"/>
  <c r="AH102" i="12" s="1"/>
  <c r="AG118" i="12"/>
  <c r="AH118" i="12" s="1"/>
  <c r="AA69" i="12"/>
  <c r="AB69" i="12" s="1"/>
  <c r="AD69" i="12" s="1"/>
  <c r="AE69" i="12" s="1"/>
  <c r="AG68" i="12" s="1"/>
  <c r="AH68" i="12" s="1"/>
  <c r="AA61" i="12"/>
  <c r="AB61" i="12" s="1"/>
  <c r="AD61" i="12" s="1"/>
  <c r="AE61" i="12" s="1"/>
  <c r="AG60" i="12" s="1"/>
  <c r="AH60" i="12" s="1"/>
  <c r="AA29" i="12"/>
  <c r="AB29" i="12" s="1"/>
  <c r="AD29" i="12" s="1"/>
  <c r="AE29" i="12" s="1"/>
  <c r="AA21" i="12"/>
  <c r="AB21" i="12" s="1"/>
  <c r="AD21" i="12" s="1"/>
  <c r="AE21" i="12" s="1"/>
  <c r="AA13" i="12"/>
  <c r="AB13" i="12" s="1"/>
  <c r="AD13" i="12" s="1"/>
  <c r="AE13" i="12" s="1"/>
  <c r="AA121" i="12"/>
  <c r="AB121" i="12" s="1"/>
  <c r="AD121" i="12" s="1"/>
  <c r="AG164" i="12"/>
  <c r="AH164" i="12" s="1"/>
  <c r="AA127" i="12"/>
  <c r="AB127" i="12" s="1"/>
  <c r="AD127" i="12" s="1"/>
  <c r="AE127" i="12" s="1"/>
  <c r="AA95" i="12"/>
  <c r="AB95" i="12" s="1"/>
  <c r="AD95" i="12" s="1"/>
  <c r="AE95" i="12" s="1"/>
  <c r="AA157" i="12"/>
  <c r="AB157" i="12" s="1"/>
  <c r="AD157" i="12" s="1"/>
  <c r="AE157" i="12" s="1"/>
  <c r="AG156" i="12" s="1"/>
  <c r="AH156" i="12" s="1"/>
  <c r="AA149" i="12"/>
  <c r="AB149" i="12" s="1"/>
  <c r="AD149" i="12" s="1"/>
  <c r="AE149" i="12" s="1"/>
  <c r="AG148" i="12" s="1"/>
  <c r="AH148" i="12" s="1"/>
  <c r="AA141" i="12"/>
  <c r="AB141" i="12" s="1"/>
  <c r="AA133" i="12"/>
  <c r="AB133" i="12" s="1"/>
  <c r="AD133" i="12" s="1"/>
  <c r="AE133" i="12" s="1"/>
  <c r="AA117" i="12"/>
  <c r="AB117" i="12" s="1"/>
  <c r="AD117" i="12" s="1"/>
  <c r="AE117" i="12" s="1"/>
  <c r="AG116" i="12" s="1"/>
  <c r="AH116" i="12" s="1"/>
  <c r="AA109" i="12"/>
  <c r="AB109" i="12" s="1"/>
  <c r="AD109" i="12" s="1"/>
  <c r="AE109" i="12" s="1"/>
  <c r="AG108" i="12" s="1"/>
  <c r="AH108" i="12" s="1"/>
  <c r="AA101" i="12"/>
  <c r="AB101" i="12" s="1"/>
  <c r="AD101" i="12" s="1"/>
  <c r="AE101" i="12" s="1"/>
  <c r="AG100" i="12" s="1"/>
  <c r="AH100" i="12" s="1"/>
  <c r="AG20" i="12"/>
  <c r="AH20" i="12" s="1"/>
  <c r="AA134" i="12"/>
  <c r="AB134" i="12" s="1"/>
  <c r="AA130" i="12"/>
  <c r="AB130" i="12" s="1"/>
  <c r="AA131" i="12"/>
  <c r="AB131" i="12" s="1"/>
  <c r="AD131" i="12" s="1"/>
  <c r="AE131" i="12" s="1"/>
  <c r="AA62" i="12"/>
  <c r="AB62" i="12" s="1"/>
  <c r="AA110" i="12"/>
  <c r="AB110" i="12" s="1"/>
  <c r="AA160" i="12"/>
  <c r="AB160" i="12" s="1"/>
  <c r="R87" i="1" s="1"/>
  <c r="AA152" i="12"/>
  <c r="AB152" i="12" s="1"/>
  <c r="AD152" i="12" s="1"/>
  <c r="AA150" i="12"/>
  <c r="AB150" i="12" s="1"/>
  <c r="R83" i="1" s="1"/>
  <c r="AA142" i="12"/>
  <c r="AB142" i="12" s="1"/>
  <c r="AD142" i="12" s="1"/>
  <c r="AA143" i="12"/>
  <c r="AB143" i="12" s="1"/>
  <c r="R82" i="1" s="1"/>
  <c r="AA140" i="12"/>
  <c r="AB140" i="12" s="1"/>
  <c r="AD140" i="12" s="1"/>
  <c r="AD141" i="12"/>
  <c r="AA126" i="12"/>
  <c r="AB126" i="12" s="1"/>
  <c r="AD126" i="12" s="1"/>
  <c r="AA124" i="12"/>
  <c r="AB124" i="12" s="1"/>
  <c r="AD124" i="12" s="1"/>
  <c r="AA122" i="12"/>
  <c r="AB122" i="12" s="1"/>
  <c r="AD122" i="12" s="1"/>
  <c r="AA120" i="12"/>
  <c r="AB120" i="12" s="1"/>
  <c r="R63" i="1" s="1"/>
  <c r="AA45" i="12"/>
  <c r="AB45" i="12" s="1"/>
  <c r="R18" i="1" s="1"/>
  <c r="AA44" i="12"/>
  <c r="AB44" i="12" s="1"/>
  <c r="R17" i="1" s="1"/>
  <c r="AA42" i="12"/>
  <c r="AB42" i="12" s="1"/>
  <c r="R15" i="1" s="1"/>
  <c r="AE55" i="12"/>
  <c r="AA59" i="12"/>
  <c r="AB59" i="12" s="1"/>
  <c r="R26" i="1" s="1"/>
  <c r="AA57" i="12"/>
  <c r="AB57" i="12" s="1"/>
  <c r="R24" i="1" s="1"/>
  <c r="AA56" i="12"/>
  <c r="AB56" i="12" s="1"/>
  <c r="R23" i="1" s="1"/>
  <c r="R25" i="1"/>
  <c r="AD58" i="12"/>
  <c r="AA32" i="12"/>
  <c r="AB32" i="12" s="1"/>
  <c r="AD32" i="12" s="1"/>
  <c r="AA54" i="12"/>
  <c r="AB54" i="12" s="1"/>
  <c r="R21" i="1" s="1"/>
  <c r="AA53" i="12"/>
  <c r="AB53" i="12" s="1"/>
  <c r="R20" i="1" s="1"/>
  <c r="AA52" i="12"/>
  <c r="AB52" i="12" s="1"/>
  <c r="AD52" i="12" s="1"/>
  <c r="AA89" i="12"/>
  <c r="AB89" i="12" s="1"/>
  <c r="AD89" i="12" s="1"/>
  <c r="AA88" i="12"/>
  <c r="AB88" i="12" s="1"/>
  <c r="R51" i="1" s="1"/>
  <c r="AA86" i="12"/>
  <c r="AB86" i="12" s="1"/>
  <c r="AD86" i="12" s="1"/>
  <c r="AA85" i="12"/>
  <c r="AB85" i="12" s="1"/>
  <c r="R48" i="1" s="1"/>
  <c r="AA84" i="12"/>
  <c r="AB84" i="12" s="1"/>
  <c r="R47" i="1" s="1"/>
  <c r="AA82" i="12"/>
  <c r="AB82" i="12" s="1"/>
  <c r="AD82" i="12" s="1"/>
  <c r="AA94" i="12"/>
  <c r="AB94" i="12" s="1"/>
  <c r="R57" i="1" s="1"/>
  <c r="AA80" i="12"/>
  <c r="AB80" i="12" s="1"/>
  <c r="R43" i="1" s="1"/>
  <c r="AA64" i="12"/>
  <c r="AB64" i="12" s="1"/>
  <c r="AD64" i="12" s="1"/>
  <c r="AA93" i="12"/>
  <c r="AB93" i="12" s="1"/>
  <c r="R56" i="1" s="1"/>
  <c r="AA92" i="12"/>
  <c r="AB92" i="12" s="1"/>
  <c r="R55" i="1" s="1"/>
  <c r="AA91" i="12"/>
  <c r="AB91" i="12" s="1"/>
  <c r="R54" i="1" s="1"/>
  <c r="AA90" i="12"/>
  <c r="AB90" i="12" s="1"/>
  <c r="R53" i="1" s="1"/>
  <c r="AA79" i="12"/>
  <c r="AB79" i="12" s="1"/>
  <c r="AD79" i="12" s="1"/>
  <c r="AA78" i="12"/>
  <c r="AB78" i="12" s="1"/>
  <c r="R41" i="1" s="1"/>
  <c r="AA77" i="12"/>
  <c r="AB77" i="12" s="1"/>
  <c r="R40" i="1" s="1"/>
  <c r="AA76" i="12"/>
  <c r="AB76" i="12" s="1"/>
  <c r="R39" i="1" s="1"/>
  <c r="AA75" i="12"/>
  <c r="AB75" i="12" s="1"/>
  <c r="R38" i="1" s="1"/>
  <c r="AA74" i="12"/>
  <c r="AB74" i="12" s="1"/>
  <c r="AD74" i="12" s="1"/>
  <c r="AA73" i="12"/>
  <c r="AB73" i="12" s="1"/>
  <c r="AD73" i="12" s="1"/>
  <c r="AA72" i="12"/>
  <c r="AB72" i="12" s="1"/>
  <c r="R35" i="1" s="1"/>
  <c r="AA63" i="12"/>
  <c r="AB63" i="12" s="1"/>
  <c r="AD63" i="12" s="1"/>
  <c r="R27" i="1"/>
  <c r="AD62" i="12"/>
  <c r="AA22" i="12"/>
  <c r="AB22" i="12" s="1"/>
  <c r="AD22" i="12" s="1"/>
  <c r="AE34" i="12"/>
  <c r="AE39" i="12"/>
  <c r="AD35" i="12"/>
  <c r="AD38" i="12"/>
  <c r="AA37" i="12"/>
  <c r="AB37" i="12" s="1"/>
  <c r="AA36" i="12"/>
  <c r="AB36" i="12" s="1"/>
  <c r="AA169" i="12"/>
  <c r="AB169" i="12" s="1"/>
  <c r="H11" i="8"/>
  <c r="AN66" i="12" l="1"/>
  <c r="AJ66" i="12"/>
  <c r="AK66" i="12" s="1"/>
  <c r="AL66" i="12" s="1"/>
  <c r="AG144" i="12"/>
  <c r="AH144" i="12" s="1"/>
  <c r="AG26" i="12"/>
  <c r="AH26" i="12" s="1"/>
  <c r="AN106" i="12"/>
  <c r="AJ106" i="12"/>
  <c r="AK106" i="12" s="1"/>
  <c r="AN156" i="12"/>
  <c r="AJ156" i="12"/>
  <c r="AK156" i="12" s="1"/>
  <c r="AN128" i="12"/>
  <c r="AJ128" i="12"/>
  <c r="AK128" i="12" s="1"/>
  <c r="AJ68" i="12"/>
  <c r="AK68" i="12" s="1"/>
  <c r="AL68" i="12" s="1"/>
  <c r="AN68" i="12"/>
  <c r="AN100" i="12"/>
  <c r="AJ100" i="12"/>
  <c r="AK100" i="12" s="1"/>
  <c r="AL100" i="12" s="1"/>
  <c r="AJ108" i="12"/>
  <c r="AK108" i="12" s="1"/>
  <c r="AN108" i="12"/>
  <c r="AN104" i="12"/>
  <c r="AJ104" i="12"/>
  <c r="AK104" i="12" s="1"/>
  <c r="AN144" i="12"/>
  <c r="AJ144" i="12"/>
  <c r="AK144" i="12" s="1"/>
  <c r="AN102" i="12"/>
  <c r="AJ102" i="12"/>
  <c r="AK102" i="12" s="1"/>
  <c r="AN60" i="12"/>
  <c r="AJ60" i="12"/>
  <c r="AK60" i="12" s="1"/>
  <c r="AN116" i="12"/>
  <c r="AJ116" i="12"/>
  <c r="AK116" i="12" s="1"/>
  <c r="AL116" i="12" s="1"/>
  <c r="AJ70" i="12"/>
  <c r="AK70" i="12" s="1"/>
  <c r="AL70" i="12" s="1"/>
  <c r="AN70" i="12"/>
  <c r="AJ148" i="12"/>
  <c r="AK148" i="12" s="1"/>
  <c r="AL148" i="12" s="1"/>
  <c r="AN148" i="12"/>
  <c r="AN158" i="12"/>
  <c r="AJ158" i="12"/>
  <c r="AK158" i="12" s="1"/>
  <c r="AN46" i="12"/>
  <c r="AJ46" i="12"/>
  <c r="AK46" i="12" s="1"/>
  <c r="AN96" i="12"/>
  <c r="AJ96" i="12"/>
  <c r="AK96" i="12" s="1"/>
  <c r="AN98" i="12"/>
  <c r="AJ98" i="12"/>
  <c r="AK98" i="12" s="1"/>
  <c r="AJ146" i="12"/>
  <c r="AK146" i="12" s="1"/>
  <c r="AN146" i="12"/>
  <c r="AD110" i="12"/>
  <c r="T61" i="1" s="1"/>
  <c r="R61" i="1"/>
  <c r="AE132" i="12"/>
  <c r="AG132" i="12" s="1"/>
  <c r="AH132" i="12" s="1"/>
  <c r="T73" i="1"/>
  <c r="AJ112" i="12"/>
  <c r="AK112" i="12" s="1"/>
  <c r="AN112" i="12"/>
  <c r="AN162" i="12"/>
  <c r="AJ162" i="12"/>
  <c r="AK162" i="12" s="1"/>
  <c r="AN154" i="12"/>
  <c r="AJ154" i="12"/>
  <c r="AK154" i="12" s="1"/>
  <c r="AL154" i="12" s="1"/>
  <c r="AN118" i="12"/>
  <c r="AJ118" i="12"/>
  <c r="AK118" i="12" s="1"/>
  <c r="AN138" i="12"/>
  <c r="AJ138" i="12"/>
  <c r="AK138" i="12" s="1"/>
  <c r="AL138" i="12" s="1"/>
  <c r="AN164" i="12"/>
  <c r="AJ164" i="12"/>
  <c r="AK164" i="12" s="1"/>
  <c r="AL164" i="12" s="1"/>
  <c r="AJ30" i="12"/>
  <c r="AK30" i="12" s="1"/>
  <c r="AL30" i="12" s="1"/>
  <c r="AN30" i="12"/>
  <c r="AN14" i="12"/>
  <c r="AJ14" i="12"/>
  <c r="AK14" i="12" s="1"/>
  <c r="AE136" i="12"/>
  <c r="AG136" i="12" s="1"/>
  <c r="AH136" i="12" s="1"/>
  <c r="AJ136" i="12" s="1"/>
  <c r="AK136" i="12" s="1"/>
  <c r="AL136" i="12" s="1"/>
  <c r="V77" i="1" s="1"/>
  <c r="T77" i="1"/>
  <c r="AN18" i="12"/>
  <c r="AJ18" i="12"/>
  <c r="AK18" i="12" s="1"/>
  <c r="AN16" i="12"/>
  <c r="AJ16" i="12"/>
  <c r="AK16" i="12" s="1"/>
  <c r="AN26" i="12"/>
  <c r="AJ26" i="12"/>
  <c r="AK26" i="12" s="1"/>
  <c r="AL24" i="12"/>
  <c r="AN50" i="12"/>
  <c r="AJ50" i="12"/>
  <c r="AK50" i="12" s="1"/>
  <c r="AJ28" i="12"/>
  <c r="AK28" i="12" s="1"/>
  <c r="AL28" i="12" s="1"/>
  <c r="AN28" i="12"/>
  <c r="AN40" i="12"/>
  <c r="AJ40" i="12"/>
  <c r="AK40" i="12" s="1"/>
  <c r="AN166" i="12"/>
  <c r="AJ166" i="12"/>
  <c r="AK166" i="12" s="1"/>
  <c r="AD130" i="12"/>
  <c r="R71" i="1"/>
  <c r="AN20" i="12"/>
  <c r="AJ20" i="12"/>
  <c r="AK20" i="12" s="1"/>
  <c r="AD134" i="12"/>
  <c r="R75" i="1"/>
  <c r="AN114" i="12"/>
  <c r="AJ114" i="12"/>
  <c r="AK114" i="12" s="1"/>
  <c r="AL48" i="12"/>
  <c r="AN132" i="12"/>
  <c r="AE110" i="12"/>
  <c r="AG110" i="12" s="1"/>
  <c r="AH110" i="12" s="1"/>
  <c r="U61" i="1" s="1"/>
  <c r="AD160" i="12"/>
  <c r="AE160" i="12" s="1"/>
  <c r="AG160" i="12" s="1"/>
  <c r="AH160" i="12" s="1"/>
  <c r="R85" i="1"/>
  <c r="AD150" i="12"/>
  <c r="T83" i="1" s="1"/>
  <c r="T85" i="1"/>
  <c r="AE152" i="12"/>
  <c r="AG152" i="12" s="1"/>
  <c r="AH152" i="12" s="1"/>
  <c r="R81" i="1"/>
  <c r="AD143" i="12"/>
  <c r="T82" i="1" s="1"/>
  <c r="R79" i="1"/>
  <c r="T81" i="1"/>
  <c r="AE142" i="12"/>
  <c r="AE141" i="12"/>
  <c r="T79" i="1"/>
  <c r="AE140" i="12"/>
  <c r="R67" i="1"/>
  <c r="R69" i="1"/>
  <c r="AD120" i="12"/>
  <c r="T63" i="1" s="1"/>
  <c r="R65" i="1"/>
  <c r="AE121" i="12"/>
  <c r="T69" i="1"/>
  <c r="AE126" i="12"/>
  <c r="AG126" i="12" s="1"/>
  <c r="AH126" i="12" s="1"/>
  <c r="T67" i="1"/>
  <c r="AE124" i="12"/>
  <c r="AG124" i="12" s="1"/>
  <c r="AH124" i="12" s="1"/>
  <c r="T65" i="1"/>
  <c r="AE122" i="12"/>
  <c r="AG122" i="12" s="1"/>
  <c r="AH122" i="12" s="1"/>
  <c r="AD44" i="12"/>
  <c r="T17" i="1" s="1"/>
  <c r="AD42" i="12"/>
  <c r="T15" i="1" s="1"/>
  <c r="AD45" i="12"/>
  <c r="T18" i="1" s="1"/>
  <c r="AD59" i="12"/>
  <c r="T26" i="1" s="1"/>
  <c r="AD57" i="12"/>
  <c r="AE57" i="12" s="1"/>
  <c r="AD56" i="12"/>
  <c r="T23" i="1" s="1"/>
  <c r="T25" i="1"/>
  <c r="AE58" i="12"/>
  <c r="R13" i="1"/>
  <c r="T13" i="1"/>
  <c r="AE32" i="12"/>
  <c r="AG32" i="12" s="1"/>
  <c r="AH32" i="12" s="1"/>
  <c r="AD54" i="12"/>
  <c r="T21" i="1" s="1"/>
  <c r="AD53" i="12"/>
  <c r="T20" i="1" s="1"/>
  <c r="R19" i="1"/>
  <c r="T19" i="1"/>
  <c r="AE52" i="12"/>
  <c r="R52" i="1"/>
  <c r="AD88" i="12"/>
  <c r="T51" i="1" s="1"/>
  <c r="T52" i="1"/>
  <c r="AE89" i="12"/>
  <c r="R49" i="1"/>
  <c r="T49" i="1"/>
  <c r="AE86" i="12"/>
  <c r="AG86" i="12" s="1"/>
  <c r="AH86" i="12" s="1"/>
  <c r="AD85" i="12"/>
  <c r="T48" i="1" s="1"/>
  <c r="AD84" i="12"/>
  <c r="T47" i="1" s="1"/>
  <c r="R45" i="1"/>
  <c r="T45" i="1"/>
  <c r="AE82" i="12"/>
  <c r="AG82" i="12" s="1"/>
  <c r="AH82" i="12" s="1"/>
  <c r="AD94" i="12"/>
  <c r="T57" i="1" s="1"/>
  <c r="AD80" i="12"/>
  <c r="T43" i="1" s="1"/>
  <c r="R33" i="1"/>
  <c r="T33" i="1"/>
  <c r="AE64" i="12"/>
  <c r="AG64" i="12" s="1"/>
  <c r="AH64" i="12" s="1"/>
  <c r="AD93" i="12"/>
  <c r="T56" i="1" s="1"/>
  <c r="AD92" i="12"/>
  <c r="T55" i="1" s="1"/>
  <c r="AD91" i="12"/>
  <c r="T54" i="1" s="1"/>
  <c r="AD90" i="12"/>
  <c r="T53" i="1" s="1"/>
  <c r="R42" i="1"/>
  <c r="T42" i="1"/>
  <c r="AE79" i="12"/>
  <c r="AD78" i="12"/>
  <c r="T41" i="1" s="1"/>
  <c r="AD77" i="12"/>
  <c r="T40" i="1" s="1"/>
  <c r="AD76" i="12"/>
  <c r="T39" i="1" s="1"/>
  <c r="AD75" i="12"/>
  <c r="T38" i="1" s="1"/>
  <c r="R37" i="1"/>
  <c r="T37" i="1"/>
  <c r="AE74" i="12"/>
  <c r="R36" i="1"/>
  <c r="T36" i="1"/>
  <c r="AE73" i="12"/>
  <c r="AD72" i="12"/>
  <c r="T35" i="1" s="1"/>
  <c r="T27" i="1"/>
  <c r="AE62" i="12"/>
  <c r="R11" i="1"/>
  <c r="T11" i="1"/>
  <c r="AE22" i="12"/>
  <c r="AG22" i="12" s="1"/>
  <c r="AH22" i="12" s="1"/>
  <c r="AE38" i="12"/>
  <c r="AG38" i="12" s="1"/>
  <c r="AH38" i="12" s="1"/>
  <c r="AE35" i="12"/>
  <c r="AG34" i="12" s="1"/>
  <c r="AH34" i="12" s="1"/>
  <c r="AD37" i="12"/>
  <c r="AD36" i="12"/>
  <c r="AD169" i="12"/>
  <c r="D12" i="12"/>
  <c r="AL40" i="12" l="1"/>
  <c r="AL26" i="12"/>
  <c r="AL14" i="12"/>
  <c r="AL118" i="12"/>
  <c r="AL96" i="12"/>
  <c r="AL144" i="12"/>
  <c r="AE134" i="12"/>
  <c r="AG134" i="12" s="1"/>
  <c r="AH134" i="12" s="1"/>
  <c r="T75" i="1"/>
  <c r="AJ132" i="12"/>
  <c r="AK132" i="12" s="1"/>
  <c r="AL132" i="12" s="1"/>
  <c r="V73" i="1" s="1"/>
  <c r="U73" i="1"/>
  <c r="AL20" i="12"/>
  <c r="AL16" i="12"/>
  <c r="AL46" i="12"/>
  <c r="AL104" i="12"/>
  <c r="AL128" i="12"/>
  <c r="AL50" i="12"/>
  <c r="AL18" i="12"/>
  <c r="AL162" i="12"/>
  <c r="AL158" i="12"/>
  <c r="AL60" i="12"/>
  <c r="AL156" i="12"/>
  <c r="AE130" i="12"/>
  <c r="AG130" i="12" s="1"/>
  <c r="AH130" i="12" s="1"/>
  <c r="T71" i="1"/>
  <c r="AL146" i="12"/>
  <c r="AL108" i="12"/>
  <c r="AL114" i="12"/>
  <c r="AL166" i="12"/>
  <c r="AL98" i="12"/>
  <c r="AL102" i="12"/>
  <c r="AL106" i="12"/>
  <c r="AN136" i="12"/>
  <c r="U77" i="1"/>
  <c r="AL112" i="12"/>
  <c r="AN110" i="12"/>
  <c r="AJ110" i="12"/>
  <c r="AK110" i="12" s="1"/>
  <c r="AL110" i="12" s="1"/>
  <c r="V61" i="1" s="1"/>
  <c r="T87" i="1"/>
  <c r="U87" i="1"/>
  <c r="AN160" i="12"/>
  <c r="AJ160" i="12"/>
  <c r="AK160" i="12" s="1"/>
  <c r="AL160" i="12" s="1"/>
  <c r="V87" i="1" s="1"/>
  <c r="AE150" i="12"/>
  <c r="AG150" i="12" s="1"/>
  <c r="AH150" i="12" s="1"/>
  <c r="U83" i="1" s="1"/>
  <c r="U85" i="1"/>
  <c r="AN152" i="12"/>
  <c r="AJ152" i="12"/>
  <c r="AK152" i="12" s="1"/>
  <c r="AL152" i="12" s="1"/>
  <c r="V85" i="1" s="1"/>
  <c r="AE143" i="12"/>
  <c r="AG142" i="12" s="1"/>
  <c r="AH142" i="12" s="1"/>
  <c r="AN142" i="12" s="1"/>
  <c r="AG140" i="12"/>
  <c r="AH140" i="12" s="1"/>
  <c r="U79" i="1" s="1"/>
  <c r="AE120" i="12"/>
  <c r="AG120" i="12" s="1"/>
  <c r="AH120" i="12" s="1"/>
  <c r="U63" i="1" s="1"/>
  <c r="U69" i="1"/>
  <c r="AN126" i="12"/>
  <c r="AJ126" i="12"/>
  <c r="AK126" i="12" s="1"/>
  <c r="AL126" i="12" s="1"/>
  <c r="V69" i="1" s="1"/>
  <c r="U67" i="1"/>
  <c r="AJ124" i="12"/>
  <c r="AK124" i="12" s="1"/>
  <c r="AL124" i="12" s="1"/>
  <c r="V67" i="1" s="1"/>
  <c r="AN124" i="12"/>
  <c r="U65" i="1"/>
  <c r="AJ122" i="12"/>
  <c r="AK122" i="12" s="1"/>
  <c r="AL122" i="12" s="1"/>
  <c r="V65" i="1" s="1"/>
  <c r="AN122" i="12"/>
  <c r="AE44" i="12"/>
  <c r="AE42" i="12"/>
  <c r="AG42" i="12" s="1"/>
  <c r="AH42" i="12" s="1"/>
  <c r="U15" i="1" s="1"/>
  <c r="AE45" i="12"/>
  <c r="AE59" i="12"/>
  <c r="AG58" i="12" s="1"/>
  <c r="AH58" i="12" s="1"/>
  <c r="U25" i="1" s="1"/>
  <c r="T24" i="1"/>
  <c r="AE56" i="12"/>
  <c r="AG56" i="12" s="1"/>
  <c r="AH56" i="12" s="1"/>
  <c r="AN56" i="12" s="1"/>
  <c r="U13" i="1"/>
  <c r="AN32" i="12"/>
  <c r="AJ32" i="12"/>
  <c r="AK32" i="12" s="1"/>
  <c r="AL32" i="12" s="1"/>
  <c r="V13" i="1" s="1"/>
  <c r="AE54" i="12"/>
  <c r="AG54" i="12" s="1"/>
  <c r="AH54" i="12" s="1"/>
  <c r="AN54" i="12" s="1"/>
  <c r="AE53" i="12"/>
  <c r="AG52" i="12" s="1"/>
  <c r="AH52" i="12" s="1"/>
  <c r="AJ52" i="12" s="1"/>
  <c r="AK52" i="12" s="1"/>
  <c r="AL52" i="12" s="1"/>
  <c r="V19" i="1" s="1"/>
  <c r="AE88" i="12"/>
  <c r="AG88" i="12" s="1"/>
  <c r="AH88" i="12" s="1"/>
  <c r="U51" i="1" s="1"/>
  <c r="U49" i="1"/>
  <c r="AJ86" i="12"/>
  <c r="AK86" i="12" s="1"/>
  <c r="AL86" i="12" s="1"/>
  <c r="V49" i="1" s="1"/>
  <c r="AN86" i="12"/>
  <c r="AE85" i="12"/>
  <c r="AE84" i="12"/>
  <c r="U45" i="1"/>
  <c r="AN82" i="12"/>
  <c r="AJ82" i="12"/>
  <c r="AK82" i="12" s="1"/>
  <c r="AL82" i="12" s="1"/>
  <c r="V45" i="1" s="1"/>
  <c r="AE94" i="12"/>
  <c r="AG94" i="12" s="1"/>
  <c r="AH94" i="12" s="1"/>
  <c r="U57" i="1" s="1"/>
  <c r="AE80" i="12"/>
  <c r="AG80" i="12" s="1"/>
  <c r="AH80" i="12" s="1"/>
  <c r="U43" i="1" s="1"/>
  <c r="U33" i="1"/>
  <c r="AN64" i="12"/>
  <c r="AJ64" i="12"/>
  <c r="AK64" i="12" s="1"/>
  <c r="AL64" i="12" s="1"/>
  <c r="V33" i="1" s="1"/>
  <c r="AE93" i="12"/>
  <c r="AE92" i="12"/>
  <c r="AE91" i="12"/>
  <c r="AE90" i="12"/>
  <c r="AE78" i="12"/>
  <c r="AG78" i="12" s="1"/>
  <c r="AH78" i="12" s="1"/>
  <c r="U41" i="1" s="1"/>
  <c r="AE77" i="12"/>
  <c r="AE76" i="12"/>
  <c r="AE75" i="12"/>
  <c r="AG74" i="12" s="1"/>
  <c r="AH74" i="12" s="1"/>
  <c r="AN74" i="12" s="1"/>
  <c r="AE72" i="12"/>
  <c r="AG72" i="12" s="1"/>
  <c r="AH72" i="12" s="1"/>
  <c r="U35" i="1" s="1"/>
  <c r="AE63" i="12"/>
  <c r="AG62" i="12" s="1"/>
  <c r="AH62" i="12" s="1"/>
  <c r="AN62" i="12" s="1"/>
  <c r="U11" i="1"/>
  <c r="AJ22" i="12"/>
  <c r="AK22" i="12" s="1"/>
  <c r="AL22" i="12" s="1"/>
  <c r="V11" i="1" s="1"/>
  <c r="AN22" i="12"/>
  <c r="AN38" i="12"/>
  <c r="AJ38" i="12"/>
  <c r="AK38" i="12" s="1"/>
  <c r="AN34" i="12"/>
  <c r="AJ34" i="12"/>
  <c r="AK34" i="12" s="1"/>
  <c r="AL34" i="12" s="1"/>
  <c r="AE37" i="12"/>
  <c r="AE36" i="12"/>
  <c r="AE169" i="12"/>
  <c r="AG168" i="12" s="1"/>
  <c r="AH168" i="12" s="1"/>
  <c r="AB86" i="8"/>
  <c r="AC86" i="8" s="1"/>
  <c r="AB87" i="8"/>
  <c r="AC87" i="8" s="1"/>
  <c r="AB88" i="8"/>
  <c r="AC88" i="8" s="1"/>
  <c r="AD88" i="8" s="1"/>
  <c r="AO166" i="12" s="1"/>
  <c r="AP166" i="12" s="1"/>
  <c r="AQ166" i="12" s="1"/>
  <c r="AB89" i="8"/>
  <c r="AC89" i="8" s="1"/>
  <c r="E85" i="8"/>
  <c r="E86" i="8"/>
  <c r="E87" i="8"/>
  <c r="E88" i="8"/>
  <c r="E89" i="8"/>
  <c r="AB81" i="8"/>
  <c r="AC81" i="8" s="1"/>
  <c r="AB82" i="8"/>
  <c r="AC82" i="8" s="1"/>
  <c r="AB83" i="8"/>
  <c r="AC83" i="8" s="1"/>
  <c r="E80" i="8"/>
  <c r="E81" i="8"/>
  <c r="E82" i="8"/>
  <c r="E83" i="8"/>
  <c r="E84" i="8"/>
  <c r="AD87" i="8" l="1"/>
  <c r="AO164" i="12" s="1"/>
  <c r="AP164" i="12" s="1"/>
  <c r="AQ164" i="12" s="1"/>
  <c r="AE87" i="8"/>
  <c r="AD86" i="8"/>
  <c r="AO162" i="12" s="1"/>
  <c r="AP162" i="12" s="1"/>
  <c r="AQ162" i="12" s="1"/>
  <c r="AE86" i="8"/>
  <c r="AD82" i="8"/>
  <c r="AO154" i="12" s="1"/>
  <c r="AP154" i="12" s="1"/>
  <c r="AQ154" i="12" s="1"/>
  <c r="AE82" i="8"/>
  <c r="AD83" i="8"/>
  <c r="AO156" i="12" s="1"/>
  <c r="AP156" i="12" s="1"/>
  <c r="AQ156" i="12" s="1"/>
  <c r="AE83" i="8"/>
  <c r="AD89" i="8"/>
  <c r="AE89" i="8"/>
  <c r="AN130" i="12"/>
  <c r="U71" i="1"/>
  <c r="AN134" i="12"/>
  <c r="U75" i="1"/>
  <c r="AJ134" i="12"/>
  <c r="AK134" i="12" s="1"/>
  <c r="AL134" i="12" s="1"/>
  <c r="V75" i="1" s="1"/>
  <c r="AJ130" i="12"/>
  <c r="AK130" i="12" s="1"/>
  <c r="AL130" i="12" s="1"/>
  <c r="V71" i="1" s="1"/>
  <c r="AE88" i="8"/>
  <c r="AN150" i="12"/>
  <c r="AJ150" i="12"/>
  <c r="AK150" i="12" s="1"/>
  <c r="AL150" i="12" s="1"/>
  <c r="V83" i="1" s="1"/>
  <c r="AJ142" i="12"/>
  <c r="AK142" i="12" s="1"/>
  <c r="AL142" i="12" s="1"/>
  <c r="V81" i="1" s="1"/>
  <c r="U81" i="1"/>
  <c r="AN140" i="12"/>
  <c r="AJ140" i="12"/>
  <c r="AK140" i="12" s="1"/>
  <c r="AL140" i="12" s="1"/>
  <c r="V79" i="1" s="1"/>
  <c r="AJ120" i="12"/>
  <c r="AK120" i="12" s="1"/>
  <c r="AL120" i="12" s="1"/>
  <c r="V63" i="1" s="1"/>
  <c r="AN120" i="12"/>
  <c r="AG44" i="12"/>
  <c r="AH44" i="12" s="1"/>
  <c r="U17" i="1" s="1"/>
  <c r="AN42" i="12"/>
  <c r="AJ42" i="12"/>
  <c r="AK42" i="12" s="1"/>
  <c r="AL42" i="12" s="1"/>
  <c r="V15" i="1" s="1"/>
  <c r="I85" i="1"/>
  <c r="AD81" i="8"/>
  <c r="AO152" i="12" s="1"/>
  <c r="AP152" i="12" s="1"/>
  <c r="AE81" i="8"/>
  <c r="J85" i="1" s="1"/>
  <c r="AN58" i="12"/>
  <c r="AJ58" i="12"/>
  <c r="AK58" i="12" s="1"/>
  <c r="AL58" i="12" s="1"/>
  <c r="V25" i="1" s="1"/>
  <c r="U23" i="1"/>
  <c r="AJ56" i="12"/>
  <c r="AK56" i="12" s="1"/>
  <c r="AL56" i="12" s="1"/>
  <c r="V23" i="1" s="1"/>
  <c r="AJ54" i="12"/>
  <c r="AK54" i="12" s="1"/>
  <c r="AL54" i="12" s="1"/>
  <c r="V21" i="1" s="1"/>
  <c r="U21" i="1"/>
  <c r="U19" i="1"/>
  <c r="AN52" i="12"/>
  <c r="AJ88" i="12"/>
  <c r="AK88" i="12" s="1"/>
  <c r="AL88" i="12" s="1"/>
  <c r="V51" i="1" s="1"/>
  <c r="AN88" i="12"/>
  <c r="AG84" i="12"/>
  <c r="AH84" i="12" s="1"/>
  <c r="U47" i="1" s="1"/>
  <c r="AN94" i="12"/>
  <c r="AO94" i="12" s="1"/>
  <c r="AP94" i="12" s="1"/>
  <c r="W57" i="1" s="1"/>
  <c r="AJ94" i="12"/>
  <c r="AK94" i="12" s="1"/>
  <c r="AL94" i="12" s="1"/>
  <c r="V57" i="1" s="1"/>
  <c r="AJ80" i="12"/>
  <c r="AK80" i="12" s="1"/>
  <c r="AL80" i="12" s="1"/>
  <c r="V43" i="1" s="1"/>
  <c r="AN80" i="12"/>
  <c r="AO80" i="12" s="1"/>
  <c r="AP80" i="12" s="1"/>
  <c r="W43" i="1" s="1"/>
  <c r="AG90" i="12"/>
  <c r="AH90" i="12" s="1"/>
  <c r="U53" i="1" s="1"/>
  <c r="AG92" i="12"/>
  <c r="AH92" i="12" s="1"/>
  <c r="U55" i="1" s="1"/>
  <c r="AJ78" i="12"/>
  <c r="AK78" i="12" s="1"/>
  <c r="AL78" i="12" s="1"/>
  <c r="V41" i="1" s="1"/>
  <c r="AN78" i="12"/>
  <c r="AG76" i="12"/>
  <c r="AH76" i="12" s="1"/>
  <c r="U39" i="1" s="1"/>
  <c r="AJ74" i="12"/>
  <c r="AK74" i="12" s="1"/>
  <c r="AL74" i="12" s="1"/>
  <c r="V37" i="1" s="1"/>
  <c r="U37" i="1"/>
  <c r="AN72" i="12"/>
  <c r="AJ72" i="12"/>
  <c r="AK72" i="12" s="1"/>
  <c r="AL72" i="12" s="1"/>
  <c r="V35" i="1" s="1"/>
  <c r="U27" i="1"/>
  <c r="AJ62" i="12"/>
  <c r="AK62" i="12" s="1"/>
  <c r="AL62" i="12" s="1"/>
  <c r="V27" i="1" s="1"/>
  <c r="AL38" i="12"/>
  <c r="AG36" i="12"/>
  <c r="AH36" i="12" s="1"/>
  <c r="AN36" i="12" s="1"/>
  <c r="AN168" i="12"/>
  <c r="AO168" i="12" s="1"/>
  <c r="AP168" i="12" s="1"/>
  <c r="AJ168" i="12"/>
  <c r="AK168" i="12" s="1"/>
  <c r="AL168" i="12" s="1"/>
  <c r="AC78" i="8"/>
  <c r="AD78" i="8" s="1"/>
  <c r="AO146" i="12" s="1"/>
  <c r="AP146" i="12" s="1"/>
  <c r="AQ146" i="12" s="1"/>
  <c r="AB76" i="8"/>
  <c r="AC76" i="8" s="1"/>
  <c r="AB77" i="8"/>
  <c r="AC77" i="8" s="1"/>
  <c r="AB78" i="8"/>
  <c r="E75" i="8"/>
  <c r="E76" i="8"/>
  <c r="E77" i="8"/>
  <c r="E78" i="8"/>
  <c r="E79" i="8"/>
  <c r="AB72" i="8"/>
  <c r="AC72" i="8" s="1"/>
  <c r="I75" i="1" s="1"/>
  <c r="E70" i="8"/>
  <c r="E71" i="8"/>
  <c r="E72" i="8"/>
  <c r="E73" i="8"/>
  <c r="E74" i="8"/>
  <c r="AB68" i="8"/>
  <c r="AC68" i="8" s="1"/>
  <c r="E65" i="8"/>
  <c r="E66" i="8"/>
  <c r="E67" i="8"/>
  <c r="E68" i="8"/>
  <c r="E69" i="8"/>
  <c r="AB61" i="8"/>
  <c r="AC61" i="8" s="1"/>
  <c r="AB62" i="8"/>
  <c r="AC62" i="8" s="1"/>
  <c r="AB63" i="8"/>
  <c r="AC63" i="8" s="1"/>
  <c r="AB64" i="8"/>
  <c r="AC64" i="8" s="1"/>
  <c r="E60" i="8"/>
  <c r="E61" i="8"/>
  <c r="E62" i="8"/>
  <c r="E63" i="8"/>
  <c r="E64" i="8"/>
  <c r="AB55" i="8"/>
  <c r="AC55" i="8" s="1"/>
  <c r="AB56" i="8"/>
  <c r="AC56" i="8" s="1"/>
  <c r="AB57" i="8"/>
  <c r="AC57" i="8" s="1"/>
  <c r="AB58" i="8"/>
  <c r="AC58" i="8" s="1"/>
  <c r="AB59" i="8"/>
  <c r="AC59" i="8" s="1"/>
  <c r="E55" i="8"/>
  <c r="E56" i="8"/>
  <c r="E57" i="8"/>
  <c r="E58" i="8"/>
  <c r="E59" i="8"/>
  <c r="AB51" i="8"/>
  <c r="AC51" i="8" s="1"/>
  <c r="J57" i="1"/>
  <c r="AB53" i="8"/>
  <c r="AC53" i="8" s="1"/>
  <c r="E50" i="8"/>
  <c r="E51" i="8"/>
  <c r="E52" i="8"/>
  <c r="E53" i="8"/>
  <c r="E54" i="8"/>
  <c r="AB47" i="8"/>
  <c r="AC47" i="8" s="1"/>
  <c r="AB48" i="8"/>
  <c r="AC48" i="8" s="1"/>
  <c r="E41" i="8"/>
  <c r="E42" i="8"/>
  <c r="E43" i="8"/>
  <c r="E45" i="8"/>
  <c r="E46" i="8"/>
  <c r="E47" i="8"/>
  <c r="E48" i="8"/>
  <c r="E49" i="8"/>
  <c r="AB37" i="8"/>
  <c r="AC37" i="8" s="1"/>
  <c r="AB38" i="8"/>
  <c r="AC38" i="8" s="1"/>
  <c r="AB39" i="8"/>
  <c r="AC39" i="8" s="1"/>
  <c r="AB40" i="8"/>
  <c r="AC40" i="8" s="1"/>
  <c r="E36" i="8"/>
  <c r="E37" i="8"/>
  <c r="E38" i="8"/>
  <c r="E39" i="8"/>
  <c r="E40" i="8"/>
  <c r="AB32" i="8"/>
  <c r="AC32" i="8" s="1"/>
  <c r="AB33" i="8"/>
  <c r="AC33" i="8" s="1"/>
  <c r="E31" i="8"/>
  <c r="E32" i="8"/>
  <c r="E33" i="8"/>
  <c r="E34" i="8"/>
  <c r="E35" i="8"/>
  <c r="AB28" i="8"/>
  <c r="AC28" i="8" s="1"/>
  <c r="AB29" i="8"/>
  <c r="AC29" i="8" s="1"/>
  <c r="AB30" i="8"/>
  <c r="AC30" i="8" s="1"/>
  <c r="E26" i="8"/>
  <c r="E27" i="8"/>
  <c r="E28" i="8"/>
  <c r="E29" i="8"/>
  <c r="E30" i="8"/>
  <c r="AB22" i="8"/>
  <c r="AC22" i="8" s="1"/>
  <c r="AB23" i="8"/>
  <c r="AC23" i="8" s="1"/>
  <c r="AB24" i="8"/>
  <c r="AC24" i="8" s="1"/>
  <c r="AB25" i="8"/>
  <c r="AC25" i="8" s="1"/>
  <c r="E21" i="8"/>
  <c r="E22" i="8"/>
  <c r="E23" i="8"/>
  <c r="E24" i="8"/>
  <c r="E25" i="8"/>
  <c r="AB17" i="8"/>
  <c r="AC17" i="8" s="1"/>
  <c r="AB18" i="8"/>
  <c r="AC18" i="8" s="1"/>
  <c r="AB19" i="8"/>
  <c r="AC19" i="8" s="1"/>
  <c r="AB20" i="8"/>
  <c r="AC20" i="8" s="1"/>
  <c r="E16" i="8"/>
  <c r="E17" i="8"/>
  <c r="E18" i="8"/>
  <c r="E19" i="8"/>
  <c r="E20" i="8"/>
  <c r="AB12" i="8"/>
  <c r="AC12" i="8" s="1"/>
  <c r="AB13" i="8"/>
  <c r="AC13" i="8" s="1"/>
  <c r="AB14" i="8"/>
  <c r="AC14" i="8" s="1"/>
  <c r="AB15" i="8"/>
  <c r="AC15" i="8" s="1"/>
  <c r="E12" i="8"/>
  <c r="E13" i="8"/>
  <c r="E14" i="8"/>
  <c r="E15" i="8"/>
  <c r="E11" i="8"/>
  <c r="AD13" i="8" l="1"/>
  <c r="AO16" i="12" s="1"/>
  <c r="AP16" i="12" s="1"/>
  <c r="AQ16" i="12" s="1"/>
  <c r="AE13" i="8"/>
  <c r="AE14" i="8"/>
  <c r="AD14" i="8"/>
  <c r="AO18" i="12" s="1"/>
  <c r="AP18" i="12" s="1"/>
  <c r="AQ18" i="12" s="1"/>
  <c r="AD63" i="8"/>
  <c r="AO116" i="12" s="1"/>
  <c r="AP116" i="12" s="1"/>
  <c r="AQ116" i="12" s="1"/>
  <c r="AE63" i="8"/>
  <c r="AD64" i="8"/>
  <c r="AO118" i="12" s="1"/>
  <c r="AP118" i="12" s="1"/>
  <c r="AQ118" i="12" s="1"/>
  <c r="AE64" i="8"/>
  <c r="AD77" i="8"/>
  <c r="AO144" i="12" s="1"/>
  <c r="AP144" i="12" s="1"/>
  <c r="AQ144" i="12" s="1"/>
  <c r="AE77" i="8"/>
  <c r="AE57" i="8"/>
  <c r="AD57" i="8"/>
  <c r="AO104" i="12" s="1"/>
  <c r="AP104" i="12" s="1"/>
  <c r="AQ104" i="12" s="1"/>
  <c r="AD61" i="8"/>
  <c r="AO112" i="12" s="1"/>
  <c r="AP112" i="12" s="1"/>
  <c r="AQ112" i="12" s="1"/>
  <c r="AE61" i="8"/>
  <c r="AD62" i="8"/>
  <c r="AO114" i="12" s="1"/>
  <c r="AP114" i="12" s="1"/>
  <c r="AQ114" i="12" s="1"/>
  <c r="AE62" i="8"/>
  <c r="AE19" i="8"/>
  <c r="AD19" i="8"/>
  <c r="AO28" i="12" s="1"/>
  <c r="AP28" i="12" s="1"/>
  <c r="AQ28" i="12" s="1"/>
  <c r="AE25" i="8"/>
  <c r="AD25" i="8"/>
  <c r="AO40" i="12" s="1"/>
  <c r="AP40" i="12" s="1"/>
  <c r="AQ40" i="12" s="1"/>
  <c r="AE78" i="8"/>
  <c r="AE17" i="8"/>
  <c r="AD17" i="8"/>
  <c r="AO24" i="12" s="1"/>
  <c r="AP24" i="12" s="1"/>
  <c r="AQ24" i="12" s="1"/>
  <c r="AE29" i="8"/>
  <c r="AD29" i="8"/>
  <c r="AO48" i="12" s="1"/>
  <c r="AP48" i="12" s="1"/>
  <c r="AQ48" i="12" s="1"/>
  <c r="AE18" i="8"/>
  <c r="AD18" i="8"/>
  <c r="AO26" i="12" s="1"/>
  <c r="AP26" i="12" s="1"/>
  <c r="AQ26" i="12" s="1"/>
  <c r="AE24" i="8"/>
  <c r="AD24" i="8"/>
  <c r="AO38" i="12" s="1"/>
  <c r="AP38" i="12" s="1"/>
  <c r="AE28" i="8"/>
  <c r="AD28" i="8"/>
  <c r="AO46" i="12" s="1"/>
  <c r="AP46" i="12" s="1"/>
  <c r="AQ46" i="12" s="1"/>
  <c r="AE53" i="8"/>
  <c r="AD53" i="8"/>
  <c r="AO96" i="12" s="1"/>
  <c r="AP96" i="12" s="1"/>
  <c r="AQ96" i="12" s="1"/>
  <c r="AE59" i="8"/>
  <c r="AD59" i="8"/>
  <c r="AO108" i="12" s="1"/>
  <c r="AP108" i="12" s="1"/>
  <c r="AQ108" i="12" s="1"/>
  <c r="AE30" i="8"/>
  <c r="AD30" i="8"/>
  <c r="AO50" i="12" s="1"/>
  <c r="AP50" i="12" s="1"/>
  <c r="AQ50" i="12" s="1"/>
  <c r="AE58" i="8"/>
  <c r="AD58" i="8"/>
  <c r="AO106" i="12" s="1"/>
  <c r="AP106" i="12" s="1"/>
  <c r="AQ106" i="12" s="1"/>
  <c r="AE15" i="8"/>
  <c r="AD15" i="8"/>
  <c r="AO20" i="12" s="1"/>
  <c r="AP20" i="12" s="1"/>
  <c r="AQ20" i="12" s="1"/>
  <c r="AE12" i="8"/>
  <c r="AD12" i="8"/>
  <c r="AO14" i="12" s="1"/>
  <c r="AP14" i="12" s="1"/>
  <c r="AQ14" i="12" s="1"/>
  <c r="AE56" i="8"/>
  <c r="AD56" i="8"/>
  <c r="AO102" i="12" s="1"/>
  <c r="AP102" i="12" s="1"/>
  <c r="AQ102" i="12" s="1"/>
  <c r="AE55" i="8"/>
  <c r="AD55" i="8"/>
  <c r="AO100" i="12" s="1"/>
  <c r="AP100" i="12" s="1"/>
  <c r="AQ100" i="12" s="1"/>
  <c r="AD72" i="8"/>
  <c r="AO134" i="12" s="1"/>
  <c r="AP134" i="12" s="1"/>
  <c r="AE72" i="8"/>
  <c r="J75" i="1" s="1"/>
  <c r="AN44" i="12"/>
  <c r="AJ44" i="12"/>
  <c r="AK44" i="12" s="1"/>
  <c r="AL44" i="12" s="1"/>
  <c r="V17" i="1" s="1"/>
  <c r="W85" i="1"/>
  <c r="AQ152" i="12"/>
  <c r="X85" i="1" s="1"/>
  <c r="I81" i="1"/>
  <c r="AD76" i="8"/>
  <c r="AO142" i="12" s="1"/>
  <c r="AP142" i="12" s="1"/>
  <c r="AE76" i="8"/>
  <c r="J81" i="1" s="1"/>
  <c r="I69" i="1"/>
  <c r="AD68" i="8"/>
  <c r="AO126" i="12" s="1"/>
  <c r="AP126" i="12" s="1"/>
  <c r="AE68" i="8"/>
  <c r="J69" i="1" s="1"/>
  <c r="AE33" i="8"/>
  <c r="J23" i="1" s="1"/>
  <c r="I23" i="1"/>
  <c r="AD33" i="8"/>
  <c r="AO56" i="12" s="1"/>
  <c r="AP56" i="12" s="1"/>
  <c r="AE32" i="8"/>
  <c r="J21" i="1" s="1"/>
  <c r="I21" i="1"/>
  <c r="AD32" i="8"/>
  <c r="AO54" i="12" s="1"/>
  <c r="AP54" i="12" s="1"/>
  <c r="AN84" i="12"/>
  <c r="AJ84" i="12"/>
  <c r="AK84" i="12" s="1"/>
  <c r="AL84" i="12" s="1"/>
  <c r="V47" i="1" s="1"/>
  <c r="AE48" i="8"/>
  <c r="J49" i="1" s="1"/>
  <c r="I49" i="1"/>
  <c r="AD48" i="8"/>
  <c r="AO86" i="12" s="1"/>
  <c r="AP86" i="12" s="1"/>
  <c r="AE47" i="8"/>
  <c r="J47" i="1" s="1"/>
  <c r="I47" i="1"/>
  <c r="AD47" i="8"/>
  <c r="AQ94" i="12"/>
  <c r="X57" i="1" s="1"/>
  <c r="AQ80" i="12"/>
  <c r="X43" i="1" s="1"/>
  <c r="AJ90" i="12"/>
  <c r="AK90" i="12" s="1"/>
  <c r="AL90" i="12" s="1"/>
  <c r="V53" i="1" s="1"/>
  <c r="AN90" i="12"/>
  <c r="AJ92" i="12"/>
  <c r="AK92" i="12" s="1"/>
  <c r="AL92" i="12" s="1"/>
  <c r="V55" i="1" s="1"/>
  <c r="AN92" i="12"/>
  <c r="AN76" i="12"/>
  <c r="AJ76" i="12"/>
  <c r="AK76" i="12" s="1"/>
  <c r="AL76" i="12" s="1"/>
  <c r="V39" i="1" s="1"/>
  <c r="AE51" i="8"/>
  <c r="J55" i="1" s="1"/>
  <c r="I55" i="1"/>
  <c r="AD51" i="8"/>
  <c r="AE40" i="8"/>
  <c r="AD40" i="8"/>
  <c r="AO70" i="12" s="1"/>
  <c r="AP70" i="12" s="1"/>
  <c r="AE37" i="8"/>
  <c r="J33" i="1" s="1"/>
  <c r="I33" i="1"/>
  <c r="AD37" i="8"/>
  <c r="AO64" i="12" s="1"/>
  <c r="AP64" i="12" s="1"/>
  <c r="AE39" i="8"/>
  <c r="AD39" i="8"/>
  <c r="AO68" i="12" s="1"/>
  <c r="AP68" i="12" s="1"/>
  <c r="AE38" i="8"/>
  <c r="AD38" i="8"/>
  <c r="AO66" i="12" s="1"/>
  <c r="AP66" i="12" s="1"/>
  <c r="AQ38" i="12"/>
  <c r="AJ36" i="12"/>
  <c r="AK36" i="12" s="1"/>
  <c r="AL36" i="12" s="1"/>
  <c r="AQ168" i="12"/>
  <c r="AE22" i="8"/>
  <c r="AD22" i="8"/>
  <c r="AO34" i="12" s="1"/>
  <c r="AP34" i="12" s="1"/>
  <c r="AE20" i="8"/>
  <c r="AD20" i="8"/>
  <c r="AO30" i="12" s="1"/>
  <c r="AP30" i="12" s="1"/>
  <c r="AQ30" i="12" s="1"/>
  <c r="AE23" i="8"/>
  <c r="AD23" i="8"/>
  <c r="AO36" i="12" s="1"/>
  <c r="AP36" i="12" s="1"/>
  <c r="E100" i="7"/>
  <c r="B100" i="7"/>
  <c r="AQ134" i="12" l="1"/>
  <c r="X75" i="1" s="1"/>
  <c r="W75" i="1"/>
  <c r="W81" i="1"/>
  <c r="AQ142" i="12"/>
  <c r="X81" i="1" s="1"/>
  <c r="W69" i="1"/>
  <c r="AQ126" i="12"/>
  <c r="X69" i="1" s="1"/>
  <c r="W23" i="1"/>
  <c r="AQ56" i="12"/>
  <c r="X23" i="1" s="1"/>
  <c r="W21" i="1"/>
  <c r="AQ54" i="12"/>
  <c r="X21" i="1" s="1"/>
  <c r="AO84" i="12"/>
  <c r="AP84" i="12" s="1"/>
  <c r="W47" i="1" s="1"/>
  <c r="W49" i="1"/>
  <c r="AQ86" i="12"/>
  <c r="X49" i="1" s="1"/>
  <c r="AO92" i="12"/>
  <c r="AP92" i="12" s="1"/>
  <c r="W55" i="1" s="1"/>
  <c r="AQ68" i="12"/>
  <c r="W33" i="1"/>
  <c r="AQ64" i="12"/>
  <c r="X33" i="1" s="1"/>
  <c r="AQ66" i="12"/>
  <c r="AQ70" i="12"/>
  <c r="B59" i="1"/>
  <c r="B100" i="12"/>
  <c r="B55" i="8"/>
  <c r="C100" i="12"/>
  <c r="D55" i="8"/>
  <c r="AQ34" i="12"/>
  <c r="AQ36" i="12"/>
  <c r="E160" i="7"/>
  <c r="E150" i="7"/>
  <c r="E140" i="7"/>
  <c r="E130" i="7"/>
  <c r="B160" i="7"/>
  <c r="B150" i="7"/>
  <c r="B140" i="7"/>
  <c r="B130" i="7"/>
  <c r="B120" i="7"/>
  <c r="B110" i="7"/>
  <c r="B90" i="7"/>
  <c r="B72" i="7"/>
  <c r="B62" i="7"/>
  <c r="B52" i="7"/>
  <c r="B42" i="7"/>
  <c r="B32" i="7"/>
  <c r="B22" i="7"/>
  <c r="B12" i="7"/>
  <c r="E120" i="7"/>
  <c r="E110" i="7"/>
  <c r="AQ84" i="12" l="1"/>
  <c r="X47" i="1" s="1"/>
  <c r="AQ92" i="12"/>
  <c r="X55" i="1" s="1"/>
  <c r="E90" i="7"/>
  <c r="E72" i="7"/>
  <c r="E62" i="7"/>
  <c r="D36" i="8" s="1"/>
  <c r="E42" i="7"/>
  <c r="E32" i="7"/>
  <c r="E22" i="7"/>
  <c r="D16" i="8" s="1"/>
  <c r="E12" i="7"/>
  <c r="AB46" i="8" l="1"/>
  <c r="AC46" i="8" s="1"/>
  <c r="I45" i="1" l="1"/>
  <c r="AD46" i="8"/>
  <c r="AO82" i="12" s="1"/>
  <c r="AP82" i="12" s="1"/>
  <c r="AE46" i="8"/>
  <c r="J45" i="1" s="1"/>
  <c r="W45" i="1" l="1"/>
  <c r="AQ82" i="12"/>
  <c r="X45" i="1" s="1"/>
  <c r="B87" i="1"/>
  <c r="B83" i="1"/>
  <c r="B79" i="1"/>
  <c r="B71" i="1"/>
  <c r="B63" i="1"/>
  <c r="B61" i="1"/>
  <c r="B53" i="1"/>
  <c r="B35" i="1"/>
  <c r="B27" i="1"/>
  <c r="B19" i="1"/>
  <c r="B15" i="1"/>
  <c r="B13" i="1"/>
  <c r="B9" i="1"/>
  <c r="B11" i="1"/>
  <c r="B16" i="8"/>
  <c r="T12" i="12" l="1"/>
  <c r="Z12" i="12" l="1"/>
  <c r="X12" i="12"/>
  <c r="V12" i="12"/>
  <c r="R12" i="12"/>
  <c r="P12" i="12"/>
  <c r="N12" i="12"/>
  <c r="AB16" i="8" l="1"/>
  <c r="AC16" i="8" s="1"/>
  <c r="AB21" i="8"/>
  <c r="AC21" i="8" s="1"/>
  <c r="AB26" i="8"/>
  <c r="AC26" i="8" s="1"/>
  <c r="AB27" i="8"/>
  <c r="AC27" i="8" s="1"/>
  <c r="AB31" i="8"/>
  <c r="AC31" i="8" s="1"/>
  <c r="AB34" i="8"/>
  <c r="AC34" i="8" s="1"/>
  <c r="AB35" i="8"/>
  <c r="AC35" i="8" s="1"/>
  <c r="AD35" i="8" s="1"/>
  <c r="AO60" i="12" s="1"/>
  <c r="AP60" i="12" s="1"/>
  <c r="AQ60" i="12" s="1"/>
  <c r="AC36" i="8"/>
  <c r="AB41" i="8"/>
  <c r="AC41" i="8" s="1"/>
  <c r="AB42" i="8"/>
  <c r="AC42" i="8" s="1"/>
  <c r="AB43" i="8"/>
  <c r="AC43" i="8" s="1"/>
  <c r="AB44" i="8"/>
  <c r="AC44" i="8" s="1"/>
  <c r="AB49" i="8"/>
  <c r="AC49" i="8" s="1"/>
  <c r="AB50" i="8"/>
  <c r="AC50" i="8" s="1"/>
  <c r="AB54" i="8"/>
  <c r="AC54" i="8" s="1"/>
  <c r="AD54" i="8" s="1"/>
  <c r="AO98" i="12" s="1"/>
  <c r="AP98" i="12" s="1"/>
  <c r="AQ98" i="12" s="1"/>
  <c r="AB60" i="8"/>
  <c r="AC60" i="8" s="1"/>
  <c r="I61" i="1" s="1"/>
  <c r="AB65" i="8"/>
  <c r="AC65" i="8" s="1"/>
  <c r="AB66" i="8"/>
  <c r="AC66" i="8" s="1"/>
  <c r="AB67" i="8"/>
  <c r="AC67" i="8" s="1"/>
  <c r="AB69" i="8"/>
  <c r="AC69" i="8" s="1"/>
  <c r="AD69" i="8" s="1"/>
  <c r="AO128" i="12" s="1"/>
  <c r="AP128" i="12" s="1"/>
  <c r="AQ128" i="12" s="1"/>
  <c r="AB70" i="8"/>
  <c r="AC70" i="8" s="1"/>
  <c r="AB71" i="8"/>
  <c r="AC71" i="8" s="1"/>
  <c r="AB73" i="8"/>
  <c r="AC73" i="8" s="1"/>
  <c r="AB74" i="8"/>
  <c r="AC74" i="8" s="1"/>
  <c r="AD74" i="8" s="1"/>
  <c r="AO138" i="12" s="1"/>
  <c r="AP138" i="12" s="1"/>
  <c r="AQ138" i="12" s="1"/>
  <c r="AB75" i="8"/>
  <c r="AC75" i="8" s="1"/>
  <c r="AB79" i="8"/>
  <c r="AC79" i="8" s="1"/>
  <c r="AD79" i="8" s="1"/>
  <c r="AO148" i="12" s="1"/>
  <c r="AP148" i="12" s="1"/>
  <c r="AQ148" i="12" s="1"/>
  <c r="AB80" i="8"/>
  <c r="AC80" i="8" s="1"/>
  <c r="AB84" i="8"/>
  <c r="AC84" i="8" s="1"/>
  <c r="AD84" i="8" s="1"/>
  <c r="AO158" i="12" s="1"/>
  <c r="AP158" i="12" s="1"/>
  <c r="AQ158" i="12" s="1"/>
  <c r="AB85" i="8"/>
  <c r="AC85" i="8" s="1"/>
  <c r="AB11" i="8"/>
  <c r="AC11" i="8" s="1"/>
  <c r="AD73" i="8" l="1"/>
  <c r="AO136" i="12" s="1"/>
  <c r="AP136" i="12" s="1"/>
  <c r="I77" i="1"/>
  <c r="AD71" i="8"/>
  <c r="AO132" i="12" s="1"/>
  <c r="AP132" i="12" s="1"/>
  <c r="I73" i="1"/>
  <c r="AD70" i="8"/>
  <c r="AO130" i="12" s="1"/>
  <c r="AP130" i="12" s="1"/>
  <c r="I71" i="1"/>
  <c r="AD60" i="8"/>
  <c r="AO110" i="12" s="1"/>
  <c r="AP110" i="12" s="1"/>
  <c r="W61" i="1" s="1"/>
  <c r="I87" i="1"/>
  <c r="AD85" i="8"/>
  <c r="AO160" i="12" s="1"/>
  <c r="AP160" i="12" s="1"/>
  <c r="I83" i="1"/>
  <c r="AD80" i="8"/>
  <c r="AO150" i="12" s="1"/>
  <c r="AP150" i="12" s="1"/>
  <c r="I79" i="1"/>
  <c r="AD75" i="8"/>
  <c r="AO140" i="12" s="1"/>
  <c r="AP140" i="12" s="1"/>
  <c r="I67" i="1"/>
  <c r="AD67" i="8"/>
  <c r="AO124" i="12" s="1"/>
  <c r="AP124" i="12" s="1"/>
  <c r="I65" i="1"/>
  <c r="AD66" i="8"/>
  <c r="AO122" i="12" s="1"/>
  <c r="AP122" i="12" s="1"/>
  <c r="I63" i="1"/>
  <c r="AD65" i="8"/>
  <c r="AO120" i="12" s="1"/>
  <c r="AP120" i="12" s="1"/>
  <c r="I17" i="1"/>
  <c r="AD27" i="8"/>
  <c r="AO44" i="12" s="1"/>
  <c r="AP44" i="12" s="1"/>
  <c r="I15" i="1"/>
  <c r="AD26" i="8"/>
  <c r="AO42" i="12" s="1"/>
  <c r="AP42" i="12" s="1"/>
  <c r="I25" i="1"/>
  <c r="AD34" i="8"/>
  <c r="AO58" i="12" s="1"/>
  <c r="AP58" i="12" s="1"/>
  <c r="AD21" i="8"/>
  <c r="AO32" i="12" s="1"/>
  <c r="AP32" i="12" s="1"/>
  <c r="I13" i="1"/>
  <c r="I19" i="1"/>
  <c r="AD31" i="8"/>
  <c r="AO52" i="12" s="1"/>
  <c r="AP52" i="12" s="1"/>
  <c r="I51" i="1"/>
  <c r="AD49" i="8"/>
  <c r="AO88" i="12" s="1"/>
  <c r="AP88" i="12" s="1"/>
  <c r="I53" i="1"/>
  <c r="AD50" i="8"/>
  <c r="AO90" i="12" s="1"/>
  <c r="AP90" i="12" s="1"/>
  <c r="I41" i="1"/>
  <c r="AD44" i="8"/>
  <c r="AO78" i="12" s="1"/>
  <c r="AP78" i="12" s="1"/>
  <c r="I35" i="1"/>
  <c r="AD41" i="8"/>
  <c r="AO72" i="12" s="1"/>
  <c r="AP72" i="12" s="1"/>
  <c r="I39" i="1"/>
  <c r="AD43" i="8"/>
  <c r="AO76" i="12" s="1"/>
  <c r="AP76" i="12" s="1"/>
  <c r="I37" i="1"/>
  <c r="AD42" i="8"/>
  <c r="AO74" i="12" s="1"/>
  <c r="AP74" i="12" s="1"/>
  <c r="I27" i="1"/>
  <c r="AD36" i="8"/>
  <c r="AO62" i="12" s="1"/>
  <c r="AP62" i="12" s="1"/>
  <c r="I11" i="1"/>
  <c r="AD16" i="8"/>
  <c r="AO22" i="12" s="1"/>
  <c r="AP22" i="12" s="1"/>
  <c r="I9" i="1"/>
  <c r="AD11" i="8"/>
  <c r="AE36" i="8"/>
  <c r="J27" i="1" s="1"/>
  <c r="AE71" i="8"/>
  <c r="J73" i="1" s="1"/>
  <c r="AE50" i="8"/>
  <c r="J53" i="1" s="1"/>
  <c r="AE35" i="8"/>
  <c r="AE85" i="8"/>
  <c r="J87" i="1" s="1"/>
  <c r="AE70" i="8"/>
  <c r="J71" i="1" s="1"/>
  <c r="AE49" i="8"/>
  <c r="J51" i="1" s="1"/>
  <c r="AE34" i="8"/>
  <c r="J25" i="1" s="1"/>
  <c r="AE54" i="8"/>
  <c r="AE69" i="8"/>
  <c r="AE45" i="8"/>
  <c r="J43" i="1" s="1"/>
  <c r="AE31" i="8"/>
  <c r="J19" i="1" s="1"/>
  <c r="AE80" i="8"/>
  <c r="J83" i="1" s="1"/>
  <c r="AE67" i="8"/>
  <c r="J67" i="1" s="1"/>
  <c r="AE44" i="8"/>
  <c r="J41" i="1" s="1"/>
  <c r="AE27" i="8"/>
  <c r="J17" i="1" s="1"/>
  <c r="AE79" i="8"/>
  <c r="AE66" i="8"/>
  <c r="J65" i="1" s="1"/>
  <c r="AE43" i="8"/>
  <c r="J39" i="1" s="1"/>
  <c r="AE26" i="8"/>
  <c r="J15" i="1" s="1"/>
  <c r="AE73" i="8"/>
  <c r="J77" i="1" s="1"/>
  <c r="AE75" i="8"/>
  <c r="J79" i="1" s="1"/>
  <c r="AE65" i="8"/>
  <c r="J63" i="1" s="1"/>
  <c r="AE42" i="8"/>
  <c r="J37" i="1" s="1"/>
  <c r="AE84" i="8"/>
  <c r="AE74" i="8"/>
  <c r="AE60" i="8"/>
  <c r="J61" i="1" s="1"/>
  <c r="AE41" i="8"/>
  <c r="J35" i="1" s="1"/>
  <c r="AE21" i="8"/>
  <c r="J13" i="1" s="1"/>
  <c r="AE16" i="8"/>
  <c r="J11" i="1" s="1"/>
  <c r="AE11" i="8"/>
  <c r="J9" i="1" s="1"/>
  <c r="AQ130" i="12" l="1"/>
  <c r="X71" i="1" s="1"/>
  <c r="W71" i="1"/>
  <c r="AQ132" i="12"/>
  <c r="X73" i="1" s="1"/>
  <c r="W73" i="1"/>
  <c r="AQ136" i="12"/>
  <c r="X77" i="1" s="1"/>
  <c r="W77" i="1"/>
  <c r="AQ110" i="12"/>
  <c r="X61" i="1" s="1"/>
  <c r="W87" i="1"/>
  <c r="AQ160" i="12"/>
  <c r="X87" i="1" s="1"/>
  <c r="W83" i="1"/>
  <c r="AQ150" i="12"/>
  <c r="X83" i="1" s="1"/>
  <c r="W79" i="1"/>
  <c r="AQ140" i="12"/>
  <c r="X79" i="1" s="1"/>
  <c r="W67" i="1"/>
  <c r="AQ124" i="12"/>
  <c r="X67" i="1" s="1"/>
  <c r="W65" i="1"/>
  <c r="AQ122" i="12"/>
  <c r="X65" i="1" s="1"/>
  <c r="W63" i="1"/>
  <c r="AQ120" i="12"/>
  <c r="X63" i="1" s="1"/>
  <c r="W17" i="1"/>
  <c r="AQ44" i="12"/>
  <c r="X17" i="1" s="1"/>
  <c r="W15" i="1"/>
  <c r="AQ42" i="12"/>
  <c r="X15" i="1" s="1"/>
  <c r="W25" i="1"/>
  <c r="AQ58" i="12"/>
  <c r="X25" i="1" s="1"/>
  <c r="AQ32" i="12"/>
  <c r="X13" i="1" s="1"/>
  <c r="W13" i="1"/>
  <c r="W19" i="1"/>
  <c r="AQ52" i="12"/>
  <c r="X19" i="1" s="1"/>
  <c r="W51" i="1"/>
  <c r="AQ88" i="12"/>
  <c r="X51" i="1" s="1"/>
  <c r="W53" i="1"/>
  <c r="AQ90" i="12"/>
  <c r="X53" i="1" s="1"/>
  <c r="W37" i="1"/>
  <c r="AQ74" i="12"/>
  <c r="X37" i="1" s="1"/>
  <c r="W39" i="1"/>
  <c r="AQ76" i="12"/>
  <c r="X39" i="1" s="1"/>
  <c r="W35" i="1"/>
  <c r="AQ72" i="12"/>
  <c r="X35" i="1" s="1"/>
  <c r="W41" i="1"/>
  <c r="AQ78" i="12"/>
  <c r="X41" i="1" s="1"/>
  <c r="W27" i="1"/>
  <c r="AQ62" i="12"/>
  <c r="X27" i="1" s="1"/>
  <c r="W11" i="1"/>
  <c r="AQ22" i="12"/>
  <c r="X11" i="1" s="1"/>
  <c r="AA12" i="12"/>
  <c r="AB12" i="12" s="1"/>
  <c r="R9" i="1" s="1"/>
  <c r="C160" i="12"/>
  <c r="B160" i="12"/>
  <c r="C150" i="12"/>
  <c r="B150" i="12"/>
  <c r="C140" i="12"/>
  <c r="B140" i="12"/>
  <c r="C130" i="12"/>
  <c r="B130" i="12"/>
  <c r="C120" i="12"/>
  <c r="B120" i="12"/>
  <c r="C110" i="12"/>
  <c r="B110" i="12"/>
  <c r="C90" i="12"/>
  <c r="B90" i="12"/>
  <c r="C72" i="12"/>
  <c r="B72" i="12"/>
  <c r="C62" i="12"/>
  <c r="B62" i="12"/>
  <c r="C52" i="12"/>
  <c r="B52" i="12"/>
  <c r="C42" i="12"/>
  <c r="B42" i="12"/>
  <c r="C32" i="12"/>
  <c r="B32" i="12"/>
  <c r="C22" i="12"/>
  <c r="B22" i="12"/>
  <c r="C12" i="12"/>
  <c r="B12" i="12"/>
  <c r="D26" i="8"/>
  <c r="B11" i="8"/>
  <c r="D11" i="8"/>
  <c r="B21" i="8"/>
  <c r="D21" i="8"/>
  <c r="B26" i="8"/>
  <c r="B31" i="8"/>
  <c r="D31" i="8"/>
  <c r="B36" i="8"/>
  <c r="B41" i="8"/>
  <c r="D41" i="8"/>
  <c r="B50" i="8"/>
  <c r="D50" i="8"/>
  <c r="B60" i="8"/>
  <c r="D60" i="8"/>
  <c r="B65" i="8"/>
  <c r="D65" i="8"/>
  <c r="B70" i="8"/>
  <c r="D70" i="8"/>
  <c r="B75" i="8"/>
  <c r="D75" i="8"/>
  <c r="B80" i="8"/>
  <c r="D80" i="8"/>
  <c r="B85" i="8"/>
  <c r="D85" i="8"/>
  <c r="AD12" i="12" l="1"/>
  <c r="T9" i="1" s="1"/>
  <c r="AE12" i="12" l="1"/>
  <c r="AG12" i="12" l="1"/>
  <c r="AH12" i="12" s="1"/>
  <c r="U9" i="1" l="1"/>
  <c r="AN12" i="12"/>
  <c r="AO12" i="12" s="1"/>
  <c r="AP12" i="12" s="1"/>
  <c r="W9" i="1" s="1"/>
  <c r="AJ12" i="12"/>
  <c r="AK12" i="12" s="1"/>
  <c r="AL12" i="12" s="1"/>
  <c r="V9" i="1" l="1"/>
  <c r="AQ12" i="12"/>
  <c r="X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10" authorId="0" shapeId="0" xr:uid="{00000000-0006-0000-0500-000001000000}">
      <text>
        <r>
          <rPr>
            <b/>
            <sz val="9"/>
            <color indexed="81"/>
            <rFont val="Tahoma"/>
            <family val="2"/>
          </rPr>
          <t>OFICINA DEL INSPECTOR DE LA GESTIÓN DE TIERRAS:</t>
        </r>
        <r>
          <rPr>
            <sz val="9"/>
            <color indexed="81"/>
            <rFont val="Tahoma"/>
            <family val="2"/>
          </rPr>
          <t xml:space="preserve">
 Debe tener definido el responsable de llevar a cabo la actividad de control. Persona asignada para ejecutar el control. Debe tener la autoridad, competencias y conocimientos para ejecutar el control dentro del proceso y sus responsabilidades deben ser adecuadamente segregadas o redistribuidas entre diferentes individuos, para reducir así el riesgo de error o de actuaciones irregulares o fraudulentas. Si ese responsable quisiera hacer algo indebido, por sí solo, no lo podría hacer. Si la respuesta es que cumple con esto, quiere decir que el control está bien diseñado, si la respuesta es que no cumple, tenemos que identificar la situación y mejorar el diseño del control con relación a la persona responsable de su ejecución.</t>
        </r>
        <r>
          <rPr>
            <i/>
            <sz val="9"/>
            <color indexed="81"/>
            <rFont val="Tahoma"/>
            <family val="2"/>
          </rPr>
          <t xml:space="preserve"> Guía para la administración del riesgo 2018. Pág. 50</t>
        </r>
      </text>
    </comment>
    <comment ref="G10" authorId="0" shapeId="0" xr:uid="{00000000-0006-0000-0500-000002000000}">
      <text>
        <r>
          <rPr>
            <b/>
            <sz val="9"/>
            <color indexed="81"/>
            <rFont val="Tahoma"/>
            <family val="2"/>
          </rPr>
          <t>OFICINA DEL INSPECTOR DE LA GESTIÓN DE TIERRAS:</t>
        </r>
        <r>
          <rPr>
            <sz val="9"/>
            <color indexed="81"/>
            <rFont val="Tahoma"/>
            <family val="2"/>
          </rPr>
          <t xml:space="preserve">
El control debe tener una periodicidad específica para su realización (diario, mensual, trimestral, anual, etc.) y su ejecución debe ser consistente y oportuna para la mitigación del riesgo. Por lo que en la periodicidad se debe evaluar si este previene o se detecta de manera oportuna el riesgo. Una vez definido el paso 1 - responsable del control, debe establecerse la periodicidad de su ejecución.
Cada vez que se releva un control debemos preguntarnos si la periodicidad en que este se ejecuta ayuda a prevenir o detectar el riesgo de manera oportuna. Si la respuesta es SÍ, entonces la periodicidad del control está bien diseñada. </t>
        </r>
        <r>
          <rPr>
            <i/>
            <sz val="9"/>
            <color indexed="81"/>
            <rFont val="Tahoma"/>
            <family val="2"/>
          </rPr>
          <t>Guía para la administración del riesgo 2018. Pág. 51</t>
        </r>
      </text>
    </comment>
    <comment ref="H10" authorId="0" shapeId="0" xr:uid="{00000000-0006-0000-0500-000003000000}">
      <text>
        <r>
          <rPr>
            <b/>
            <sz val="9"/>
            <color indexed="81"/>
            <rFont val="Tahoma"/>
            <family val="2"/>
          </rPr>
          <t>OFICINA DEL INSPECTOR DE LA GESTIÓN DE TIERRAS:</t>
        </r>
        <r>
          <rPr>
            <sz val="9"/>
            <color indexed="81"/>
            <rFont val="Tahoma"/>
            <family val="2"/>
          </rPr>
          <t xml:space="preserve">
El control debe tener un propósito que indique para qué se realiza, y que ese propósito conlleve a prevenir las causas que generan el riesgo (verificar, validar, conciliar, comparar, revisar, cotejar) o detectar la materialización del riesgo, con el objetivo de llevar acabo los ajustes y correctivos en el diseño del control o en su ejecución. El solo hecho de establecer un procedimiento o contar con una política por sí sola, no va a prevenir o detectar la materialización del riesgo o una de sus causas. Siguiendo las variables a considerar en la evaluación del diseño de control revisadas, veamos algunos ejemplos de cómo se deben redactar los controles, incluyendo el propósito del control, es decir, lo que este busca. </t>
        </r>
        <r>
          <rPr>
            <i/>
            <sz val="9"/>
            <color indexed="81"/>
            <rFont val="Tahoma"/>
            <family val="2"/>
          </rPr>
          <t>Guía para la administración del riesgo 2018. Pág. 53</t>
        </r>
      </text>
    </comment>
    <comment ref="I10" authorId="0" shapeId="0" xr:uid="{00000000-0006-0000-0500-000004000000}">
      <text>
        <r>
          <rPr>
            <b/>
            <sz val="9"/>
            <color indexed="81"/>
            <rFont val="Tahoma"/>
            <family val="2"/>
          </rPr>
          <t>OFICINA DEL INSPECTOR DE LA GESTIÓN DE TIERRAS:</t>
        </r>
        <r>
          <rPr>
            <sz val="9"/>
            <color indexed="81"/>
            <rFont val="Tahoma"/>
            <family val="2"/>
          </rPr>
          <t xml:space="preserve">
El control debe indicar el cómo se realiza, de tal forma que se pueda evaluar si la fuente u origen de la información que sirve para ejecutar el control, es confiable para la mitigación del riesgo.
Cuando estemos evaluando el control debemos preguntarnos si la fuente de información utilizada es confiable.
Ej.: para verificar los requisitos que debe cumplir un proveedor en el momento de ser contratado es mejor utilizar una lista de chequeo que hacerlo de memoria, dado que se nos puede quedar algún requisito por fuera. </t>
        </r>
        <r>
          <rPr>
            <i/>
            <sz val="9"/>
            <color indexed="81"/>
            <rFont val="Tahoma"/>
            <family val="2"/>
          </rPr>
          <t>Guía para la administración del riesgo 2018. Pág. 54</t>
        </r>
      </text>
    </comment>
    <comment ref="J10" authorId="0" shapeId="0" xr:uid="{00000000-0006-0000-0500-000005000000}">
      <text>
        <r>
          <rPr>
            <b/>
            <sz val="9"/>
            <color indexed="81"/>
            <rFont val="Tahoma"/>
            <family val="2"/>
          </rPr>
          <t>OFICINA DEL INSPECTOR DE LA GESTIÓN DE TIERRAS:</t>
        </r>
        <r>
          <rPr>
            <sz val="9"/>
            <color indexed="81"/>
            <rFont val="Tahoma"/>
            <family val="2"/>
          </rPr>
          <t xml:space="preserve">
 El control debe indicar qué pasa con las observaciones o desviaciones como resultado de ejecutar el control. Al momento de evaluar si un control está bien diseñado para mitigar el riesgo, si como resultado de un control preventivo se observan diferencias o aspectos que no se cumplen, la actividad no debería continuarse hasta que se subsane la situación o si es un control que detecta una posible materialización de un riesgo, deberían gestionarse de manera oportuna los correctivos o aclaraciones a las diferencias presentadas u observaciones. Sigamos con nuestros ejemplos prácticos de ayuda, para la interiorización de estos conceptos.
IMPORTANTE: Si el responsable de ejecutar el control no realiza ninguna actividad de seguimiento a las observaciones o desviaciones, o la actividad continúa a pesar de indicar esas observaciones o desviaciones, el control tendría problemas en su diseño. </t>
        </r>
        <r>
          <rPr>
            <i/>
            <sz val="9"/>
            <color indexed="81"/>
            <rFont val="Tahoma"/>
            <family val="2"/>
          </rPr>
          <t>Guía para la administración del riesgo 2018. Pág. 56</t>
        </r>
      </text>
    </comment>
    <comment ref="K10" authorId="0" shapeId="0" xr:uid="{00000000-0006-0000-0500-000006000000}">
      <text>
        <r>
          <rPr>
            <b/>
            <sz val="9"/>
            <color indexed="81"/>
            <rFont val="Tahoma"/>
            <family val="2"/>
          </rPr>
          <t>OFICINA DEL INSPECTOR DE LA GESTIÓN DE TIERRAS:</t>
        </r>
        <r>
          <rPr>
            <sz val="9"/>
            <color indexed="81"/>
            <rFont val="Tahoma"/>
            <family val="2"/>
          </rPr>
          <t xml:space="preserve">
El control debe dejar evidencia de su ejecución. Esta evidencia ayuda a que se pueda revisar la misma información por parte de un tercero y llegue a la misma conclusión de quien ejecutó el control y se pueda evaluar que el control realmente fue ejecutado de acuerdo con los parámetros establecidos y descritos anteriormente:
1. Fue realizado por el responsable que se definió.
2. Se realizó de acuerdo a la periodicidad definida.
3. Se cumplió con el propósito del control.
4. Se dejó la fuente de información que sirvió de base para su ejecución.
5. Hay explicación a las observaciones o desviaciones resultantes de ejecutar el control.
</t>
        </r>
        <r>
          <rPr>
            <i/>
            <sz val="9"/>
            <color indexed="81"/>
            <rFont val="Tahoma"/>
            <family val="2"/>
          </rPr>
          <t>Guía para la administración del riesgo 2018. Pág. 57</t>
        </r>
      </text>
    </comment>
  </commentList>
</comments>
</file>

<file path=xl/sharedStrings.xml><?xml version="1.0" encoding="utf-8"?>
<sst xmlns="http://schemas.openxmlformats.org/spreadsheetml/2006/main" count="4158" uniqueCount="1324">
  <si>
    <t>Opción de manejo</t>
  </si>
  <si>
    <t xml:space="preserve">Acciones Preventivas </t>
  </si>
  <si>
    <t>No.</t>
  </si>
  <si>
    <t xml:space="preserve">Proceso </t>
  </si>
  <si>
    <t xml:space="preserve">Causas </t>
  </si>
  <si>
    <t xml:space="preserve">Consecuencias </t>
  </si>
  <si>
    <t>Impacto</t>
  </si>
  <si>
    <t>Cantidad</t>
  </si>
  <si>
    <t>Comunicación y Gestión con Grupos de Interés.</t>
  </si>
  <si>
    <t>Reducir</t>
  </si>
  <si>
    <t>Planificación del Ordenamiento Social de la Propiedad</t>
  </si>
  <si>
    <t>Inteligencia de la información.</t>
  </si>
  <si>
    <t>Riesgo</t>
  </si>
  <si>
    <t>Clasificación</t>
  </si>
  <si>
    <t>Direccionamiento Estratégico</t>
  </si>
  <si>
    <t>Gestión del Modelo de Atención.</t>
  </si>
  <si>
    <t>Seguridad Jurídica sobre la Titularidad de la Tierra y los Territorios</t>
  </si>
  <si>
    <t>Acceso a la Propiedad de la Tierra y los Territorios</t>
  </si>
  <si>
    <t>Administración de Tierras.</t>
  </si>
  <si>
    <t>Gestión del Talento Humano</t>
  </si>
  <si>
    <t>Apoyo Jurídico</t>
  </si>
  <si>
    <t>Adquisición de Bienes y Servicios</t>
  </si>
  <si>
    <t>Administración de Bienes y Servicios</t>
  </si>
  <si>
    <t>Gestión Financiera</t>
  </si>
  <si>
    <t>Probable</t>
  </si>
  <si>
    <t>Catastrófico</t>
  </si>
  <si>
    <t>Posible</t>
  </si>
  <si>
    <t>Gestión de la Información</t>
  </si>
  <si>
    <t>Improbable</t>
  </si>
  <si>
    <t>Mayor</t>
  </si>
  <si>
    <t xml:space="preserve">Valoración del Riesgo </t>
  </si>
  <si>
    <t>Riesgo Inherente</t>
  </si>
  <si>
    <t>IDENTIFICACION DEL RIESGO</t>
  </si>
  <si>
    <t>Casi seguro</t>
  </si>
  <si>
    <t>Diseño de controles</t>
  </si>
  <si>
    <t>Actividad de Control</t>
  </si>
  <si>
    <t>Responsable</t>
  </si>
  <si>
    <t>Tiempo</t>
  </si>
  <si>
    <t>Valoración del Control</t>
  </si>
  <si>
    <t>Diseño del control</t>
  </si>
  <si>
    <t>Ejecución del Control</t>
  </si>
  <si>
    <t>Riesgo Residual</t>
  </si>
  <si>
    <t xml:space="preserve">Acción Preventiva </t>
  </si>
  <si>
    <t>Indicador de Acción Preventiva</t>
  </si>
  <si>
    <t>Programador</t>
  </si>
  <si>
    <t>Enero</t>
  </si>
  <si>
    <t>Febrero</t>
  </si>
  <si>
    <t>Marzo</t>
  </si>
  <si>
    <t>Abril</t>
  </si>
  <si>
    <t>Mayo</t>
  </si>
  <si>
    <t>Junio</t>
  </si>
  <si>
    <t>Julio</t>
  </si>
  <si>
    <t>Agosto</t>
  </si>
  <si>
    <t>Septiembre</t>
  </si>
  <si>
    <t>Diciembre</t>
  </si>
  <si>
    <t>Octubre</t>
  </si>
  <si>
    <t>Noviembre</t>
  </si>
  <si>
    <t>Valoración del Riesgo Residual</t>
  </si>
  <si>
    <t>Moderado</t>
  </si>
  <si>
    <t>Solidez del control</t>
  </si>
  <si>
    <t>Probabilidad</t>
  </si>
  <si>
    <t>Prevenir</t>
  </si>
  <si>
    <t>N°</t>
  </si>
  <si>
    <t>Responsable de la acción preventiva</t>
  </si>
  <si>
    <t>Fuerte</t>
  </si>
  <si>
    <t>Débil</t>
  </si>
  <si>
    <t>Solidez del conjunto</t>
  </si>
  <si>
    <t>Rara Vez</t>
  </si>
  <si>
    <t xml:space="preserve">N° </t>
  </si>
  <si>
    <t>Soporte</t>
  </si>
  <si>
    <t>Indicador del control</t>
  </si>
  <si>
    <t xml:space="preserve">FORMA </t>
  </si>
  <si>
    <t xml:space="preserve">CÓDIGO </t>
  </si>
  <si>
    <t>ACTIVIDAD</t>
  </si>
  <si>
    <t xml:space="preserve"> GESTIÓN PARA LA TRANSPARENCIA</t>
  </si>
  <si>
    <t xml:space="preserve">VERSIÓN </t>
  </si>
  <si>
    <t xml:space="preserve">PROCEDIMIENTO </t>
  </si>
  <si>
    <t xml:space="preserve">FECHA </t>
  </si>
  <si>
    <t>MAPA DE RIESGOS DE CORRUPCIÓN</t>
  </si>
  <si>
    <t>ELABORACIÓN DE PLAN ANTICORRUPCIÓN Y DE ATENCIÓN AL CIUDADANO</t>
  </si>
  <si>
    <t>PROCESO</t>
  </si>
  <si>
    <t>COMUNICACIÓN Y GESTIÓN CON GRUPOS DE INTERÉS</t>
  </si>
  <si>
    <t>Probabilidad de ocurrencia</t>
  </si>
  <si>
    <t>Casi Seguro</t>
  </si>
  <si>
    <t>Insignificante</t>
  </si>
  <si>
    <t>Menor</t>
  </si>
  <si>
    <r>
      <t xml:space="preserve">"Para los riesgos de corrupción, el análisis de impacto se realizará teniendo en cuenta solamente los niveles “moderado”, “mayor” y “catastrófico”, dado que estos riesgos siempre serán significativos; en este orden de ideas, no aplican los niveles de impacto insignificante y menor, que sí aplican para los demás riesgos". </t>
    </r>
    <r>
      <rPr>
        <sz val="12"/>
        <color theme="1"/>
        <rFont val="Calibri"/>
        <family val="2"/>
        <scheme val="minor"/>
      </rPr>
      <t>DAFP 2018</t>
    </r>
  </si>
  <si>
    <t>SOLIDEZ DEL CONJUNTO DE LOS CONTROLES</t>
  </si>
  <si>
    <t>CONTROLES AYUDAN A DISMINUIR LA PROBABILIDAD</t>
  </si>
  <si>
    <t>CONTROLES AYUDAN A DISMINUIR EL IMPACTO</t>
  </si>
  <si>
    <t># COLUMNAS EN LA MATRIZ DE RIESGO QUE SE DESPLAZA EN EL EJE DE PROBABILIDAD</t>
  </si>
  <si>
    <t># COLUMNAS EN LA MATRIZ DE RIESGO QUE SE DESPLAZA EN EL EJE DE IMPACTO</t>
  </si>
  <si>
    <t>Directamente</t>
  </si>
  <si>
    <t>Indirectamente</t>
  </si>
  <si>
    <t>No disminuye</t>
  </si>
  <si>
    <t>MAPA DE CALOR Y RIESGO INHERENTE</t>
  </si>
  <si>
    <t>MATRIZ PARA CALCULO DE RIESGO RESIDUAL</t>
  </si>
  <si>
    <t>POLÍTICA DE ADMINISTRACIÓN DE RIESGOS</t>
  </si>
  <si>
    <r>
      <t xml:space="preserve">"El MIPG establece que esta es una tarea propia del equipo directivo y se debe hacer desde el ejercicio de “Direccionamiento estratégico y de planeación”. En este punto, se deben emitir los lineamientos precisos para el tratamiento, manejo y seguimiento a los riesgos que afectan el logro de los objetivos institucionales.
Adicional a los riesgos operativos, es importante identificar los riesgos de corrupción, los riesgos de contratación, los riesgos para la defensa jurídica, los riesgos de seguridad digital, entre otros.". </t>
    </r>
    <r>
      <rPr>
        <sz val="12"/>
        <color theme="1"/>
        <rFont val="Calibri"/>
        <family val="2"/>
        <scheme val="minor"/>
      </rPr>
      <t>DAFP 2018</t>
    </r>
  </si>
  <si>
    <t xml:space="preserve">La versión completa de la POLITICA DE RIESGO INSTITUCIONAL puede ser consulta en el siguiente Link: </t>
  </si>
  <si>
    <t>Política de Riesgo Institucional ANT</t>
  </si>
  <si>
    <t>POLÍTICA</t>
  </si>
  <si>
    <t>La Alta Dirección de la Agencia Nacional de Tierras está comprometida con la ejecución efectiva y transparente de sus actividades y en la realización de acciones de control, seguimiento y monitoreo necesarias, para mitigar los eventos de riesgos que puedan impedir el cumplimiento de la misión y objetivos institucionales.</t>
  </si>
  <si>
    <t>OBJETIVO</t>
  </si>
  <si>
    <t>La presente política tiene como finalidad establecer los lineamientos para la administración del riesgo en la Entidad, a partir de los cuales se definirán los procedimientos y mecanismos de verificación y evaluación encaminados a la búsqueda de la eficiencia y eficacia de los procesos.</t>
  </si>
  <si>
    <t>ALCANCE</t>
  </si>
  <si>
    <t>La presente política considera los riesgos propios de los procesos y actividades desarrolladas al interior de la ANT, en donde se hace necesario el entendimiento, compromiso y disposición de todas las dependencias y personal de la Entidad, en forma independiente de su nivel jerárquico, función o localización. El alcance definido para la Gestión del Riesgo en la ANT se basará en los siguientes aspectos claves:
a) La Gestión del Riesgo es responsabilidad de todo el personal de la ANT, tanto de la Alta Dirección como de los demás servidores públicos. Los líderes de proceso o el enlace del Modelo Integrado de Planeación y Gestión – MIPG en cada dependencia, son los encargados de asegurar la aplicación y seguimiento de las distintas políticas, normas y procedimientos definidos para el cumplimiento de los objetivos de cada proceso, en concordancia con la Oficina de Planeación. 
b) La Gestión del Riesgo estará integrada dentro de todas las actividades y sistemas de la Entidad, formando parte también en el proceso de planificación general de la gestión.
c) La Gestión del Riesgo se integrará a los planes, programas, procesos y actividades diarias que realizan las dependencias de la ANT dentro del alcance definido en el marco estratégico y organizacional.
d) La aplicación sistemática de la Gestión del Riesgo se hará sobre análisis fundados, haciendo uso efectivo y eficiente de los recursos de la Entidad. 
e) Aquellos riesgos que resulten en un nivel de riesgo extremo, luego de ser valorados mediante la metodología de riesgo definida, serán monitoreados continuamente y en forma especial por la Oficina de Planeación y la Oficina del Inspector de la Gestión de Tierras, en relación con los riesgos de corrupción.</t>
  </si>
  <si>
    <t>Para el caso específico de los riesgos de corrupción, es necesario identificar las debilidades (Factores Internos) y las amenazas (Factores Externos) que pueden influir en los procesos y procedimientos que generen una mayor vulnerabilidad frente a riesgos de corrupción. La opción de manejo para el tratamiento a este tipo de riesgos se identifica únicamente para evitarlo (evitar) y en caso de materialización se deben tomar las acciones correctivas.</t>
  </si>
  <si>
    <t>NIVELES DE ACEPTACIÓN DEL RIESGO Y TRATAMIENTO</t>
  </si>
  <si>
    <t>NIVELES PARA CALIFICAR EL IMPACTO</t>
  </si>
  <si>
    <t>La metodología a utilizar en la administración de riesgos de corrupción es la emitida por la Secretaria de la Transparencia de la Presidencia de la República – “Guía para la gestión del Riesgo de Corrupción” indicada en los lineamientos del decreto 124 de enero 26 de 2016.</t>
  </si>
  <si>
    <t>CONTEXTO</t>
  </si>
  <si>
    <r>
      <t xml:space="preserve">"Como herramienta básica para el análisis del contexto del proceso se sugiere utilizar las caracterizaciones de estos, donde es posible contar con este panorama. Si estos documentos están desactualizados o no se han elaborado, es importante actualizarlos o elaborarlos antes de continuar con la metodología de administración del riesgo". </t>
    </r>
    <r>
      <rPr>
        <sz val="12"/>
        <color theme="1"/>
        <rFont val="Calibri"/>
        <family val="2"/>
        <scheme val="minor"/>
      </rPr>
      <t>DAFP 2018</t>
    </r>
  </si>
  <si>
    <t>PROBABILIDAD</t>
  </si>
  <si>
    <t>IMPACTO</t>
  </si>
  <si>
    <t>NIVEL</t>
  </si>
  <si>
    <t>EXTREMO</t>
  </si>
  <si>
    <t>ALTO</t>
  </si>
  <si>
    <t>MODERADO</t>
  </si>
  <si>
    <t>BAJO</t>
  </si>
  <si>
    <t>IDENTIFICACIÓN DEL RIESGO</t>
  </si>
  <si>
    <t>FICHA DE IDENTIFICACIÓN DEL RIESGO</t>
  </si>
  <si>
    <t>RIESGO DE CORRUPCIÓN</t>
  </si>
  <si>
    <t>Acción u omisión</t>
  </si>
  <si>
    <t>Uso del poder</t>
  </si>
  <si>
    <t>Desviar la gestión de lo público</t>
  </si>
  <si>
    <t>Beneficio privado</t>
  </si>
  <si>
    <t>DESCRIPCIÓN DEL RIESGO</t>
  </si>
  <si>
    <t>RESPONSABLES DEL PROCESO</t>
  </si>
  <si>
    <t>SI</t>
  </si>
  <si>
    <r>
      <t xml:space="preserve">¿QUÉ PUEDE SUCEDER?
</t>
    </r>
    <r>
      <rPr>
        <sz val="11"/>
        <color theme="1"/>
        <rFont val="Arial Narrow"/>
        <family val="2"/>
      </rPr>
      <t>Identificar la afectación del cumplimiento del objetivo estratégico o del proceso según sea el caso.</t>
    </r>
  </si>
  <si>
    <r>
      <rPr>
        <b/>
        <sz val="11"/>
        <color theme="1"/>
        <rFont val="Arial Narrow"/>
        <family val="2"/>
      </rPr>
      <t xml:space="preserve">¿CÓMO O POR QUÉ PUEDE SUCEDER? </t>
    </r>
    <r>
      <rPr>
        <sz val="11"/>
        <color theme="1"/>
        <rFont val="Arial Narrow"/>
        <family val="2"/>
      </rPr>
      <t xml:space="preserve">
Establecer las causas a partir de los factores determinados en el contexto.</t>
    </r>
  </si>
  <si>
    <r>
      <t xml:space="preserve">¿QUÉ CONSECUENCIAS TENDRÍA SU MATERIALIZACIÓN?
</t>
    </r>
    <r>
      <rPr>
        <sz val="11"/>
        <color theme="1"/>
        <rFont val="Arial Narrow"/>
        <family val="2"/>
      </rPr>
      <t>Determinar los posibles efectos por la materialización del riesgo</t>
    </r>
  </si>
  <si>
    <r>
      <t>"</t>
    </r>
    <r>
      <rPr>
        <b/>
        <i/>
        <sz val="16"/>
        <color theme="1"/>
        <rFont val="Calibri"/>
        <family val="2"/>
        <scheme val="minor"/>
      </rPr>
      <t>Definición de riesgo de corrupción:</t>
    </r>
    <r>
      <rPr>
        <i/>
        <sz val="16"/>
        <color theme="1"/>
        <rFont val="Calibri"/>
        <family val="2"/>
        <scheme val="minor"/>
      </rPr>
      <t xml:space="preserve"> Es la posibilidad de que, por acción u omisión, se use el poder para desviar la gestión de lo público hacia un beneficio privado.
“Esto implica que las prácticas corruptas son realizadas por actores públicos y/o privados con poder e incidencia en la toma de decisiones y la administración de los bienes públicos” (Conpes N° 167 de 2013).". </t>
    </r>
    <r>
      <rPr>
        <sz val="16"/>
        <color theme="1"/>
        <rFont val="Calibri"/>
        <family val="2"/>
        <scheme val="minor"/>
      </rPr>
      <t>DAFP 2018</t>
    </r>
  </si>
  <si>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</si>
  <si>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</si>
  <si>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</si>
  <si>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</si>
  <si>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</si>
  <si>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</si>
  <si>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</si>
  <si>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</si>
  <si>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</si>
  <si>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</si>
  <si>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</si>
  <si>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</si>
  <si>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</si>
  <si>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</si>
  <si>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</si>
  <si>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</si>
  <si>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</si>
  <si>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</si>
  <si>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</si>
  <si>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 respuestas afirmativas</t>
  </si>
  <si>
    <t>RIESGO INHERENTE</t>
  </si>
  <si>
    <t>OPCIÓN DE MANEJO</t>
  </si>
  <si>
    <t>DISEÑO Y VALORACIÓN DE CONTROLES</t>
  </si>
  <si>
    <r>
      <t xml:space="preserve">"Al momento de definir las actividades de control por parte de la primera línea de defensa, es importante considerar que los controles estén bien diseñados, es decir, que efectivamente estos mitigan las causas que hacen que el riesgo se materiali". </t>
    </r>
    <r>
      <rPr>
        <sz val="16"/>
        <color theme="1"/>
        <rFont val="Calibri"/>
        <family val="2"/>
        <scheme val="minor"/>
      </rPr>
      <t>DAFP 2018</t>
    </r>
  </si>
  <si>
    <t>DISEÑO DE CONTROLES</t>
  </si>
  <si>
    <t>FICHA DE DISEÑO Y VALORACIÓN DE LOS CONTROLES</t>
  </si>
  <si>
    <r>
      <rPr>
        <b/>
        <sz val="12"/>
        <color theme="1"/>
        <rFont val="Arial Narrow"/>
        <family val="2"/>
      </rPr>
      <t>RESPONSABLE</t>
    </r>
    <r>
      <rPr>
        <b/>
        <sz val="10"/>
        <color theme="1"/>
        <rFont val="Arial Narrow"/>
        <family val="2"/>
      </rPr>
      <t/>
    </r>
  </si>
  <si>
    <t>PERIODICIDAD</t>
  </si>
  <si>
    <t>PROPÓSITO</t>
  </si>
  <si>
    <r>
      <rPr>
        <b/>
        <sz val="12"/>
        <color theme="1"/>
        <rFont val="Arial Narrow"/>
        <family val="2"/>
      </rPr>
      <t>COMO SE REALIZA</t>
    </r>
    <r>
      <rPr>
        <sz val="10"/>
        <color theme="1"/>
        <rFont val="Arial Narrow"/>
        <family val="2"/>
      </rPr>
      <t/>
    </r>
  </si>
  <si>
    <r>
      <rPr>
        <b/>
        <sz val="12"/>
        <color theme="1"/>
        <rFont val="Arial Narrow"/>
        <family val="2"/>
      </rPr>
      <t>QUÉ PASA CON LAS OBSERVACIONES O DESVIACIONES</t>
    </r>
    <r>
      <rPr>
        <sz val="10"/>
        <color theme="1"/>
        <rFont val="Arial Narrow"/>
        <family val="2"/>
      </rPr>
      <t/>
    </r>
  </si>
  <si>
    <t>EVIDENCIA</t>
  </si>
  <si>
    <t>ACTIVIDAD DE CONTROL AL RIESGO</t>
  </si>
  <si>
    <t>Asignado / NO asignado</t>
  </si>
  <si>
    <t>Peso en la evaluación</t>
  </si>
  <si>
    <t>Adecuado / Inadecuado</t>
  </si>
  <si>
    <t>Oportuna / Inoportuna</t>
  </si>
  <si>
    <r>
      <rPr>
        <b/>
        <sz val="10"/>
        <color theme="1"/>
        <rFont val="Arial Narrow"/>
        <family val="2"/>
      </rPr>
      <t>RESPONSABLE</t>
    </r>
    <r>
      <rPr>
        <sz val="10"/>
        <color theme="1"/>
        <rFont val="Arial Narrow"/>
        <family val="2"/>
      </rPr>
      <t xml:space="preserve">
¿Existe un responsable asignado a la ejecución del control?</t>
    </r>
  </si>
  <si>
    <r>
      <rPr>
        <b/>
        <sz val="10"/>
        <color theme="1"/>
        <rFont val="Arial Narrow"/>
        <family val="2"/>
      </rPr>
      <t>RESPONSABLE</t>
    </r>
    <r>
      <rPr>
        <sz val="10"/>
        <color theme="1"/>
        <rFont val="Arial Narrow"/>
        <family val="2"/>
      </rPr>
      <t xml:space="preserve">
¿El responsable tiene la autoridad y adecuada segregación de funciones en la ejecución del control?</t>
    </r>
  </si>
  <si>
    <r>
      <rPr>
        <b/>
        <sz val="10"/>
        <color theme="1"/>
        <rFont val="Arial Narrow"/>
        <family val="2"/>
      </rPr>
      <t>PERIODICIDAD</t>
    </r>
    <r>
      <rPr>
        <sz val="10"/>
        <color theme="1"/>
        <rFont val="Arial Narrow"/>
        <family val="2"/>
      </rPr>
      <t xml:space="preserve">
¿La oportunidad en que se ejecuta el control ayuda a prevenir la mitigación del riesgo o a detectar la materialización del riesgo de manera oportuna?</t>
    </r>
  </si>
  <si>
    <r>
      <rPr>
        <b/>
        <sz val="10"/>
        <color theme="1"/>
        <rFont val="Arial Narrow"/>
        <family val="2"/>
      </rPr>
      <t>PROPÓSITO</t>
    </r>
    <r>
      <rPr>
        <sz val="10"/>
        <color theme="1"/>
        <rFont val="Arial Narrow"/>
        <family val="2"/>
      </rPr>
      <t xml:space="preserve">
¿Las actividades que se desarrollan en el control realmente buscan por si sola prevenir o detectar las causas que pueden dar origen al riesgo, Ej.: verificar, validar, cotejar, comparar, revisar, etc.?</t>
    </r>
  </si>
  <si>
    <t>Prevenir / Detectar / No es control</t>
  </si>
  <si>
    <r>
      <rPr>
        <b/>
        <sz val="10"/>
        <color theme="1"/>
        <rFont val="Arial Narrow"/>
        <family val="2"/>
      </rPr>
      <t>COMO SE REALIZA</t>
    </r>
    <r>
      <rPr>
        <sz val="10"/>
        <color theme="1"/>
        <rFont val="Arial Narrow"/>
        <family val="2"/>
      </rPr>
      <t xml:space="preserve">
¿La fuente de información que se utiliza en el desarrollo del control es información confiable que permita mitigar el riesgo?</t>
    </r>
  </si>
  <si>
    <t>Confiable / No confiable</t>
  </si>
  <si>
    <r>
      <rPr>
        <b/>
        <sz val="10"/>
        <color theme="1"/>
        <rFont val="Arial Narrow"/>
        <family val="2"/>
      </rPr>
      <t>QUÉ PASA CON LAS OBSERVACIONES O DESVIACIONES</t>
    </r>
    <r>
      <rPr>
        <sz val="10"/>
        <color theme="1"/>
        <rFont val="Arial Narrow"/>
        <family val="2"/>
      </rPr>
      <t xml:space="preserve">
¿Las observaciones, desviaciones o diferencias identificadas como resultados de la ejecución del control son investigadas y resueltas de manera oportuna?</t>
    </r>
  </si>
  <si>
    <t>Se investigan oportunamente / No se investigan oportunamente</t>
  </si>
  <si>
    <r>
      <rPr>
        <b/>
        <sz val="10"/>
        <color theme="1"/>
        <rFont val="Arial Narrow"/>
        <family val="2"/>
      </rPr>
      <t>EVIDENCIA</t>
    </r>
    <r>
      <rPr>
        <sz val="10"/>
        <color theme="1"/>
        <rFont val="Arial Narrow"/>
        <family val="2"/>
      </rPr>
      <t xml:space="preserve">
¿Se deja evidencia o rastro de la ejecución del control que permita a cualquier tercero con la evidencia llegar a la misma conclusión?</t>
    </r>
  </si>
  <si>
    <t>Completa / Incompleta / No existe</t>
  </si>
  <si>
    <t>VALORACIÓN DEL DISEÑO DEL CONTROL</t>
  </si>
  <si>
    <t>Rango de calificación del diseño del control</t>
  </si>
  <si>
    <t>Resultado de evaluación del diseño del control</t>
  </si>
  <si>
    <r>
      <t xml:space="preserve">"¿EN QUÉ CONSISTE?, En establecer la probabilidad de ocurrencia del riesgo y el nivel de consecuencia o impacto, con el fin de estimar la zona de riesgo inicial (RIESGO INHERENTE).". </t>
    </r>
    <r>
      <rPr>
        <sz val="16"/>
        <color theme="1"/>
        <rFont val="Calibri"/>
        <family val="2"/>
        <scheme val="minor"/>
      </rPr>
      <t>DAFP 2018</t>
    </r>
  </si>
  <si>
    <t>NO</t>
  </si>
  <si>
    <t>Asignado</t>
  </si>
  <si>
    <t>Adecuado</t>
  </si>
  <si>
    <t>Oportuna</t>
  </si>
  <si>
    <t>Confiable</t>
  </si>
  <si>
    <t>Se investigan oportunamente</t>
  </si>
  <si>
    <t>Completa</t>
  </si>
  <si>
    <t>Detectar</t>
  </si>
  <si>
    <t>Incompleta</t>
  </si>
  <si>
    <t>No se investigan oportunamente</t>
  </si>
  <si>
    <t>VALORACIÓN DE LA EJECUCIÓN DEL CONTROL</t>
  </si>
  <si>
    <r>
      <rPr>
        <b/>
        <sz val="16"/>
        <color theme="1"/>
        <rFont val="Arial Narrow"/>
        <family val="2"/>
      </rPr>
      <t>*Fuerte</t>
    </r>
    <r>
      <rPr>
        <sz val="16"/>
        <color theme="1"/>
        <rFont val="Arial Narrow"/>
        <family val="2"/>
      </rPr>
      <t xml:space="preserve">: El control se ejecuta de manera consistente por parte del responsable.
</t>
    </r>
    <r>
      <rPr>
        <b/>
        <sz val="16"/>
        <color theme="1"/>
        <rFont val="Arial Narrow"/>
        <family val="2"/>
      </rPr>
      <t>Moderado</t>
    </r>
    <r>
      <rPr>
        <sz val="16"/>
        <color theme="1"/>
        <rFont val="Arial Narrow"/>
        <family val="2"/>
      </rPr>
      <t xml:space="preserve">: El control se ejecuta algunas veces por parte del responsable.
</t>
    </r>
    <r>
      <rPr>
        <b/>
        <sz val="16"/>
        <color theme="1"/>
        <rFont val="Arial Narrow"/>
        <family val="2"/>
      </rPr>
      <t>Débil</t>
    </r>
    <r>
      <rPr>
        <sz val="16"/>
        <color theme="1"/>
        <rFont val="Arial Narrow"/>
        <family val="2"/>
      </rPr>
      <t>: El control no se ejecuta por parte del responsable.</t>
    </r>
  </si>
  <si>
    <t>Inadecuado</t>
  </si>
  <si>
    <t>Nivel</t>
  </si>
  <si>
    <t>Descriptor</t>
  </si>
  <si>
    <t>Descripción</t>
  </si>
  <si>
    <t>Frecuencia</t>
  </si>
  <si>
    <t xml:space="preserve">Se espera que el evento ocurra en la mayoría de las circunstancias. </t>
  </si>
  <si>
    <t xml:space="preserve">Más de 1 vez al año. </t>
  </si>
  <si>
    <t xml:space="preserve">Es viable que el evento ocurra en la mayoría de las circunstancias. </t>
  </si>
  <si>
    <t xml:space="preserve">Al menos 1 vez en el último año. </t>
  </si>
  <si>
    <t xml:space="preserve">El evento podrá ocurrir en algún momento. </t>
  </si>
  <si>
    <t xml:space="preserve">Al menos 1 vez en los últimos 2 años. </t>
  </si>
  <si>
    <t xml:space="preserve">El evento puede ocurrir en algún momento. </t>
  </si>
  <si>
    <t xml:space="preserve">Al menos 1 vez en los últimos 5 años. </t>
  </si>
  <si>
    <t xml:space="preserve">El evento puede ocurrir solo en circunstancias excepcionales (poco comunes o anormales). </t>
  </si>
  <si>
    <t xml:space="preserve">No se ha presentado en los últimos 5 años. </t>
  </si>
  <si>
    <t>Valoración de probabilidad de ocurrencia del riesgo</t>
  </si>
  <si>
    <t>Respuesta</t>
  </si>
  <si>
    <t>Genera medianas consecuencias sobre la entidad</t>
  </si>
  <si>
    <t>Genera altas consecuencias sobre la entidad.</t>
  </si>
  <si>
    <t>Genera consecuencias desastrosas para la entidad</t>
  </si>
  <si>
    <t>PREGUNTA:
Si el riesgo de corrupción se materializa podría . . .</t>
  </si>
  <si>
    <t>Valoración de impacto del riesgo de corrupción</t>
  </si>
  <si>
    <t>TOTAL</t>
  </si>
  <si>
    <t>Responder afirmativamente de UNA a CINCO pregunta (s) genera un impacto moderado.
Responder afirmativamente de SEIS a ONCE preguntas genera un impacto mayor.
Responder afirmativamente de DOCE a DIECINUEVE preguntas genera un impacto catastrófico</t>
  </si>
  <si>
    <t>MATRICES PARA VALORACIÓN DEL IMPACTO Y PROBABILIDAD DEL RIESGO DE CORRUPCIÓN</t>
  </si>
  <si>
    <t>MATRICES PARA VALORACIÓN DEL DISEÑO Y EJECUCIÓN DE LOS CONTROLES</t>
  </si>
  <si>
    <t>Criterio de evaluación</t>
  </si>
  <si>
    <t>Opción de respuesta al criterio de evaluación</t>
  </si>
  <si>
    <t>Peso en la evaluación del diseño del control</t>
  </si>
  <si>
    <t>1.1 Asignación del responsable</t>
  </si>
  <si>
    <t>No Asignado</t>
  </si>
  <si>
    <t>1.2 Segregación y autoridad del responsable</t>
  </si>
  <si>
    <t>2. Periodicidad</t>
  </si>
  <si>
    <t>Inoportuna</t>
  </si>
  <si>
    <t>3. Propósito</t>
  </si>
  <si>
    <t>No es un control</t>
  </si>
  <si>
    <t>4. Cómo se realiza la actividad de control</t>
  </si>
  <si>
    <t>No confiable</t>
  </si>
  <si>
    <t>5.Qué pasa con las observaciones o desviaciones</t>
  </si>
  <si>
    <t>Evidencia de la ejecución del control</t>
  </si>
  <si>
    <t>No existe</t>
  </si>
  <si>
    <t>Valoración del DISEÑO del control</t>
  </si>
  <si>
    <t>Si su calificación es entre 96 y 100</t>
  </si>
  <si>
    <t>Si su calificación es entre 86 y 95</t>
  </si>
  <si>
    <t>si su calificación es entre 0 y 85</t>
  </si>
  <si>
    <t>Rango de calificación de la ejecución</t>
  </si>
  <si>
    <t>Peso de la ejecución del control</t>
  </si>
  <si>
    <t>El control se ejecuta de manera consistente por parte del responsable.</t>
  </si>
  <si>
    <t>El control se ejecuta algunas veces por parte del responsable.</t>
  </si>
  <si>
    <t>El control no se ejecuta por parte del responsable.</t>
  </si>
  <si>
    <t>Valoración de la EJECUCIÓN del control</t>
  </si>
  <si>
    <t>MATRICES PARA VALORACIÓN DE SOLIDEZ INDIVIDUAL Y DEL CONJUNTO DE LOS CONTROLES</t>
  </si>
  <si>
    <t>VALORACIÓN SOLIDEZ INDIVIDUAL DEL CONTROL</t>
  </si>
  <si>
    <t>DISEÑO</t>
  </si>
  <si>
    <t>EJECUCIÓN</t>
  </si>
  <si>
    <t>SOLIDEZ INDIVIDUAL</t>
  </si>
  <si>
    <t>VALORACIÓN SOLIDEZ DEL CONJUNTO DE LOS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</si>
  <si>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</si>
  <si>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</si>
  <si>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</si>
  <si>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rPr>
        <b/>
        <sz val="18"/>
        <color theme="1"/>
        <rFont val="Arial Narrow"/>
        <family val="2"/>
      </rPr>
      <t>IMPACTO</t>
    </r>
    <r>
      <rPr>
        <sz val="11"/>
        <color theme="1"/>
        <rFont val="Arial Narrow"/>
        <family val="2"/>
      </rPr>
      <t xml:space="preserve">
</t>
    </r>
    <r>
      <rPr>
        <sz val="14"/>
        <color theme="1"/>
        <rFont val="Arial Narrow"/>
        <family val="2"/>
      </rPr>
      <t xml:space="preserve">Si el riesgo de corrupción se materializa podría… (responder SI o NO)
</t>
    </r>
    <r>
      <rPr>
        <sz val="10"/>
        <color theme="1"/>
        <rFont val="Arial Narrow"/>
        <family val="2"/>
      </rPr>
      <t>Responder afirmativamente de UNA a CINCO pregunta (s) genera un impacto</t>
    </r>
    <r>
      <rPr>
        <b/>
        <sz val="10"/>
        <color theme="1"/>
        <rFont val="Arial Narrow"/>
        <family val="2"/>
      </rPr>
      <t xml:space="preserve"> moderado</t>
    </r>
    <r>
      <rPr>
        <sz val="10"/>
        <color theme="1"/>
        <rFont val="Arial Narrow"/>
        <family val="2"/>
      </rPr>
      <t>.
Responder afirmativamente de SEIS a ONCE preguntas genera un impacto</t>
    </r>
    <r>
      <rPr>
        <b/>
        <sz val="10"/>
        <color theme="1"/>
        <rFont val="Arial Narrow"/>
        <family val="2"/>
      </rPr>
      <t xml:space="preserve"> mayor.</t>
    </r>
    <r>
      <rPr>
        <sz val="10"/>
        <color theme="1"/>
        <rFont val="Arial Narrow"/>
        <family val="2"/>
      </rPr>
      <t xml:space="preserve">
Responder afirmativamente de DOCE a DIECINUEVE preguntas genera un impacto </t>
    </r>
    <r>
      <rPr>
        <b/>
        <sz val="10"/>
        <color theme="1"/>
        <rFont val="Arial Narrow"/>
        <family val="2"/>
      </rPr>
      <t>catastrófico.</t>
    </r>
  </si>
  <si>
    <t>SOLIDEZ INDIVIDUAL DEL CONTROL</t>
  </si>
  <si>
    <t>SOLIDEZ</t>
  </si>
  <si>
    <t>PESO</t>
  </si>
  <si>
    <t>FICHA DE VALORACIÓN DEL RIESGO INHERENTE</t>
  </si>
  <si>
    <t>VALORACIÓN DEL RIESGO INHERENTE</t>
  </si>
  <si>
    <t>CONTEXTO EXTERNO</t>
  </si>
  <si>
    <t>CONTEXTO INTERNO</t>
  </si>
  <si>
    <t>CONTEXTO DEL PROCESO</t>
  </si>
  <si>
    <t>ANALISIS DEL CONTEXTO INSTITUCIONAL</t>
  </si>
  <si>
    <t>Seguimiento, Evaluación y Mejora</t>
  </si>
  <si>
    <r>
      <rPr>
        <b/>
        <sz val="11"/>
        <color rgb="FF383B37"/>
        <rFont val="Arial Narrow"/>
        <family val="2"/>
      </rPr>
      <t>POLÍTICOS:</t>
    </r>
    <r>
      <rPr>
        <sz val="11"/>
        <color rgb="FF383B37"/>
        <rFont val="Arial Narrow"/>
        <family val="2"/>
      </rPr>
      <t xml:space="preserve"> cambios de gobierno, legislación, políticas públicas, regulación.</t>
    </r>
  </si>
  <si>
    <r>
      <rPr>
        <b/>
        <sz val="11"/>
        <color rgb="FF383B37"/>
        <rFont val="Arial Narrow"/>
        <family val="2"/>
      </rPr>
      <t>ECONÓMICOS Y FINANCIEROS:</t>
    </r>
    <r>
      <rPr>
        <sz val="11"/>
        <color rgb="FF383B37"/>
        <rFont val="Arial Narrow"/>
        <family val="2"/>
      </rPr>
      <t xml:space="preserve"> disponibilidad de capital, liquidez, mercados financieros, desempleo, competencia.</t>
    </r>
  </si>
  <si>
    <r>
      <rPr>
        <b/>
        <sz val="11"/>
        <color rgb="FF383B37"/>
        <rFont val="Arial Narrow"/>
        <family val="2"/>
      </rPr>
      <t xml:space="preserve">SOCIALES Y CULTURALES: </t>
    </r>
    <r>
      <rPr>
        <sz val="11"/>
        <color rgb="FF383B37"/>
        <rFont val="Arial Narrow"/>
        <family val="2"/>
      </rPr>
      <t>demografía, responsabilidad social, orden público.</t>
    </r>
  </si>
  <si>
    <r>
      <rPr>
        <b/>
        <sz val="10"/>
        <color rgb="FF383B37"/>
        <rFont val="Arial Narrow"/>
        <family val="2"/>
      </rPr>
      <t>TECNOLÓGICOS</t>
    </r>
    <r>
      <rPr>
        <sz val="10"/>
        <color rgb="FF383B37"/>
        <rFont val="Arial Narrow"/>
        <family val="2"/>
      </rPr>
      <t>: avances en tecnología, acceso a sistemas de información externos, gobierno en línea.</t>
    </r>
  </si>
  <si>
    <r>
      <rPr>
        <b/>
        <sz val="11"/>
        <color rgb="FF383B37"/>
        <rFont val="Arial Narrow"/>
        <family val="2"/>
      </rPr>
      <t>AMBIENTALES:</t>
    </r>
    <r>
      <rPr>
        <sz val="11"/>
        <color rgb="FF383B37"/>
        <rFont val="Arial Narrow"/>
        <family val="2"/>
      </rPr>
      <t xml:space="preserve"> emisiones y residuos, energía, catástrofes naturales, desarrollo sostenible.</t>
    </r>
  </si>
  <si>
    <r>
      <rPr>
        <b/>
        <sz val="11"/>
        <color rgb="FF383B37"/>
        <rFont val="Arial Narrow"/>
        <family val="2"/>
      </rPr>
      <t xml:space="preserve">LEGALES Y REGLAMENTARIOS: </t>
    </r>
    <r>
      <rPr>
        <sz val="11"/>
        <color rgb="FF383B37"/>
        <rFont val="Arial Narrow"/>
        <family val="2"/>
      </rPr>
      <t>Normatividad externa (leyes, decretos, ordenanzas y acuerdos).</t>
    </r>
  </si>
  <si>
    <r>
      <rPr>
        <b/>
        <sz val="11"/>
        <color rgb="FF383B37"/>
        <rFont val="Arial Narrow"/>
        <family val="2"/>
      </rPr>
      <t>FINANCIEROS:</t>
    </r>
    <r>
      <rPr>
        <sz val="11"/>
        <color rgb="FF383B37"/>
        <rFont val="Arial Narrow"/>
        <family val="2"/>
      </rPr>
      <t xml:space="preserve"> presupuesto de funcionamiento, recursos de inversión, infraestructura, capacidad instalada.</t>
    </r>
  </si>
  <si>
    <r>
      <rPr>
        <b/>
        <sz val="11"/>
        <color rgb="FF383B37"/>
        <rFont val="Arial Narrow"/>
        <family val="2"/>
      </rPr>
      <t>PERSONAL</t>
    </r>
    <r>
      <rPr>
        <sz val="11"/>
        <color rgb="FF383B37"/>
        <rFont val="Arial Narrow"/>
        <family val="2"/>
      </rPr>
      <t>: competencia del personal, disponibilidad del personal, seguridad y salud ocupacional.</t>
    </r>
  </si>
  <si>
    <r>
      <rPr>
        <b/>
        <sz val="11"/>
        <color rgb="FF383B37"/>
        <rFont val="Arial Narrow"/>
        <family val="2"/>
      </rPr>
      <t>PROCESOS:</t>
    </r>
    <r>
      <rPr>
        <sz val="11"/>
        <color rgb="FF383B37"/>
        <rFont val="Arial Narrow"/>
        <family val="2"/>
      </rPr>
      <t xml:space="preserve"> capacidad, diseño, ejecución, proveedores, entradas, salidas, gestión del conocimiento.</t>
    </r>
  </si>
  <si>
    <r>
      <rPr>
        <b/>
        <sz val="11"/>
        <color rgb="FF383B37"/>
        <rFont val="Arial Narrow"/>
        <family val="2"/>
      </rPr>
      <t>TECNOLOGÍA:</t>
    </r>
    <r>
      <rPr>
        <sz val="11"/>
        <color rgb="FF383B37"/>
        <rFont val="Arial Narrow"/>
        <family val="2"/>
      </rPr>
      <t xml:space="preserve"> integridad de datos, disponibilidad de datos y sistemas, desarrollo, producción, mantenimiento de sistemas de información.</t>
    </r>
  </si>
  <si>
    <r>
      <rPr>
        <b/>
        <sz val="11"/>
        <color rgb="FF383B37"/>
        <rFont val="Arial Narrow"/>
        <family val="2"/>
      </rPr>
      <t xml:space="preserve">ESTRATÉGICOS: </t>
    </r>
    <r>
      <rPr>
        <sz val="11"/>
        <color rgb="FF383B37"/>
        <rFont val="Arial Narrow"/>
        <family val="2"/>
      </rPr>
      <t>direccionamiento estratégico, planeación institucional, liderazgo, trabajo en equipo.</t>
    </r>
  </si>
  <si>
    <r>
      <rPr>
        <b/>
        <sz val="10"/>
        <color rgb="FF383B37"/>
        <rFont val="Arial Narrow"/>
        <family val="2"/>
      </rPr>
      <t>COMUNICACIÓN INTERNA:</t>
    </r>
    <r>
      <rPr>
        <sz val="10"/>
        <color rgb="FF383B37"/>
        <rFont val="Arial Narrow"/>
        <family val="2"/>
      </rPr>
      <t xml:space="preserve"> canales utilizados y su efectividad, flujo de la información necesaria para el desarrollo de las operaciones.</t>
    </r>
  </si>
  <si>
    <r>
      <rPr>
        <b/>
        <sz val="11"/>
        <color rgb="FF383B37"/>
        <rFont val="Arial Narrow"/>
        <family val="2"/>
      </rPr>
      <t>DISEÑO DEL PROCESO:</t>
    </r>
    <r>
      <rPr>
        <sz val="11"/>
        <color rgb="FF383B37"/>
        <rFont val="Arial Narrow"/>
        <family val="2"/>
      </rPr>
      <t xml:space="preserve"> claridad en la descripción del alcance y objetivo del proceso.</t>
    </r>
  </si>
  <si>
    <r>
      <rPr>
        <b/>
        <sz val="11"/>
        <color rgb="FF383B37"/>
        <rFont val="Arial Narrow"/>
        <family val="2"/>
      </rPr>
      <t xml:space="preserve">INTERACCIONES CON OTROS PROCESOS: </t>
    </r>
    <r>
      <rPr>
        <sz val="11"/>
        <color rgb="FF383B37"/>
        <rFont val="Arial Narrow"/>
        <family val="2"/>
      </rPr>
      <t>relación precisa con otros procesos en cuanto a insumos, proveedores, productos, usuarios o clientes.</t>
    </r>
  </si>
  <si>
    <r>
      <rPr>
        <b/>
        <sz val="11"/>
        <color rgb="FF383B37"/>
        <rFont val="Arial Narrow"/>
        <family val="2"/>
      </rPr>
      <t>TRANSVERSALIDAD:</t>
    </r>
    <r>
      <rPr>
        <sz val="11"/>
        <color rgb="FF383B37"/>
        <rFont val="Arial Narrow"/>
        <family val="2"/>
      </rPr>
      <t xml:space="preserve"> procesos que determinan lineamientos necesarios para el desarrollo de todos los procesos de la entidad.</t>
    </r>
  </si>
  <si>
    <r>
      <rPr>
        <b/>
        <sz val="11"/>
        <color rgb="FF383B37"/>
        <rFont val="Arial Narrow"/>
        <family val="2"/>
      </rPr>
      <t>PROCEDIMIENTOS ASOCIADOS</t>
    </r>
    <r>
      <rPr>
        <sz val="11"/>
        <color rgb="FF383B37"/>
        <rFont val="Arial Narrow"/>
        <family val="2"/>
      </rPr>
      <t>: pertinencia en los procedimientos que desarrollan los procesos.</t>
    </r>
  </si>
  <si>
    <r>
      <rPr>
        <b/>
        <sz val="11"/>
        <color rgb="FF383B37"/>
        <rFont val="Arial Narrow"/>
        <family val="2"/>
      </rPr>
      <t>RESPONSABLES DEL PROCESO:</t>
    </r>
    <r>
      <rPr>
        <sz val="11"/>
        <color rgb="FF383B37"/>
        <rFont val="Arial Narrow"/>
        <family val="2"/>
      </rPr>
      <t xml:space="preserve"> grado de autoridad y responsabilidad de los funcionarios frente al proceso.</t>
    </r>
  </si>
  <si>
    <r>
      <rPr>
        <b/>
        <sz val="11"/>
        <color theme="1"/>
        <rFont val="Arial Narrow"/>
        <family val="2"/>
      </rPr>
      <t>COMUNICACIÓN ENTRE LOS PROCESOS</t>
    </r>
    <r>
      <rPr>
        <sz val="11"/>
        <color theme="1"/>
        <rFont val="Arial Narrow"/>
        <family val="2"/>
      </rPr>
      <t>: efectividad en los flujos de información determinados en la interacción de los procesos.</t>
    </r>
  </si>
  <si>
    <r>
      <rPr>
        <b/>
        <sz val="11"/>
        <color theme="1"/>
        <rFont val="Arial Narrow"/>
        <family val="2"/>
      </rPr>
      <t>ACTIVOS DE SEGURIDAD DIGITAL DEL PROCESO</t>
    </r>
    <r>
      <rPr>
        <sz val="11"/>
        <color theme="1"/>
        <rFont val="Arial Narrow"/>
        <family val="2"/>
      </rPr>
      <t>: información, aplicaciones, hardware entre otros, que se deben proteger para garantizar el funcionamiento interno de cada proceso, como de cara al ciudadano. Ver conceptos básicos relacionados con el riesgo páginas 8 y 9.</t>
    </r>
  </si>
  <si>
    <t>RIESGO RESIDUAL</t>
  </si>
  <si>
    <t>PROBABILIDAD RESIDUAL</t>
  </si>
  <si>
    <t>IMPACTO RESIDUAL</t>
  </si>
  <si>
    <t>Actividad preventiva</t>
  </si>
  <si>
    <r>
      <rPr>
        <b/>
        <sz val="18"/>
        <color theme="1"/>
        <rFont val="Arial Narrow"/>
        <family val="2"/>
      </rPr>
      <t>PROBABILIDAD</t>
    </r>
    <r>
      <rPr>
        <sz val="14"/>
        <color theme="1"/>
        <rFont val="Arial Narrow"/>
        <family val="2"/>
      </rPr>
      <t xml:space="preserve">
</t>
    </r>
    <r>
      <rPr>
        <b/>
        <sz val="12"/>
        <color theme="1"/>
        <rFont val="Arial Narrow"/>
        <family val="2"/>
      </rPr>
      <t>CASI SEGURO:</t>
    </r>
    <r>
      <rPr>
        <sz val="12"/>
        <color theme="1"/>
        <rFont val="Arial Narrow"/>
        <family val="2"/>
      </rPr>
      <t xml:space="preserve"> Se espera que el evento ocurra en la mayoría de las circunstancias. (Frecuencia: más de 1 vez al año.)
</t>
    </r>
    <r>
      <rPr>
        <b/>
        <sz val="12"/>
        <color theme="1"/>
        <rFont val="Arial Narrow"/>
        <family val="2"/>
      </rPr>
      <t>PROBABLE:</t>
    </r>
    <r>
      <rPr>
        <sz val="12"/>
        <color theme="1"/>
        <rFont val="Arial Narrow"/>
        <family val="2"/>
      </rPr>
      <t xml:space="preserve"> Es viable que el evento ocurra en la mayoría de las circunstancias. (Frecuencia: Al menos 1 vez en el último año.)
</t>
    </r>
    <r>
      <rPr>
        <b/>
        <sz val="12"/>
        <color theme="1"/>
        <rFont val="Arial Narrow"/>
        <family val="2"/>
      </rPr>
      <t>POSIBLE:</t>
    </r>
    <r>
      <rPr>
        <sz val="12"/>
        <color theme="1"/>
        <rFont val="Arial Narrow"/>
        <family val="2"/>
      </rPr>
      <t xml:space="preserve"> El evento podrá ocurrir en algún momento. (Frecuencia: Al menos 1 vez en los últimos 2 años.)
</t>
    </r>
    <r>
      <rPr>
        <b/>
        <sz val="12"/>
        <color theme="1"/>
        <rFont val="Arial Narrow"/>
        <family val="2"/>
      </rPr>
      <t>IMPROBABLE:</t>
    </r>
    <r>
      <rPr>
        <sz val="12"/>
        <color theme="1"/>
        <rFont val="Arial Narrow"/>
        <family val="2"/>
      </rPr>
      <t xml:space="preserve"> El evento puede ocurrir en algún momento. (Frecuencia: Al menos 1 vez en los últimos 5 años.)
</t>
    </r>
    <r>
      <rPr>
        <b/>
        <sz val="12"/>
        <color theme="1"/>
        <rFont val="Arial Narrow"/>
        <family val="2"/>
      </rPr>
      <t>RARA VEZ:</t>
    </r>
    <r>
      <rPr>
        <sz val="12"/>
        <color theme="1"/>
        <rFont val="Arial Narrow"/>
        <family val="2"/>
      </rPr>
      <t xml:space="preserve"> El evento puede ocurrir solo en circunstancias excepcionales. (No se ha presentado en los últimos 5 años.)</t>
    </r>
  </si>
  <si>
    <r>
      <t xml:space="preserve">"A continuación se describen los principales criterios técnicos para generar conceptos de no admisión a las solicitudes de modificación:
1. Que la actividad a modificar se encuentre vencida o en curso de ejecución.
2. Que no cumpla los criterios definidos en la Guía para la administración del riesgo y el diseño de controles en entidades públicas versión 4.
3. Que desconozca las disposiones normativas vigentes
4. Que no contribuya a la detección, prevención y mitigación del riesgo" </t>
    </r>
    <r>
      <rPr>
        <sz val="12"/>
        <color theme="1"/>
        <rFont val="Calibri"/>
        <family val="2"/>
        <scheme val="minor"/>
      </rPr>
      <t>Oficina del Inspector de la Gestión de Tierras</t>
    </r>
  </si>
  <si>
    <t>TIPO DE SOLICITUD</t>
  </si>
  <si>
    <t>INCLUSIÓN</t>
  </si>
  <si>
    <t>ELIMINACIÓN</t>
  </si>
  <si>
    <t>ACTUALIZACIÓN</t>
  </si>
  <si>
    <t>DEPENDENCIA SOLICITANTE</t>
  </si>
  <si>
    <t>SOLICITUD</t>
  </si>
  <si>
    <t>JUSTIFICACIÓN</t>
  </si>
  <si>
    <t>CONCEPTO OFICINA DEL INSPECTOR</t>
  </si>
  <si>
    <t>CONCEPTO OFICINA DE PLANEACIÓN</t>
  </si>
  <si>
    <t>ALCANCE: Desde la comprensión del contexto interno y externo, hasta la formulación de Planes, programas y proyectos relacionados con el cumplimiento de las funciones de la entidad.
OBJETIVO: Establecer los lineamientos estratégicos y el esquema de operación de la Agencia Nacional de Tierras, asegurando la disponibilidad de los recursos necesarios para su aplicación.</t>
  </si>
  <si>
    <t>OBJETIVO DEL PROCESO</t>
  </si>
  <si>
    <t>Establecer los lineamientos estratégicos y el esquema de operación de la Agencia Nacional de Tierras, asegurando la disponibilidad de los recursos necesarios para su aplicación.</t>
  </si>
  <si>
    <t>1. DEST-P-002 FORMULACIÓN DEL PLAN ESTRATÉGICO.
2. DEST-P-003 FORMULACIÓN DEL PLAN DE ACCIÓN ANUAL
3. DEST-P-005 FORMULACIÓN DE PROYECTOS DE INVERSIÓN
4. DEST-P-007 GESTIÓN DE INDICADORES ANT.
5. DEST-P-008 FORMULACIÓN DE LA POLÍTICA Y ESTRATEGIA DE TRANSPARENCIA Y ANTICORRUPCIÓN</t>
  </si>
  <si>
    <t>1. Oficina del Planeación.</t>
  </si>
  <si>
    <t>ALCANCE: Desde la formulación de lineamientos de comunicación interna y externa, hasta la articulación con los grupos de interés y organismos de control.
OBJETIVO: Establecer lineamientos para la comunicación y coordinación intra e interinstitucional, que proporcione a los grupos de interés información veraz, objetiva y oportuna de la misión, objetivos y gestión de la Agencia Nacional de Tierras.</t>
  </si>
  <si>
    <t>1. COGGI-P-001 ATENCIÓN Y SEGUIMIENTO A DENUNCIAS DE HECHOS ASOCIADOS A CORRUPCIÓN.
2. COGGI-P-002 DIRECCIONAMIENTO LEGAL.
3. COGGI-P-004 COMUNICACIÓN EXTERNA.
4. COGGI-P-005 ELABORACIÓN DE PLAN ANTICORRUPCIÓN Y DE ATENCIÓN AL CIUDADANO.
5. COGGI-P-006 ATENCIÓN A ORGANIZACIONES Y PROCESOS DE DIÁLOGO SOCIAL.
6. COOGI-P-007 CARACTERIZACIÓN DE CIUDADANOS, USUARIOS O GRUPOS DE INTERÉS.</t>
  </si>
  <si>
    <t>1. Dirección General.
2. Secretaría General.
3. Oficina de Planeación.
4. Oficina Jurídica.
5. Oficina del Inspector de la Gestión de Tierras.
6. Oficina de Control Interno.</t>
  </si>
  <si>
    <t>Establecer lineamientos para la comunicación y coordinación intra e interinstitucional, que proporcione a los grupos de interés información veraz, objetiva y oportuna de la misión, objetivos y gestión de la Agencia Nacional de Tierras.</t>
  </si>
  <si>
    <t>ALCANCE: Desde el entendimiento estratégico (planes de acción GEL e Institucional PETIC),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
OBJETIVO: Definir e implementar políticas, lineamientos, modelos y estándares de gestión, manejo, control y análisis de la Información, asegurando su confiabilidad y alineación de los objetivos estratégicos de TI con los objetivos estratégicos institucionales y sectoriales para el logro del ordenamiento social de la propiedad rural.</t>
  </si>
  <si>
    <t>1. INTI-P-001 CONTROL DE LA INFORMACIÓN DOCUMENTADA.
2. INTI-P-002 GESTIÓN DEL CONOCIMIENTO.
3. INTI-P-003 ARQUITECTURA TIC.
4. INTI-P-004 GOBIERNO DE TIC.
5. INTI-P-005 PLANEACIÓN ESTRATÉGICA DE TECNOLOGÍAS DE LA INFORMACIÓN Y COMUNICACIONES.
6. INTI-P-006 PRODUCCIÓN ESTADÍSTICA PARA EL OBSERVATORIO DE TIERRAS.</t>
  </si>
  <si>
    <t>1. Dirección de Gestión del Ordenamiento Social de la Propiedad.
2. Oficina de Planeación.</t>
  </si>
  <si>
    <t>Definir e implementar políticas, lineamientos, modelos y estándares de gestión, manejo, control y análisis de la Información, asegurando su confiabilidad y alineación de los objetivos estratégicos de TI con los objetivos estratégicos institucionales y sectoriales para el logro del ordenamiento social de la propiedad rural.</t>
  </si>
  <si>
    <t>ALCANCE: Inicia con la recepción del rezago documental y finaliza con la identificación y respuesta de las Peticiones, Quejas, Reclamos, Denuncias y Felicitaciones que recibe la Agencia Nacional de Tierras. 
OBJETIVO: Asegurar la atención al ciudadano, mediante los modelos de atención por oferta, demanda y descongestión, que permita detectar las necesidades de ordenamiento social de la propiedad rural.</t>
  </si>
  <si>
    <t>Asegurar la atención al ciudadano, mediante los modelos de atención por oferta, demanda y descongestión, que permita detectar las necesidades de ordenamiento social de la propiedad rural.</t>
  </si>
  <si>
    <t>1. GEMA-P-002 RECEPCIÓN DE PQRSD</t>
  </si>
  <si>
    <t>1. Secretaría General.
2. Dirección de Gestión del Ordenamiento social de la Propiedad.
3. Dirección Acceso a Tierras.
4. Dirección Gestión Jurídica de Tierras.
5. Dirección Asuntos Étnicos.</t>
  </si>
  <si>
    <t>ALCANCE: Desde el análisis de la información proveniente del proceso de gestión del modelo de atención hasta la aprobación de los planes de ordenamiento social de la propiedad rural y la planificación de las acciones para la demanda y rezago como también los planes de atención a comunidades étnicas.
OBJETIVO: Determinar las acciones necesarias a cargo de la Entidad para consolidar el Ordenamiento Social de la Propiedad Rural considerando los modelos de atención por oferta, demanda y descongestión.</t>
  </si>
  <si>
    <t>Determinar las acciones necesarias a cargo de la Entidad para consolidar el Ordenamiento Social de la Propiedad Rural considerando los modelos de atención por oferta, demanda y descongestión.</t>
  </si>
  <si>
    <t>1. POSPR-P-001 FORMULACIÓN PLAN DE ATENCIÓN A COMUNIDADES ÉTNICAS.
2. POSPR-P-002 FORMULACIÓN DE POSPR.
3. POSPR-P-003 MONITOREO Y SEGUIMIENTO A LA FORMULACIÓN E IMPLEMENTACIÓN DE LOS POSPR.
4. POSPR-P-004 IMPLEMENTACIÓN Y ACTUALIZACIÓN DE LOS POSPR.
5. POSPR-P-005 REGISTRO DE SUJETOS DE ORDENAMIENTO SOCIAL.
6. POSPR-P-006 PROCEDIMIENTO ÚNICO DE ORDENAMIENTO SOCIAL DE LA PROPIEDAD.</t>
  </si>
  <si>
    <t>1. Dirección General.
2. Dirección de Gestión del Ordenamiento Social de Propiedad.
3. Subdirección de Planeación Operativa. 
4. Subdirección de Sistemas de Información.
5. Dirección de Acceso a Tierras.
6. Dirección de Gestión Jurídica de Tierras.
7. Dirección de Asuntos Étnicos.</t>
  </si>
  <si>
    <t>ALCANCE: Inicia con los planes de ordenamiento social de la propiedad (oferta), solicitudes por demanda y por descongestión y finaliza con el acto administrativo final de los diferentes procedimientos administrativos especiales agrarios o con el registro del título ante la ORIP y entrega del mismo.
OBJETIVO: Adelantar los procedimientos administrativos especiales agrarios y acompañar la formalización de los bienes privados, para establecer la naturaleza jurídica y la relación con la tierra.</t>
  </si>
  <si>
    <t>Adelantar los procedimientos administrativos especiales agrarios y acompañar la formalización de los bienes privados, para establecer la naturaleza jurídica y la relación con la tierra.</t>
  </si>
  <si>
    <t>1. SEJUT-P-001 PROCEDIMIENTOS ADMIN. AGRARIOS ESPECIALES.
2. SEJUT-P-002 DESLINDE Y CLARIFICACIÓN DE TIERRAS DE ASUNTOS ÉTNICOS.
3. SEJUT-P-003 REVERSIÓN DE ADJUDICACIÓN DE BALDÍO.
4. SEJUT-P-004 GESTIÓN DE LA FORMALIZACIÓN DE LA PROPIEDAD RURAL.</t>
  </si>
  <si>
    <t>ALCANCE: Inicia con el análisis de la ruta jurídica y termina con la decisión final del expediente.
OBJETIVO: 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t>
  </si>
  <si>
    <t>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t>
  </si>
  <si>
    <t>ALCANCE: Inicia con la información recibida por los diferentes modelos de atención e informes de seguimiento de las distintas adjudicaciones realizadas y finaliza con la administración del Fondo Nacional Agrario y baldíos, realización de mecanismos de administración, constitución y delimitación de zonas de reservas, protección de territorios ancestarles de comunidades indígenas, revocatoria del acto de adjudicación y limitaciones a la propiedad.
OBJETIVO: Adelantar las diferentes acciones necesarias para la administración de los bienes fiscales patrimoniales de la Agencia y las tierras baldías de la Nación, conforme a la vocación productiva y uso del suelo, promoviendo las condiciones socioeconómicas y ambientales del territorio.</t>
  </si>
  <si>
    <t>1. ADMTI-P-001 CONSTITUCIÓN DE ZONAS DE RESERVA CAMPESINA.
2. ADMTI-P-002 PROTECCIÓN TERRITORIOS ANCESTRALES DE COMUNIDADES INDÍGENAS.
3. ADMTI-P-003 RECIBO DE LOS PREDIOS RURALES CON EXTINCIÓN JUDICIAL DE DOMINIO.
4. ADMTI-P-004 ADMINISTRACIÓN DE PREDIOS FISCALES PATRIMONIALES.
5. ADMTI-P-005 APERTURA DE FOLIO DE MATRÍCULA INMOBILIARIA DE PREDIOS BALDÍOS A NOMBRE DE LA NACIÓN.
6. ADMTI-P-006 LIMITACIONES DE LA PROPIEDAD.
7. ADMTI-P-007 ADMINISTRACIÓN DE PREDIOS BALDÍOS.
8. ADMTI-P-008 PROCESO ADMINISTRATIVO.
9. ADMTI-P-009 EXPROPIACIÓN DE TIERRAS.
10. ADMTI-P-010 REALIZACIÓN DE ESTUDIOS TÉCNICOS.
11. ADMTI-P-011 SOLICITUDES DE SUSTRACCIÓN EN ZONAS DE RESERVA FORESTAL DE LEY 2ª DE 1959.
12. ADMTI-P-012 ASIGNACIÓN DERECHOS DE USO.
13. ADMTI-P-014 INTEGRACIONES AL PATRIMONIO.</t>
  </si>
  <si>
    <t>Adelantar las diferentes acciones necesarias para la administración de los bienes fiscales patrimoniales de la Agencia y las tierras baldías de la Nación, conforme a la vocación productiva y uso del suelo, promoviendo las condiciones socioeconómicas y ambientales del territorio.</t>
  </si>
  <si>
    <t>1. ACCTI-P-001 ADJUDICACIÓN DE BALDÍOS A ENTIDADES DE DERECHO PÚBLICO.
2. ACCTI-P-002 ADJUDI. PREDIOS ORDEN JUDICIAL-RES. LEY 1448 DE 2011.
3. ACCTI-P-003 ADJUDICACIÓN DE BALDÍOS A PERSONAS NATURALES.
4. ACCTI-P-004 SELECCIÓN DE BENEFICIARIOS Y ADJUDICACIÓN DE PREDIOS NO OCUPADOS.
5. ACCTI-P-005 REVOCATORIA DEL ACTO DE ADJUDICACIÓN.
6. ACCTI-P-006 FRACCIONAMIENTO DE PREDIOS RURALES POR DEBAJO DE LA UAF.
7. ACCTI-P-007 TITULACIÓN COLECTIVA A COMUNIDADES NEGRAS.
8. ACCTI-P-008 CONSTIT, AMPLIAC, SANEAM O REESTRUCT DE RESG INDÍGENAS.
9. ACCTI-P-009 IMPLEM. INICIATIVAS COMUNIT. CON ENFO. DIFER. ÉTNICO ASOC. AL COMPON. DE LEGALIZ.
10. ACCTI-P-010 COMPRA DIRECTA DE PREDIOS.
11. ACCTI-P-011 ADJUDICACIÓN DEL SUBSIDIO INTEGRAL DE REFORMA AGRARIA – SIRA.
12. ACCTI-P-012 INGRESO DE PREDIOS AL REGISTRO DE INMUEBLES RURALES – RIR.
13. ACCTI-P-013 ADJUDICACIÓN DE PREDIOS OCUPADOS – REGULARIZACIÓN.
14. ACCTI-P-014 REVOCAT. TITULACIÓN DE BALDÍOS EN EL MARCO DEL PROCE. ÚNICO DE OSPR.
15. ACCTI-P-015 TRÁMITE ESPECIAL EN CASO DE OCUPACIÓN DE HECHO DE PREDIOS.
16. ACCTI-P-016-ADQUISICIÓN DEL PREDIO.
17. ACCTI-P-017-MATER. SUBS. – APOYO PARA CUBRIR LOS REQUER. FINANC. IMPLEM PROY. PRODUC SIT, SIDRA, SIRA.
18. ACCTI-P-018 COMPRA DIRECTA DE PREDIOS PARA REINCORPORACIÓN Y NORMALIZACIÓN.</t>
  </si>
  <si>
    <t>Evaluación del Impacto del Ordenamiento Social de la Propiedad Rural</t>
  </si>
  <si>
    <t>ALCANCE: Desde la identificación de variables a evaluar hasta la presentación de los resultados del Impacto del Ordenamiento Social de la Propiedad Rural.
OBJETIVO: Evaluar el impacto de las acciones que realiza la Agencia Nacional de Tierras para la implementación de la política de Ordenamiento Social de la Propiedad Rural.</t>
  </si>
  <si>
    <t>ALCANCE: Desde la conceptualización de los servicios de tecnología de información y comunicaciones, y gestión de la información de geografía y topografía de la Entidad hasta el uso, administración y soporte.
OBJETIVO: Prestar servicios de tecnologías de información y comunicaciones, y geografía y topografía oportunos para la operación y la toma de decisiones de la Agencia.</t>
  </si>
  <si>
    <t>Prestar servicios de tecnologías de información y comunicaciones, y geografía y topografía oportunos para la operación y la toma de decisiones de la Agencia.</t>
  </si>
  <si>
    <t>1. GINFO-P-002 DISPOSICIÓN DE LA INFORMACIÓN.
2. GINFO-P-003 CONSTRUCCIÓN DE SOFTWARE.
3. GINFO-P-005 PUBLICACIÓN DE INFORMACIÓN PÁGINA WEB.
4. GINFO-P-006 SOLICITUDES DE INFORMACIÓN A OTRAS ENTIDADES.
5.GINFO-P-007-LEVANTAMIENTO TOPOGRÁFICO.</t>
  </si>
  <si>
    <t>1. Dirección General (Comunicaciones, Topografía).
2.Secretaria General.
3. Dirección de Gestión del Ordenamiento Social de la Propiedad.
4. Subdirección de Sistemas de Información de Tierras.</t>
  </si>
  <si>
    <t>ALCANCE: Inicia con la planeación, selección y vinculación del personal idóneo, competente y con las habilidades requeridas; y termina con el retiro del servidor público.
OBJETIVO: 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t>
  </si>
  <si>
    <t>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t>
  </si>
  <si>
    <t>1. GTHU-P-001 FORMACIÓN Y CAPACITACIÓN.
2. GTHU-P-002 SISTEMA DE ESTÍMULOS.
3. GTHU-P-003 SISTEMA DE GESTIÓN DE LA SEGURIDAD Y SALUD EN EL TRABAJO.
4. GTHU-P-004 CONTROL DEL CUMPLIMIENTO DE LA JORNADA LABORAL Y HORARIO DE TRABAJO.
5. GTHU-P-005 PRESTACIÓN DEL SERVICIO DE AUXILIAR JURÍDICO AD HONÓREM O PASANTE.
6. GTHU-P-006 SELECCIÓN DEL PERSONAL.
7. GTHU-P-007 PROYECTOS DE APRENDIZAJE EN EQUIPOS.
8. GTHU-P-008 VINCULACIÓN DEL PERSONAL.
9. GTHU-P-009 DESVINCULACIÓN DE PERSONAL.
10. GTHU-P-010 SUSCRIPCIÓN ACUERDOS DE GESTIÓN.
11. GTHU-P-011 TRÁMITE DE LICENCIAS POR ENFERMEDAD, MATERNIDAD, PATERNIDAD O LUTO.
12. GTHU-P-012 TRÁMITE DE COMISIONES DE SERVICIOS AL EXTERIOR PARA FUNCIONARIOS.
13.GTHU-P-013 AUTORIZACIÓN DE PERMISOS.
14. GTHU-P-014 PROGRAMACIÓN Y FORMALIZACIÓN DE VACACIONES.
15. GTHU-P-015 TRÁMITE DE LICENCIAS NO REMUNERADAS.
16. GTHU-P-016 CONTROL INTERNO DISCIPLINARIO-PROCESO ORDINARIO.
17. GTHU-P-017 INDUCCIÓN, REINDUCCIÓN Y ENTRENAMIENTO ESPECÍFICO EN EL PUESTO DE TRABAJO.
18. GTHU-P-018 CONTROL INTERNO DISCIPLINARIO – PROCESO VERBAL.
19. GTHU-P-019 EVALUACIÓN DEL DESEMPEÑO LABORAL.</t>
  </si>
  <si>
    <t>1. Subdirección de Talento Humano.
2. Secretaría General.</t>
  </si>
  <si>
    <t>ALCANCE: Desde la asesoría jurídica al Director y demás dependencias, hasta las actuaciones judiciales tendientes a la debida defensa de los intereses de la entidad.
OBJETIVO: Asesorar y dar soporte jurídico a las diferentes dependencias, a través de la emisión de conceptos y demás soportes legales que sean necesarios, así como realizar todas las actuaciones tendientes a la debida defensa de los intereses de la entidad.</t>
  </si>
  <si>
    <t>Asesorar y dar soporte jurídico a las diferentes dependencias, a través de la emisión de conceptos y demás soportes legales que sean necesarios, así como realizar todas las actuaciones tendientes a la debida defensa de los intereses de la entidad.</t>
  </si>
  <si>
    <t>1. APJUR-P-002 REPRESENTACIÓN JURÍDICA.
2. APJUR-P-003 VIABILIDAD DE DOCUMENTO PARA FIRMA DEL DIRECTOR DE LA AGENCIA NACIONAL DE TIERRAS.
3. APJUR-P-004 GESTIÓN DE COBRO COACTIVO.
4. APJUR-P-005 ADMINISTRACIÓN DEL NORMOGRAMA DE LA AGENCIA NACIONAL DE TIERRAS.</t>
  </si>
  <si>
    <t>1. Oficina Jurídica</t>
  </si>
  <si>
    <t>ALCANCE: Desde la programación y análisis de las necesidades de la Agencia hasta la terminación y/o liquidación del contrato.
OBJETIVO: Adelantar la adquisición de bienes y/o servicios de la Agencia a través de los mecanismos definidos para la selección, elaboración, celebración, formalización, ejecución, terminación y/o liquidación de los contratos.</t>
  </si>
  <si>
    <t xml:space="preserve"> Adelantar la adquisición de bienes y/o servicios de la Agencia a través de los mecanismos definidos para la selección, elaboración, celebración, formalización, ejecución, terminación y/o liquidación de los contratos.</t>
  </si>
  <si>
    <t>1. ADQBS-P-001 GESTIÓN PRE CONTRACTUAL – GENERALIDADES.
2. ADQBS-P-002 LIQUIDACIÓN BILATERAL DE CONVENIOS O CONTRATOS.
3. ADQBS-P-003 PROGRAMACIÓN ADMINISTRACIÓN, MODIFICACIÓN Y SEGUIMIENTO DEL PAABS.
4. ADQBS-P-004 GESTIÓN CONTRACTUAL.
5. ADQBS-P-005 LIQUIDACIÓN UNILATERAL DE CONVENIOS O CONTRATOS.
6. ADQBS-P-006 CONTRATACIÓN DIRECTA.
7. ADQBS-P-007 CONTRATACIÓN DE MÍNIMA CUANTÍA.</t>
  </si>
  <si>
    <t>1. Subdirección Administrativa y Financiera.
2. Secretaría General.</t>
  </si>
  <si>
    <t>ALCANCE: Desde la recepción de los bienes y servicios, hasta la disposición final de los bienes y el recibido a satisfacción de los servicios. 
OBJETIVO: Gestionar la Administración y mantenimiento de bienes y servicios necesarios para la ejecución de los procesos de la entidad.</t>
  </si>
  <si>
    <t>1. ADMBS-P-001 NUMERACIÓN NOTIFICACIÓN COMUNICACIÓN Y PUBLICACIÓN DE RESOLUCIONES Y AUTOS.
2. ADMBS-P-002 TRÁMITE DE DESPLAZAMIENTOS AL EXTERIOR PARA CONTRATISTAS.
3. ADMBS-P-003 SOLICITUD DE BACKUP DE EQUIPOS DE USUARIO FINAL.
4. ADMBS-P-004 SOLICITUD SERVICIO DE TRANSPORTE TERRESTRE SEDES Y BOGOTÁ.
5. ADMBS-P-005 GESTIÓN DE REQUERIMIENTOS.
6. ADMBS-P-006 SOLICITUD AUTORIZACIÓN LEGALIZACIÓN Y PAGO DE DESPLAZAMIENTOS AL INTERIOR.
7. ADMBS-P-007 RECONSTRUCCIÓN DE EXPEDIENTES.
8. ADMBS-P-008 ENTRADA DE ALMACÉN.
9. ADMBS-P-009 BÚSQUEDA Y ATENCIÓN DE SOLICITUDES DEL ARCHIVO CENTRALIZADO.
10. ADMBS-P-010 PRÉSTAMO Y SUMINISTRO DE DOCUMENTOS UBICADOS EN EL ARCHIVO CENTRALIZADO.
11. ADMBS-P-011 TRANSFERENCIAS DOCUMENTALES PRIMARIAS.</t>
  </si>
  <si>
    <t>Gestionar la Administración y mantenimiento de bienes y servicios necesarios para la ejecución de los procesos de la entidad.</t>
  </si>
  <si>
    <t>ALCANCE: Desde la elaboración del anteproyecto de presupuesto de la ANT, hasta la presentación de los estados financieros.  
OBJETIVO: Administrar los recursos e información financiera con base en las necesidades de las dependencias de la Agencia y organismos estatales requirentes, a través de mecanismos de dirección, registro, ejecución, control y seguimiento de los recursos.</t>
  </si>
  <si>
    <t>1. GEFIN-P-001 FORMULACIÓN DE ANTEPROYECTO DE PRESUPUESTO DE LA ANT.
2. GEFIN-P-002 PAGO ACREEDORES VARIOS.
3. GEFIN-P-003 SOLICITUD EXPEDICIÓN Y MODIFICACIÓN DE CERTIFICADOS DE DISPONIBILIDAD PRESUPUESTAL.
4. GEFIN-P-004 GESTIÓN DE PAGOS.
5. GEFIN-P-005 GESTIÓN DE ADMINISTRACIÓN DEL PAC.
6. GEFIN-P-006 PREPARACIÓN Y PRESENTACIÓN DE ESTADOS FINANCIEROS.
7. GEFIN-P-007 REGISTRO DE INGRESOS.
8. GEFIN-P-008 CAJA MENOR.</t>
  </si>
  <si>
    <t xml:space="preserve">1. Secretaría General.
2. Subdirección Administrativa y Financiera.
3. Subdirección de Administracion de Tierras de la Nación.
4. Oficina de Planeación </t>
  </si>
  <si>
    <t>Administrar los recursos e información financiera con base en las necesidades de las dependencias de la Agencia y organismos estatales requirentes, a través de mecanismos de dirección, registro, ejecución, control y seguimiento de los recursos</t>
  </si>
  <si>
    <t>1. Las determinaciones que en temas de tierra viene tomando el Nuevo Gobierno Nacional, de alguna manera afectan positiva o negativamente el accionar de la ANT
2. Las posiciones asumidas por el Nuevo Gobierno Nacional respecto al Proceso de Paz, en temas de tierras (Punto 1 del Acuerdo de la Habana)
3. Las marcadas diferencias, de tipo ideológico, entre los integrantes del Congreso de la República, en temas de tierras
4. Ingerencia de grupos económicos (gremios, etc.) en las determinaciones que en materia de tierras y de reforma agraria, deba tomar las autoridades legislativas
5. Influencia de actores externos (políticos, gremios) en las determinaciones de la Entidad</t>
  </si>
  <si>
    <t>1. La limitación se recursos financieros, por parte del Gobierno Nacional, para compras de predios para atender la alta demenda de tierras de las comunidades rurales.
2. Lo costoso que resulta la visita a gran parte del territorio nacional para hacer presencia institucional (distancias, topografías, medios de transporte, etc)
3. Concentración en la ejecución de recursos, en ciertas regiones del País, para adjudicación de tierras y proyectos productivos.
4. Influencia de actores externos (políticos, gremios) en la determinación de recursos para la Entidad.</t>
  </si>
  <si>
    <t>1. Las políticas con Enfoque Diferencial definidas por el Estado que influencian la actuación de la Entidad
2. Las exigencias de los grupos étnicos y comunidades campesinas en matertia de adjudicación de tierras
3. El paro indefinido decretado por las cuomunidades indígenas del departamento del Cauca, motivado por adjudicación de tierras, proyectos productivos, etc.
4. Las movilizaciones campesinas de tipo reivindicativas en materia de tierras y proyectos productivos</t>
  </si>
  <si>
    <t>1. Grandes avances tecnológicos existentes en el mercado para asuntos relacionados con mediciones y demas, en materia rural
2. Las normas que en materia de avance digital ha venido implementando el Gobierno Nacional, que han favorecido al sector rural colombiano</t>
  </si>
  <si>
    <t>1. Las políticas y normas sobre cambios de uso o usos indebidos a los suelos rurales
2. Las frecuentes afectaciones al suelo rural por la mineria ilegal y cultivos ilícitos.
3. La aplicación de fungicidas y herbicidas en fumigaciones, sean de tipo legal (prevención de siembras ilicitas) o ilegal (para siembras de cultivos ilícitos), que afectan negativamente el suelo rural.</t>
  </si>
  <si>
    <t>1. Las limitaciones, que de tipo legal, existen relaciondos con los usos del suelo rural.
2. Los frecuentes cambios normativos, en materia de desarrollo rural y de refoma agraria.
3. Prevalencia de intereses personales o de pequeños grupos económicos en materia de legislación rural.</t>
  </si>
  <si>
    <t>1. La limitación se recursos financieros para compras de predios para atender la alta demenda de tierras de las comunidades rurales.
2. Lo costoso que resulta la visita a gran parte del territorio nacional para hacer presencia institucional (distancias, topograficas, transporte, etc).
3. Limitación de recursos para tener mayor presencia institucional en las regiones.</t>
  </si>
  <si>
    <t>1. Subutilización de funcionarios con grandes experiencias y competencias en temas rurales 
2. Contratación de personal sin las calidades y cualidades profesionales para la atención del sector rural
3. Inadecuada distribución de funcionarios, en las dependencias, contratistas y planta, según competencias
4. Inducción y reinducción a funcionarios en conocimientos del funcionamiento general de la ANT
5. Subgetividad en matertia de toma de decisiones por los funcionarios</t>
  </si>
  <si>
    <t>1. Mapa de procesos y procedimientos institucional bien estructurados
2. Dispersión entre dependencias en las toma de decisiones, en materia de procesos y procedimientos
3. Subgetividad en matertia de toma de decisiones, tanto de directivos, como de funcionarios
4. Inducción y reinducción a funcionarios en conocimientos del funcionamiento general de la ANT y sus procesos y procedimeintos.</t>
  </si>
  <si>
    <t>1. Se cuenta con plataformas tecnológicas, ágiles y de facil acceso, al servicio de los pobladores rurales (FISO) y grupos de interés
2. Por la escasa presencia institucional en las regiones se subutiliza las bondades de la plaforma tecnológica, ante las limitaciones de los pobladores rurales en materia de uso de las TICs
3. A pesar de contar con las tecnologías no hay unificación de los datos de avances en la gestión institucional entre dependencias.
4. Escasa coordinación, entre dependecias, para el mejor aprovechamiento de las tecnologías existentes en la Entidad</t>
  </si>
  <si>
    <t>1. La ANT cuenta con una serie de documentos que definen su estructura legal, contexto y actuación a corto, mediano y largo plazo
2. Sus planes, programas y proyectos son revisados y ajustados con frecuencia, acordes con las exigencias del contexto, sea éste interno o externo
3. Su actuación está orientada a responder las exigencias de los Planes de Desarrollo Nacional, las normatividades de Sector Agricultura, y su propia estructura, misión y visión.
4. A pesar de que la Entidad se encuentra bien constituida estratégicamente, falta mayor dinámica en su implementación.
5. Los equipos de trabajo internos, en muchas ocasiones no se coordinan entre si en su desempeño institucional
6. Escasa coordinación, entre dependecias, para el logro de los objetivos de planes, programas y proyectos.</t>
  </si>
  <si>
    <t>1. Existencia de varios canales informativos y de comunicación internos que se actualizan con frecuencia
2. A pesar de la existencia de canales informativos y de comunicación internos, la información interna no es fluida
3. Escasa o baja presencia de funcionarios en jornadas de capacitación, como en eventos masavios que se programan
4. Poca o baja coordinación, entre dependencias, para una comunicación ágil y fluida
5. Se generen nuevas o mucho más ágiles estrategias de comunicación e información.</t>
  </si>
  <si>
    <t>ALCANCE: Desde el reporte y análisis de información y datos, la determinación de las causas probables de los incumplimientos y tendencias negativas hasta la formulación de acciones correctivas, preventivas y de mejora.  
OBJETIVO: Analizar la información proveniente de la retroalimentación del desempeño de procesos, planes, programas y proyectos, para la toma de decisiones y formulación de nuevas acciones orientadas a elevar el nivel de cumplimiento, transparencia y mejora institucional.</t>
  </si>
  <si>
    <t>1. SEYM-P-002 GESTIÓN DEL PLAN DE MEJORAMIENTO.
2. SEYM-P-003 CONTROL DE SALIDAS NO CONFORMES.
3. SEYM-P-005 SEGUIMIENTO AL DESEMPEÑO.
4. SEYM-P-006 SEGUIMIENTO A LA EJECUCIÓN PRESUPUESTAL Y DE METAS.
5. SEYM-P-007 REALIZACIÓN DE AUDITORÍAS, INFORMES OBLIGATORIOS Y-O SEGUIMIENTOS.</t>
  </si>
  <si>
    <t xml:space="preserve">1. Oficina de Control Interno.
2. Oficina de Planeación.
3. Oficina del Inspector de Gestión de Tierras.
4. Secretaría General
</t>
  </si>
  <si>
    <t>Tratamiento del Riesgo</t>
  </si>
  <si>
    <t>Tratamiento</t>
  </si>
  <si>
    <t>Aceptar</t>
  </si>
  <si>
    <t>Evitar</t>
  </si>
  <si>
    <t>Compartir</t>
  </si>
  <si>
    <t>No se adopta ninguna medida que afecte la probabilidad o el impacto del riesgo. (Ningún riesgo de corrupción podrá ser aceptado).</t>
  </si>
  <si>
    <t>Se adoptan medidas para reducir la probabilidad o el impacto del riesgo, o ambos; por lo general conlleva a la implementación de controles.</t>
  </si>
  <si>
    <t>Se abandonan las actividades que dan lugar al riesgo, es decir, no iniciar o no continuar con la actividad que lo provoca.</t>
  </si>
  <si>
    <t>Se reduce la probabilidad o el impacto del riesgo transfiriendo o compartiendo una parte de este. Los riesgos de corrupción se pueden compartir pero no se puede transferir su responsabilidad.</t>
  </si>
  <si>
    <t>CANTIDAD DE CONTROLES AL RIESGO</t>
  </si>
  <si>
    <r>
      <t xml:space="preserve">Ajuste en mapa de calor </t>
    </r>
    <r>
      <rPr>
        <sz val="18"/>
        <color theme="1"/>
        <rFont val="Arial Narrow"/>
        <family val="2"/>
      </rPr>
      <t>(celda de calculo automatizado)</t>
    </r>
  </si>
  <si>
    <r>
      <rPr>
        <b/>
        <i/>
        <sz val="18"/>
        <color theme="1"/>
        <rFont val="Arial Narrow"/>
        <family val="2"/>
      </rPr>
      <t>Valor Probabilidad</t>
    </r>
    <r>
      <rPr>
        <i/>
        <sz val="14"/>
        <color theme="1"/>
        <rFont val="Arial Narrow"/>
        <family val="2"/>
      </rPr>
      <t xml:space="preserve"> (celda de calculo automatizado)</t>
    </r>
  </si>
  <si>
    <r>
      <rPr>
        <b/>
        <i/>
        <sz val="18"/>
        <color theme="1"/>
        <rFont val="Arial Narrow"/>
        <family val="2"/>
      </rPr>
      <t>Valor Impacto</t>
    </r>
    <r>
      <rPr>
        <i/>
        <sz val="14"/>
        <color theme="1"/>
        <rFont val="Arial Narrow"/>
        <family val="2"/>
      </rPr>
      <t xml:space="preserve"> (celda de calculo automatizado)</t>
    </r>
  </si>
  <si>
    <r>
      <t>Nuevo valor Impacto</t>
    </r>
    <r>
      <rPr>
        <sz val="18"/>
        <color theme="1"/>
        <rFont val="Arial Narrow"/>
        <family val="2"/>
      </rPr>
      <t>(celda de calculo automatizado)</t>
    </r>
  </si>
  <si>
    <r>
      <t xml:space="preserve">Nuevo valor Probabilidad </t>
    </r>
    <r>
      <rPr>
        <sz val="18"/>
        <color theme="1"/>
        <rFont val="Arial Narrow"/>
        <family val="2"/>
      </rPr>
      <t>(celda de calculo automatizado)</t>
    </r>
  </si>
  <si>
    <t>CORRUPCIÓN</t>
  </si>
  <si>
    <t>Anexo 1 . Tipo de solicitud de modificación</t>
  </si>
  <si>
    <r>
      <rPr>
        <b/>
        <sz val="11"/>
        <color theme="1"/>
        <rFont val="Arial Narrow"/>
        <family val="2"/>
      </rPr>
      <t>¿CUÁNDO PUEDE SUCEDER?</t>
    </r>
    <r>
      <rPr>
        <sz val="11"/>
        <color theme="1"/>
        <rFont val="Arial Narrow"/>
        <family val="2"/>
      </rPr>
      <t xml:space="preserve">
de acuerdo con el desarrollo del proceso, el momento o tarea critica en la que se puede materializar el riesgo.</t>
    </r>
  </si>
  <si>
    <t>Riesgo 2</t>
  </si>
  <si>
    <t>Riesgo 3</t>
  </si>
  <si>
    <t>Riesgo 4</t>
  </si>
  <si>
    <t>Riesgo 5</t>
  </si>
  <si>
    <t>Causa 1 Riesgo 1</t>
  </si>
  <si>
    <t>Causa 1 Riesgo 2</t>
  </si>
  <si>
    <t>Causa 1 Riesgo 3</t>
  </si>
  <si>
    <t>Consecuencia 1 Riesgo 1</t>
  </si>
  <si>
    <t>Consecuencia 1 Riesgo 2</t>
  </si>
  <si>
    <t>Causa 2 Riesgo 2</t>
  </si>
  <si>
    <t>Causa 2 Riesgo 1</t>
  </si>
  <si>
    <t>Consecuencia 2 Riesgo 2</t>
  </si>
  <si>
    <t>Consecuencia 2 Riesgo 1</t>
  </si>
  <si>
    <t>Causa 2 Riesgo 3</t>
  </si>
  <si>
    <t>Causa 1 Riesgo 4</t>
  </si>
  <si>
    <t>Causa 2 Riesgo 4</t>
  </si>
  <si>
    <t>Causa 1 Riesgo 5</t>
  </si>
  <si>
    <t>Causa 2 Riesgo 5</t>
  </si>
  <si>
    <t>Consecuencia 1 Riesgo 3</t>
  </si>
  <si>
    <t>Consecuencia 2 Riesgo 3</t>
  </si>
  <si>
    <t>Consecuencia 1 Riesgo 4</t>
  </si>
  <si>
    <t>Consecuencia 2 Riesgo 4</t>
  </si>
  <si>
    <t>Consecuencia 1 Riesgo 5</t>
  </si>
  <si>
    <t>Consecuencia 2 Riesgo 5</t>
  </si>
  <si>
    <t>Causa 2 Riesgo 8</t>
  </si>
  <si>
    <t>Causa 2 Riesgo 9</t>
  </si>
  <si>
    <t>Consecuencia 2 Riesgo 8</t>
  </si>
  <si>
    <t>Consecuencia 2 Riesgo 9</t>
  </si>
  <si>
    <t>Definición de lineamientos estratégicos para beneficiar grupos de interés contrarios a los objetivos de Reforma Rural Integral y de Ordenamiento Social de la Propiedad Rural</t>
  </si>
  <si>
    <t>Injerencia mediática de grupos de interés</t>
  </si>
  <si>
    <t>Influencias políticas de grupos de Interés</t>
  </si>
  <si>
    <t>Formulación derl Plan de Acción Anual</t>
  </si>
  <si>
    <t>Desatención de prioridades PND, Compes. ODS y Posconflicto</t>
  </si>
  <si>
    <t>Perdida de credibilidad en las acciones de la ANT</t>
  </si>
  <si>
    <t>Alterar información destinada a la consolidación de los informes de gestión, para beneficio propio o favorecimiento de grupos de interés, partidos políticos o particulares.</t>
  </si>
  <si>
    <t>Incumplimiento de metas</t>
  </si>
  <si>
    <t>Gestión de la comunicación Interna y externa</t>
  </si>
  <si>
    <t>favorecimiento indebido a grupos de interés.</t>
  </si>
  <si>
    <t xml:space="preserve"> Inadecuada ejecución de recursos</t>
  </si>
  <si>
    <t>Perdida de la credibilidad institucional</t>
  </si>
  <si>
    <t>Consejo Directivo</t>
  </si>
  <si>
    <t>Anual</t>
  </si>
  <si>
    <t>Asegurar que el Plan de Acción Anual y el Plan estratégico sean pertinentes a los objetivos de reforma rural integral y de Ordenamiento social de la propiedad rural.</t>
  </si>
  <si>
    <t>Es sesiones del Consejo Directivo se someten a aprobación y se discuten los compromisos, objetivos, acciones, mnetas, plazos y responsables propuestos por las dependencias en el plan de Acción Anual y en el Plan Estrategico cuatrienal.</t>
  </si>
  <si>
    <t>No se aprueban los Planes de Ación y los Planes estrategicos y se deben someter a ajustes orientados a que sean pertinentes a los objetivos de reforma rural integral y de Ordenamiento social de la propiedad rural.</t>
  </si>
  <si>
    <t>Actas de sesiones del Consejo Directivo.</t>
  </si>
  <si>
    <t>Aprobar Plan de Acción Anual Institucional y el Plan Estratégico Cuatrienal
por parte del Consejo Directivo de la ANT</t>
  </si>
  <si>
    <t>Oficina de Planeación</t>
  </si>
  <si>
    <t>Mensual</t>
  </si>
  <si>
    <t>Aumentar el nivel razonable de veracidad de los datos, las tendencias y los análisis reportados por las dependencias.</t>
  </si>
  <si>
    <t>La Oficina de Planeación analiza los datos y tendencias reportadas y verifica que los análisis y acciones correctivas o preventivas propuestas correspondan a los incumplimientos y tendencias negativas expuestas.</t>
  </si>
  <si>
    <t>Si los análisis y acciones propuestas son no pertinentes, no se acepta la información y se solicitan ajustes al análisis.</t>
  </si>
  <si>
    <t>Informes mensuales de dependencias.</t>
  </si>
  <si>
    <t>Analizar datos de Indicadores (Procedimiento SEYM P-005)</t>
  </si>
  <si>
    <t>Nombre: Efectividad del control:
Descripción: Porcentaje de casos resueltos en contra de la ANT por investigaciones adelantadas por el evento descrito, frente al total de Planes de Acción formulados en el año.
Formula: 100 - (Número de casos resueltos en contra de la ANT / Numero total de Planes de Acción formulados x 100)</t>
  </si>
  <si>
    <t>Formular el Plan de Participación Ciudadana 2020 , como elemento que asegura la definición de lineamientos estratégicos y acciones que atiendan los objetivos de Reforma Rural Integral y Ordenamiento Social de la Propiedad Rural</t>
  </si>
  <si>
    <t>Plan de Participación Ciudadana 2020 formulado</t>
  </si>
  <si>
    <t>Nombre: Efectividad del control:
Descripción: Porcentaje de casos resueltos en contra de la ANT por investigaciones adelantadas por el evento descrito, frente al total de Informes de gestión del cuatrienio.
Formula: 100 - (Número de casos resueltos en contra de la ANT / Numero total de Informes de Gestión del cuatrienio x 100)</t>
  </si>
  <si>
    <t>Realizar mesas de seguimiento con el propósito de asegurar calidad de los datos asociados a los resultados de las dependencias.</t>
  </si>
  <si>
    <t>Actas de mesas de seguimiento diligenciadas</t>
  </si>
  <si>
    <t>Deficiencias en la comunicación y desconocimiento de los usuarios sobre los trámites de procesos agrarios y formalización de la propiedad privada rural, acorde a la normatividad vigente.</t>
  </si>
  <si>
    <t>En cualquiera de las fases de los procesos agrarios y de formalización.</t>
  </si>
  <si>
    <t>Los líderes de cada proceso revisan los actos administrativos que proyectan sus equipos. La revisión se hace respecto de aspectos de forma y fondo.</t>
  </si>
  <si>
    <t>Los actos administrativos que tienen errores de forma o fondo deben ser subsanados inmediatamente, sin está corrección no pueden ser enviados.</t>
  </si>
  <si>
    <t>Revisión de los actos administrativos por parte de los líderes de los procesos agrarios y la formalización de la propiedad privada rural antes de ser suscritos por parte de los Subdirectores.</t>
  </si>
  <si>
    <t>Socialización de los procesos misionales de la Dirección de Gestión Jurídica a la población rural en las zonas de intervención de la DGJT.</t>
  </si>
  <si>
    <t xml:space="preserve">Dirección de Gestión Jurídica de Tierras </t>
  </si>
  <si>
    <t>Número de Socializaciones</t>
  </si>
  <si>
    <t>Sensibilización sobre conflicto de interes contratistas y colaboradores de la Dirección de Gestión Juridica de Tierras</t>
  </si>
  <si>
    <t>Numeros de informados</t>
  </si>
  <si>
    <t>Uso de la información registrada en la visita agronomica o estudio preliminar y complementario de títulos  de expedientes de Compra Directa de la DAT para  beneficio propio o de particulares.</t>
  </si>
  <si>
    <t>Durante el  desarrollo de la visita agronómica del predio  y en la realización del estudio complementario de títulos</t>
  </si>
  <si>
    <t>Afectación en el logro de indicadores y metas asociadas a compra de predios en actividades misionales .</t>
  </si>
  <si>
    <t xml:space="preserve"> Desarrollo de actividades por fuera de las normas, procedimientos, parámetros y criterios establecidos para beneficio propio o de terceros.  Así como baja cobertura de induccion y/o  capacitación en procesos y procedimientos internos de la  DAT relacionados con el riesgo identificado.</t>
  </si>
  <si>
    <t>Investigaciones por parte de órganos de control.</t>
  </si>
  <si>
    <t xml:space="preserve">Manipulación de la información durante las actividades de verificación de requisitos minimos del predio de tipo jurídico, técnico o ambiental  bajo el cual se materialice un subsidio, para beneficio propio o de un tercero </t>
  </si>
  <si>
    <t>Durante la  valoración integral del predio, en el marco del análisis técnico y jurídico</t>
  </si>
  <si>
    <t>Afectación en el logro de indicadores y metas asociadas a adquisición de predios en zonas focalizadas</t>
  </si>
  <si>
    <t>Desconocimiento de los requisitos establecidos en el Procedimiento ACCTI-P-016 Materialización del Subsidio  - Adquisición del predio por parte del equipo profesional asignado</t>
  </si>
  <si>
    <t>Investigaciones internas (control interno) o externas (por parte de órganos de control)</t>
  </si>
  <si>
    <t xml:space="preserve">Manipulación de la información en las diferentes etapas del procedimiento de Revocatoria Directa de la DAT para beneficio propio y/o  de particulares </t>
  </si>
  <si>
    <t xml:space="preserve">Presencia de intereses particulares o conductas de recibir o solicitar beneficios en la verificación del estudio del caso recibido para limitación de la Propiedad por parte del profesional de SATN designado para la revisión </t>
  </si>
  <si>
    <t>Durante el desarrollo de etapas del procedimiento de Revocatoria Directa según requisitos establecidos con enfasis en la emisión de la Resolución de decisión de fondo del trámite de Revocatoria</t>
  </si>
  <si>
    <t>Afectación en el logro de indicadores y metas asociadas a limitación a la Propiedad aprobadas en al SATN</t>
  </si>
  <si>
    <t>Desconocimiento de los requisitos establecidos en el Procedimiento ACCTI-P-005 Revocatoria del acto de adjudicación de Baldios a persona natural por parte de colaboradores nuevos que ingresan al grupo funcional de LP en la SATDD</t>
  </si>
  <si>
    <t>Presencia de intereses particulares o conductas de recibir o solicitar beneficios por parte de los profesionales asignados para la adjudicación de predios baldios y bienes fiscales patrimoniales en las zonas focalizadas</t>
  </si>
  <si>
    <t xml:space="preserve">Durante la  validación del informe  técnico  - jurídico preliminar  en el marco del procedimiento unico </t>
  </si>
  <si>
    <t>Afectación en el logro de indicadores y metas asociadas a adjudicación de predios baldios y bienes fiscales patrimoniales en los municipios focalizados</t>
  </si>
  <si>
    <t>Desconocimiento de los requisitos establecidos en el Procedimiento POSPR-P-006 PROCEDIMIENTO ÚNICO DE ORDENAMIENTO SOCIAL DE LA PROPIEDAD,para la adjudicaciónn de predios baldios y bienes fiscales patrimoniales en los municipios focalizados, por parte del equipo profesional asignado</t>
  </si>
  <si>
    <t xml:space="preserve">Presencia de intereses particulares o conductas de recibir o solicitar beneficios en la visita agronómica o en el estudio preliminar y complementario de títulos por parte del profesional de Compra Directa de la DAT designado para la revisión </t>
  </si>
  <si>
    <t xml:space="preserve">Presencia de intereses particulares o conductas de recibir o solicitar beneficios por parte de los profesionales asignados para el estudio de predios objeto de materialización del subsidio </t>
  </si>
  <si>
    <t>Solicitud o aceptación de dádivas por agilizar trámites o proferir decisiones administrativas relacionadas con solicitudes de limitación a la propiedad para beneficio de un particular y/o tercero</t>
  </si>
  <si>
    <t xml:space="preserve">Presencia de intereses particulares o conductas de recibir o solicitar beneficios en la verificación del estudio del caso recibido para limitación de la Propiedad por parte del profesional de SATN designado para el trámite </t>
  </si>
  <si>
    <t>Durante  el trámite de la  solicitud de limitación a la propiedad para decidir el sentido de la respuesta frente al cumplimiento de requisitos</t>
  </si>
  <si>
    <t>Detrimento patrimonial o defraudación  tanto de los particulares como del Estado</t>
  </si>
  <si>
    <t>Desconocimiento de los requisitos establecidos en el Procedimiento ADMTI-P-006 Limitación a la Propiedad por parte de colaboradores nuevos que ingresan al grupo funcional de LP en la SATN</t>
  </si>
  <si>
    <t>Uso de la  información sobre adjudicación  de baldios a Entidades de Derecho Publico para beneficio particular o de terceros</t>
  </si>
  <si>
    <t xml:space="preserve">Presencia de intereses particulares o conductas de recibir o solicitar beneficios en la adjudicación de terrenos baldios de la Nación a Entidades de Derecho Público por parte del profesional de SATN designado </t>
  </si>
  <si>
    <t>Durante el  desarrollo del procedimiento con enfasis en la aceptación de la solicitud y en la expedición del acto administrativo de la decisión</t>
  </si>
  <si>
    <t>Afectación en el logro de indicadores y metas asociadas a Entidades de Derecho Público aprobadas en la DAT - SATN</t>
  </si>
  <si>
    <t>Desconocimiento de los requisitos establecidos en el Procedimiento de Adjudicación de Baldios a Entidades de Derecho Púiblcio por colaboradores nuevos que ingresan al grupo funcional de LP en la SATN</t>
  </si>
  <si>
    <t>Manipulación de la información entregada a las  subdirecciones misionales según el  POSPR-P-006 P Procedimiento Unico de Ordenamiento Social de la Propiedad,  para beneficio propio o de terceros</t>
  </si>
  <si>
    <t>Dirección de Acceso a Tierras (Profesional de Compra Directa DAT)</t>
  </si>
  <si>
    <t>Subdirección de Acceso a Tierras en Zonas Focalizadas  (Profesionales asignados)</t>
  </si>
  <si>
    <t>Subdirección de Acceso a Tierras por Demanda y Descongestión   (Profesionales asignados)</t>
  </si>
  <si>
    <t>Subdirección de Administración de Tierras de la Nación  (Profesionales asignados)</t>
  </si>
  <si>
    <t>Trimestral</t>
  </si>
  <si>
    <t>Verificar que la visita agronómica del predio  cumpla con la información y documentación completa y con las características  según los requisitos exigidos.</t>
  </si>
  <si>
    <t>Verificando que la   visita agronómica del predio se realice alterna con el levantamiento topográfico y confrontando que la información registrada en el informe de visita técnica  coincida con la  información del expediente, para determinar si existen observaciones.</t>
  </si>
  <si>
    <t>En este control NO aplica identificación de observaciones o desviaciones porque  esta visita es para determinar si el predio es apto o no para proyectos productivos</t>
  </si>
  <si>
    <t xml:space="preserve">ACCTI-F-007 Forma unificada de visita de caracterización </t>
  </si>
  <si>
    <t>Verificar que el formato ACCTI F 007 Visita de caracterización del predio este adecuamente diligenciado con registro de resultados de visita agronómica y topográfica, mediante la revisión de  un expediente cada cuatrimestre del año</t>
  </si>
  <si>
    <t>Revisando que el informe de visita técnica coincida con  la información del expediente, para determinar si existen observaciones.</t>
  </si>
  <si>
    <t>Informar al propietario la necesidad de  rectificación de  cabida (área) y/o linderos, revisando el caso y solicitandole los documentos correspondientes</t>
  </si>
  <si>
    <t xml:space="preserve">ACCTI-F-022 Estudio preliminar y complementario de títulos
</t>
  </si>
  <si>
    <t>Verificar  que el ACCTI F 022 Estudio preliminar y complementario de títulos este debidamente diligenciadol y cumpla con requisitos, mediante la revisiónn de un expediente cada cuatrimestre del año</t>
  </si>
  <si>
    <t>Verificar que el estudio preliminar y complementario de títulos  cumpla con la información y documentación completa y con las características  según los requisitos exigidos.</t>
  </si>
  <si>
    <t>Verificar por parte de los profesionales de SATZF asignados para la valoración del estudio de un predio objeto de materialización de un subsidio, se cumpla con la verificación del propietario del dueño del predio asi como la revisión de verificación jurídica y técnica del predio postulado</t>
  </si>
  <si>
    <t xml:space="preserve">Mediante la verificación de cumplimiento de requisitos según procedimiento con  registro de las formas:  ACCTI-F-004 VERIFICACIÓN CONDICIONES DEL PROPIETARIO,  ACCTI-F-005 FORMA ESTUDIO DE TITULOS, ACCTI-F-091 FORMA CRUCE DE INFORMACIÓN GEOGRÁFICA, ACCTI-F-007 FORMA UNIFICADA DE VISITA DE CARACTERIZACION. </t>
  </si>
  <si>
    <t>En caso que el propietario o predio postulado no cumpla con los requisitos para ser habilitado,  corresponderá  al profesional jurídico o técnico (según corresponda) realizar la comunicación oficial informando y solicitando los aspectos susceptibles de corrección que contribuya a la habilitación  para continuar con  el tramite de materialización del subsidio.</t>
  </si>
  <si>
    <t xml:space="preserve">Reducir potenciales demoras que se puedan presentar en el desarrollo de la actuación administrativa de la Revocatoria Directa   </t>
  </si>
  <si>
    <t>Revisando los expedientes o actuaciones administrativa de Revoatoria directa mediante la aplicación de las listas de chequeo vigentes con registro actualizado en la matriz de revocatoria</t>
  </si>
  <si>
    <t>Se adoptan las medidas correctivas correspondientes elaborando el acto administrativo de corrección de la actuación (Articulo 41 de Ley 1431/2011)</t>
  </si>
  <si>
    <t>Lista de chequeo de Revocatoria 
ACCTI-F-097 Matriz de Revocatoria actualizada</t>
  </si>
  <si>
    <t>Asegurar el trámite de la actuación administrativa de Revocatoria con  respuesta inmediata al peticionario y debido registro actualizado en la Matriz de Revocatoria Directa</t>
  </si>
  <si>
    <t>Recibida la solicitud de Revocatoria Directa según el medio de recepción, se registra en la  Matriz de Revocatoria Directa según los campos habilitados</t>
  </si>
  <si>
    <t xml:space="preserve">ACCTI-F-097  matriz de Revocatoria Directa </t>
  </si>
  <si>
    <t>Validar la información por parte de los profesionales de SATZF asignados para continuar con la adjudicación de predios baldios y bienes fiscales patrimoniales en municipios focalizados conforme al procedimiento unico</t>
  </si>
  <si>
    <t>Los profesionales asignados por la Misional,  expiden un acto administrativo como factor habiitante para continuar con la adjudicación o para allegar pruebas, según resultados del informe tecnico juridico preliminar asi:
Acto de apertura de prueba   cuando el Informe tecnico juridico  preliminar  no cumple. 
Acto administrativo de apertura de caso cuando el informe tecnico juridico preliminar cumple</t>
  </si>
  <si>
    <t>La información faltante será solicitada por el profesional asignado a la dependencia correspondiente, según el  desarrollo de las actuaciones administrativas.</t>
  </si>
  <si>
    <t>Resolución apertura prueba (incumplimiento de requisitos)  O  Resolución apertura de caso (cumplimiento de requisitos) según aplique</t>
  </si>
  <si>
    <t>Cumplir con la adecuada elaboración del informe técnico y juridico preliminar tomando como insumo la información aportada por las dependencias correspondientes en el marco del procedimiento</t>
  </si>
  <si>
    <t>Analizando la información aportada en la operaciónn del procedimiento se elabora el informe técnico jurídico preliminar. Dicho informe debe sugerir cuál o cuáles de los asuntos enlistados en el artículo 58 del Decreto 902 de 2017 es necesario iniciar y ejecutar para la respectiva unidad deintervención.</t>
  </si>
  <si>
    <t>En caso de no poder obtener con la información del barrido predial, la información requerida, debe expresamente constar en el informe técnico jurídico preliminar y solicitar terminar de recoger la información faltante en el desarrollo de las actuaciones administrativas.</t>
  </si>
  <si>
    <t>Informe técnico jurídico preliminar</t>
  </si>
  <si>
    <t>Semestral</t>
  </si>
  <si>
    <t>Verificar que las solicitudes por limitaciones de la propiedad tramitadas cumplan con los requisitos legales</t>
  </si>
  <si>
    <t>Revisando los requisitos normativos vigentes y los contenidos en el ADMTI-I-001 Instructivo de Tipos de Limitación a la Propiedad, para determinar el tipo de tramite de LP  que aplica según documentos aportados</t>
  </si>
  <si>
    <t>Se requiere a través de oficio al peticionario, la documentación faltante. Transcurrido el mes (desde la recepción efectiva del requerimiento efectuado al peticionario por la ANT) sin que se allegare la documentación solicitada, se producirá el  desistimiento tácito.</t>
  </si>
  <si>
    <t>Comunicaciones de LP con vistos buenos</t>
  </si>
  <si>
    <t>Verificar  el cumplimiento del procedimiento de limitación a la propiedad según documentos aportados en la solicitud, acorde con requisitos normativos</t>
  </si>
  <si>
    <t xml:space="preserve">Revisando por parte del Profesional Líder de LP las decisiones administrativas definidas frente a Limitación a la Propiedad, registrando   visto bueno en el trámite  como control previo antes de firma del SATN  </t>
  </si>
  <si>
    <t>Se informa al profesional designado y se realiza el ajuste correspondiente para decisión administrativa final sobre limitación a la propiedad</t>
  </si>
  <si>
    <t>Acta de reunión de revisión de decisiones sobre LP</t>
  </si>
  <si>
    <t>Verificar el cumplimiento de requisitos jurídicos y técnicos en la revisión inicial efectuada por la SATN</t>
  </si>
  <si>
    <t>Se envia requerimiento de documentos o aclaraciones a la entidad pública solicitante cuando en la revisión inicial jurídica y técnica se determina incumplimiento de requisitos.</t>
  </si>
  <si>
    <t>Una vez establecida la  necesidad de solicitar aclaraciones o requerimientos adicionales se solicitan a entidades públicas correspondientes (Ministerio de ambiente, CAR, Ministerio del interior, ANH, IGAC, entre otras)</t>
  </si>
  <si>
    <t>Mediante el diligenciamiento del ACCTI-F-034 FORMA COMUNICACIÓN REQUERIMIENTO A ENTIDADES DE
DERECHO PÚBLICO.</t>
  </si>
  <si>
    <t>Se realiza comunicación de requerimiento a Entidades de Derecho Público solicitando la información correspondiente</t>
  </si>
  <si>
    <t>ACCTI-F-032  Matriz de seguimiento de solicitudes de EDP</t>
  </si>
  <si>
    <t>Expedientes de CD con visita de caracterización diligenciada</t>
  </si>
  <si>
    <t>Expedientes de CD con estudio preliminar y complementario de títulos diligenciados</t>
  </si>
  <si>
    <t>Expedientes con verificación de  requisitos de  Propietarios para asignación de subsidios</t>
  </si>
  <si>
    <t>Expedientes con informes juridicos y técnicos de predios para asignación de subsidios</t>
  </si>
  <si>
    <t>Registro adecuado de  lista de chequeo en procesos de Revocatoria</t>
  </si>
  <si>
    <t>Matriz de Revocatoria Directa actualizada</t>
  </si>
  <si>
    <t>Expediente con resoluciones de apertura de prueba o caso (según corresponda)</t>
  </si>
  <si>
    <t>Cumplimiento de informes técnicos y jurídicos verificados</t>
  </si>
  <si>
    <t>Comunicaciones emitidas a EDP para subsanar faltantes (según aplique)</t>
  </si>
  <si>
    <t xml:space="preserve">Cumplimiento de controles del procedimiento de  LP </t>
  </si>
  <si>
    <t>Adjudicaciones de Baldios a  EDP con revisión juridica y tecnica</t>
  </si>
  <si>
    <t>Matriz de EDP actualizada</t>
  </si>
  <si>
    <t>Realizar capacitación sobre PAAC a profesionales de Compra Directa de la DAT</t>
  </si>
  <si>
    <t>Dirección de Acceso a Tierras (Profesional de enlace)</t>
  </si>
  <si>
    <t>Cobertura de colaboradores de Compra Directa DAT capacitados en PAAC</t>
  </si>
  <si>
    <t>Realizar capacitación a profesionales de Compra Directa sobre ACCTI-P-010 Procedimiento de Compra Directa de Predios con enfasis en los riesgos y controles aprobados en el procedimiento</t>
  </si>
  <si>
    <t xml:space="preserve">Cobertura de colaboradores de Compra Directa DAT capacitados en el Procedimiento </t>
  </si>
  <si>
    <t>Realizar capacitación sobre PAAC a profesionales del grupo funcional de subsidios en  Zonas Focalizadas de la DAT</t>
  </si>
  <si>
    <t>Cobertura de colaboradores de SATZF capacitados en PAAC</t>
  </si>
  <si>
    <t>Capacitar a los profesionales de SATZF en el procedimiento ACCTI-P-016 MATERIALIZACIÓN DEL SUBSIDIO - ADQUISICIÓN DEL PREDIO</t>
  </si>
  <si>
    <t>Subdirección de Acceso a Tierras por Zonas Focalizadas (Profesional encargado del Grupo Funcional de Adquisición de Predios)</t>
  </si>
  <si>
    <t>Cobertura de colaboradores capacitados en el procedimiento</t>
  </si>
  <si>
    <t>Realizar capacitación sobre PAAC a profesionales de Revocatoria Directa de la SATDD</t>
  </si>
  <si>
    <t>Cobertura de colaboradores de Revocatoria Directa de la  DAT capacitados en PAAC</t>
  </si>
  <si>
    <t>Capacitar a los colaboradores de Revocatoria Directa de SATDD sobre el ACCTI-P-005 Revocatoria Directa del Acto de  Adjudicación de Baldios a Persona Natural</t>
  </si>
  <si>
    <t>SATDD (Profesional encargado del Grupo Funcional de Revocatoria Directa)</t>
  </si>
  <si>
    <t>Cobertura de colaboradores de Revocatoria Directa capacitados en el procedimiento</t>
  </si>
  <si>
    <t>Realizar capacitación sobre PAAC a profesionales de zonas focalizadasal grupo funcional de barrido predial</t>
  </si>
  <si>
    <t>Cobertura de colaboradores capacitados en PAAC</t>
  </si>
  <si>
    <t>Capacitar a los profesionales de SATZF  en el POSPR-9-006 Procedimiento unico de ordenamiento social de la Propiedad vigente</t>
  </si>
  <si>
    <t>SATZF (Profesional encargado del Grupo Funcional de Barrido predial)</t>
  </si>
  <si>
    <t>Realizar capacitación sobre PAAC y riesgos de corrupción  a profesionales de Limitaciones a la Propiedad de la SATN</t>
  </si>
  <si>
    <t>Cobertura de colaboradores de Limitación a la Propiedad de la  DAT capacitados en PAAC</t>
  </si>
  <si>
    <t>Capacitar a los colaboradores de LP sobre el ADMTI-P-006 procedimiento de Limitación a la Propiedad e ADMTI-I-001 Instructivo de Tipos de limitación a la Propiedad</t>
  </si>
  <si>
    <t>SATN (Profesional encargado del Grupo Funcional de Limitación a la Propiedad)</t>
  </si>
  <si>
    <t>Cobertura de colaboradores de LP  capacitados en el procedimiento</t>
  </si>
  <si>
    <t>Realizar capacitación sobre PAAC a profesionales de Entidades de Derecho Publico de la SATN</t>
  </si>
  <si>
    <t>Cobertura de colaboradores de EDP de la  DAT capacitados en PAAC</t>
  </si>
  <si>
    <t>Capacitar a los colaboradores de EDP sobre el ACCTI-P-001 procedimiento de adjudicación de baldíos a EDP</t>
  </si>
  <si>
    <t>SATN (Profesional encargado del Grupo Funcional de EDP)</t>
  </si>
  <si>
    <t>Cobertura de colaboradores de EDP  capacitados en el procedimiento</t>
  </si>
  <si>
    <t>Presión por partes interesadas</t>
  </si>
  <si>
    <t>Durante la gestión en territorio que realizan en los diferentes procesos las Unidaddes de Gestión Territorial</t>
  </si>
  <si>
    <t>Deterioro de la imagen institucional</t>
  </si>
  <si>
    <t>Intereses particulares de servidores públicos</t>
  </si>
  <si>
    <t>Detrimento patrimonial</t>
  </si>
  <si>
    <t>1. Dirección de Gestión Jurídica de Tierras.
2. Subdirección de procesos Agrarios y Gestión Jurídica.
3. Subdirección de seguridad Jurídica.
4. Dirección Asuntos Étnicos.
5. Subdirección Asuntos Étnicos.
6. Unidades de Gestión Territorial UGT's</t>
  </si>
  <si>
    <t>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
7. Unidades de Gestión Territorial UGT's</t>
  </si>
  <si>
    <t>1. Dirección de Acceso a Tierras.
2. Subdirección de Administración de Tierras de la Nación.
3. Dirección de Asuntos Étnicos.
4. Unidades de Gestión Territorial UGT's</t>
  </si>
  <si>
    <t>Ofrecer en UGT promesa de éxito en la realización o priorización de un trámite a cambio de un beneficio personal</t>
  </si>
  <si>
    <t>Según programación</t>
  </si>
  <si>
    <t>Sensibilizar a los equipos de trabajo en las sanciones que se incurren al alterar o modificar los procedimientos establecidos por la ANT.</t>
  </si>
  <si>
    <t xml:space="preserve">En caso de obtener resultados de posible riesgo de corrupción por ofrecer promesa de éxito para beneficio personal, se informa a la Oficina del Inspector de Tierras, para el trámite pertinente. </t>
  </si>
  <si>
    <t>Jornadas de sensibilización realizdas</t>
  </si>
  <si>
    <t>Jornadas de sensibilización de los equipos de trabajo de la ANT, sobre las sanciones que se incurren al alterar o modificar los procedimientos establecidos por la Entidad.</t>
  </si>
  <si>
    <t>Líderes de Unidades de Gestión Territorial UGT</t>
  </si>
  <si>
    <t>Sensibilización a colaboradores de UGT sobre código de integridad ANT ó sobre el manejo de situaciones de presión indebida de partes interesadas.</t>
  </si>
  <si>
    <t>Líderes de UGT</t>
  </si>
  <si>
    <t>Jornadas de socialización realizadas</t>
  </si>
  <si>
    <t>Adquisición de predios sin pleno cumplimiento de requisitos o por fuera de las necesidades y prioridades establecidas por la ANT, para beneficio de particulares</t>
  </si>
  <si>
    <t>Presencia de intereses particulares  (tramitadores, estafadores, políticos, empresarios, terratenientes, Grupos Armados Organizados  y Grupos de Delincuencia Organizada) para la adquisición de predios; incluidas las conductas de recibir o solicitar beneficios por parte de un servidor público o contratista de operadores.</t>
  </si>
  <si>
    <t>Debilidades en el seguimiento y aplicación de los controles establecidos en el procedimiento.</t>
  </si>
  <si>
    <t>Detrimento patrimonial debido al abuso indebido de los recursos de la entidad</t>
  </si>
  <si>
    <t>En la verificación de requisitos</t>
  </si>
  <si>
    <t>Demandas y sanciones judiciale</t>
  </si>
  <si>
    <t>Desviación de recursos en el desarrollo del proceso de la Iniciativa Comunitaria con enfoque diferencial étnico para beneficio personal de un contratista o funcionario, o un tercero.</t>
  </si>
  <si>
    <t>Omisión de la construcción participativa de la propuesta de iniciativa comunitaria</t>
  </si>
  <si>
    <t>Intervención de un tercero en la construcción de la propuesta de iniciativa comunitaria</t>
  </si>
  <si>
    <t>Vulneración en derechos colectivos de comunidades.</t>
  </si>
  <si>
    <t xml:space="preserve"> Detrimento patrimonial</t>
  </si>
  <si>
    <t>Dilación en la atención a las solicitudes de comunidades étnicas favoreciendo intereses particulares.</t>
  </si>
  <si>
    <t>Carencia de criterios técnicos de priorización para la atención de solicitudes de comunidades étnicas.</t>
  </si>
  <si>
    <t xml:space="preserve">Inequidad en la atención a las solicitudes presentadas por comunidades étnicas. </t>
  </si>
  <si>
    <t>Favorecimiento en la atención de solicitudes de legalización de territorios colectivos a comunidades étnicas específicas por parte de la Subdirección de Asuntos Étnicos, desconociendo el principio de equidad.</t>
  </si>
  <si>
    <t>Carencia de criterios técnicos estandarizados para priorizar la atención de las solicitudes de legalización en los territorios colectivos a comunidades étnicas por parte de la Subdirección de Asuntos Étnicos</t>
  </si>
  <si>
    <t xml:space="preserve">cada vez que se les asigne una oferta voluntaria para adquirir un predio </t>
  </si>
  <si>
    <t>verificar que la información y documentación de la oferta este completa y con todos los requisitos y documentos exigidos</t>
  </si>
  <si>
    <t>de acuerdo con lo establecido en la FORMA ACCTI-F-021 FORMA OFERTA VOLUNTARIA DE PREDIOS”</t>
  </si>
  <si>
    <t>Si el responsable de presentar la oferta no diligencia la forma de manera adecuada no se debe continuar el proceso hasta que se subsane la situación.</t>
  </si>
  <si>
    <t>Los profesionales que apoyan el desarrollo de las actuaciones propias del proceso de Compras a cargo de la Dirección de Asuntos Étnicos, cada vez que se les asigne una oferta voluntaria para adquirir un predio debe verificar que la información y documentación de la oferta este completa y con todos los requisitos y documentos exigidos, de acuerdo con lo establecido en la FORMA ACCTI-F-021 FORMA OFERTA VOLUNTARIA DE PREDIOS”. Si el responsable de presentar la oferta no diligencia la forma de manera adecuada no se debe continuar el proceso hasta que se subsane la situación.</t>
  </si>
  <si>
    <t>La forma ACCTI-F-021 FORMA OFERTA VOLUNTARIA DE PREDIOS debidamente diligencia y con anexos.</t>
  </si>
  <si>
    <t>Líder equipo compra de predios -  Dirección de Asuntos Étnicos</t>
  </si>
  <si>
    <t xml:space="preserve">El equipo técnico de Iniciativas Comunitarias de la Dirección de Asuntos Étnicos </t>
  </si>
  <si>
    <t>Siempre que haya una solicitud de iniciativa comunitaria</t>
  </si>
  <si>
    <t>Una vez sea aprobada la cofinanciación de la iniciativa comunitaria  se seleccionará el comité de compras</t>
  </si>
  <si>
    <t xml:space="preserve">Las evidencias se registraran en un acta de socialización de la guía y formulación participativa de la iniciativa comunitaria </t>
  </si>
  <si>
    <t>Se deben anexar  el cuadro de criterios habilitantes para ser proveedor, cuadro comparativo de cotizaciones y el cuadro de criterios de evaluación de las propuestas de los proveedores</t>
  </si>
  <si>
    <t>evidenciado todas las acciones realizadas por parte de grupo técnico de Iniciativas Comunitarias</t>
  </si>
  <si>
    <t>que brinde garantías de transparencia y legalidad en el proceso</t>
  </si>
  <si>
    <t>programar con la comunidad  la socialización  y formulación participativa de la Iniciativa de acuerdo a lo establecido en la guía operativa para la implementación de iniciativas comunitarias</t>
  </si>
  <si>
    <t>deben realizar una selección objetiva de los integrantes del comité de compras por parte de la comunidad</t>
  </si>
  <si>
    <t xml:space="preserve">El equipo técnico de Iniciativas Comunitarias de la Dirección de Asuntos Étnicos siempre que haya una solicitud de iniciativa deberá programar con la comunidad  la socialización  y formulación participativa de la Iniciativa de acuerdo a lo establecido en la guía operativa para la implementación de iniciativas comunitarias  en los artículos 2 y 3. Conforme a los resultados de la socialización y formulación se dejará evidenciado todas las acciones realizadas por parte de grupo técnico de Iniciativas Comunitarias, las evidencias se registraran en un acta de socialización de la guía y formulación participativa de la iniciativa comunitaria. </t>
  </si>
  <si>
    <t>Los profesionales que apoyan las actividades de planeación, seguimiento y cierre de las iniciativas comunitarias a cargo de la Dirección de Asuntos Étnicos, una vez sea aprobada la cofinanciación de la Iniciativa, deben realizar una selección objetiva de los integrantes del comité de compras por parte de la comunidad, que brinde garantías de transparencia y legalidad en el proceso; así como en la selección de los proveedores a contratar, de acuerdo a con lo establecido en la Guía operativa.</t>
  </si>
  <si>
    <t>Matriz de seguimiento de la ejecución del plan de atención para comunidades étnicas.</t>
  </si>
  <si>
    <t>Equipo de Subdirección de Asuntos Étnicos</t>
  </si>
  <si>
    <t>Por cada proceso de ampliación y constitución de resguardos. Los procedimientos de legalización para comunidades étnicas, deben tener un seguimiento bimensual dadas las etapas administrativas y juridicas de dichos procedimientos. Existen órdenes judiciales que requieren seguimiento permanente, que puede ser semanal.</t>
  </si>
  <si>
    <t>Realizar control mediante matriz de seguimiento a los procedimientos administrativos de legalización para comunidades étnicas (indígenas y negras)</t>
  </si>
  <si>
    <t>Documento de criterios técnicos de priorización de solicitudes con certificación de Gestión de Calidad.</t>
  </si>
  <si>
    <t>1. Plan de Acción por vigencias, definido de acuerdo con la correspondiente priorización de solicitudes.
2. Informe de seguimiento a la ejecución del Plan de Acción.</t>
  </si>
  <si>
    <t>Generar un documento donde se establezcan los criterios técnicos estándar de priorización para la atención de las solicitudes de legalización de territorios colectivos a comunidades étnicas por parte de la Subdirección de Asuntos Étnicos</t>
  </si>
  <si>
    <t>Generar Planes de Atención anualizados para gestionar las solicitudes de legalización de territorios colectivos a comunidades étnicas a cargo de la Subdirección de Asuntos Étnicos, de acuerdo con las priorizaciones que se establezcan en virtud confrome a los criterios técnicos estándar definidos.</t>
  </si>
  <si>
    <t>(N° de ofertas recibidas en el equipo de Compra de predios completas en el mes / N° de ofertas recibidas en el equipo de Compra de predios en el mes) x100</t>
  </si>
  <si>
    <t>(N° actas de socialización con firma y evidencia fotográfica / N° de iniciativas formuladas) x100</t>
  </si>
  <si>
    <t>(Número de proveedores seleccionados en cumplimiento del instructivo aplicable / Total de iniciativas comunitarias en implementación.) x100</t>
  </si>
  <si>
    <t>Los procedimientos tienen 4 etapas y cada estapa tiene un porcentaje del 25% X 4 = 100%</t>
  </si>
  <si>
    <t>(Número de informes entregados / Número de informes proyectados) X 100</t>
  </si>
  <si>
    <t>Documento de criterios técnicos de priorización de solicitudes generado y socializado con todos los colaboradores.</t>
  </si>
  <si>
    <t>Evaluar y ajustar (según la necesidad) los procedimientos de la dependencia</t>
  </si>
  <si>
    <t>Dirección de Asuntos Étnicos</t>
  </si>
  <si>
    <t xml:space="preserve">Número de procedimientos evaluados </t>
  </si>
  <si>
    <t>Socializar a los profesionales que apoyan las actividades de planeación, seguimiento y cierre de las iniciativas comunitarias a cargo de la Dirección de Asuntos Étnicos sobre las líneas y conceptos que contienen las diferentes guías operativas que soportan la implementación de las iniciativas comunitarias.</t>
  </si>
  <si>
    <t>Grupo técnico de Iniciativas comunitarias - Dirección de Asuntos Étnicos</t>
  </si>
  <si>
    <t>(Número de socializaciones de la Guía operativa al equipo técnico / Número de socializaciones al equipo técnico de iniciativas comunitarias programadas) x 100</t>
  </si>
  <si>
    <t>Los profesionales que apoyan las actividades de planeación, seguimiento y cierre de las iniciativas comunitarias a cargo de la Dirección de Asuntos Étnicos, deberán dejar constancia en acta del comité de compras, como documento anexo, el cuadro comparativo con todas las propuestas económicas de los proveedores habilitados para concursar; así como, en el cuerpo del acta, la justificación de la propuesta seleccionada.</t>
  </si>
  <si>
    <t>Grupo técnico de Iniciativas comunitarias</t>
  </si>
  <si>
    <t>(Número de actas de comité de compras que cumplen con los requisitos del instructivo aplicable / Número de actas de comites de compras realizadas) x 100</t>
  </si>
  <si>
    <t>Generar socialización a los colaboradores que ingresan en la DAE, frente al manejo de los documentos establecidos en el proceso.</t>
  </si>
  <si>
    <t>Número de socializaciones realizadas</t>
  </si>
  <si>
    <t>Realizar capacitación de funcionarios y contratistas sobre normativas legales que soportan los procesos y procedimientos de legalización de territorios colectivos a favor de comunidades étnicas; sobre la política institucional y mapa de riesgos anticorrupción; así como, sobre las sanciones a las que se enfrentan los profesionales por casos de corrupción dentro de sus labores</t>
  </si>
  <si>
    <t>(Número de personas capacitadas / Número de personas asigandas a los procesos de legalización) X 100</t>
  </si>
  <si>
    <t>Alterar u omitir la información física o jurídica de los predios durante la Formulación e implementación de Planes de Ordenamiento Social de la Propiedad, para favorecer a terceros.</t>
  </si>
  <si>
    <t xml:space="preserve"> Durante la recolección y analisis de la información primaria para la formulación e implementación del Plan de Ordenamiento Social de la propiedad en el municipio programado.</t>
  </si>
  <si>
    <t>Solicitar o recibir dinero o dádivas por la realización u omisión de actuaciones como gestores catastrales, con el propósito de beneficiar a un tercero</t>
  </si>
  <si>
    <t>Durante el levatamiento del Barrido predial masivo y el analisis de información</t>
  </si>
  <si>
    <t>Subdirección de Planeación Operativa</t>
  </si>
  <si>
    <t>Cada vez que se formula y/o implementa un Plan de Ordenamiento Social de la Propiedad en un municipio programado.</t>
  </si>
  <si>
    <t>A traves de la participación comunitaria contrastar y complementar los análisis realizados,  así como fortalecer la  vigilancia ciudadana para la ejecución y presentación de  resultados del proyecto.</t>
  </si>
  <si>
    <t>Mediante la presentación de informes y listados de asistencia que den cuenta de la información recolectada o resultados las  actividades de  participación comunitarias  realizadas.</t>
  </si>
  <si>
    <t>1. Se verifican los análisis fisicos y jurídicos y se incorporan, obervaciones y ajustes en el POSPR.
2. Se remiten las informaciones asociadas a presuntos actos de corrupción  a la Oficina del Inspector de Tierras.</t>
  </si>
  <si>
    <t>1. Listados de asistencia o informes de la activida realizada.
2, Memorandos o correos electrónicos remitidos a la Oficina de la Inspección de Tierras</t>
  </si>
  <si>
    <t xml:space="preserve">Promover  la participación comunitaria  en la formulación e implementación de los POSPR. en el marco de la  cultura de la veeduria  y  rendición de cuenta </t>
  </si>
  <si>
    <t>Garantizar la confiabilidad y precisión de la información del componente físico-jurídico capturada en campo</t>
  </si>
  <si>
    <t>Mediante la implementación de esquemas de controlidad de calidad a la información del componente físico-jurídico  capturada en campo.</t>
  </si>
  <si>
    <t>1. Se remiten a la dependencia o socio estrategico responsable para su correción.</t>
  </si>
  <si>
    <t>Informes de calidad.</t>
  </si>
  <si>
    <t>Validar la información catastral por parte de la ANT en calidad de gestor catastral bajo los lineamientos vigentes de la autoridad catastral.</t>
  </si>
  <si>
    <t>Cada vez que se  implementa un Plan de Ordenamiento Social de la Propiedad en un municipio programado.</t>
  </si>
  <si>
    <t>Fortalecer la vigilancia ciudadana para la identificación de conductas en contra de la cultura de la legalidad.</t>
  </si>
  <si>
    <t>Mediante la difusion de mensajes claves anticorrupción a las comunidades de los municpios donde interviene la ANT en el marco de la Implementación de POSPR.</t>
  </si>
  <si>
    <t>1. Se remiten las informaciones asociadas a presuntos actos de corrupción  a la Oficina del Inspector de Tierras.</t>
  </si>
  <si>
    <t>1. Listados de asistencia o informes de la activida realizada
2. Presentaciones o piezas comunicativas elaboradas..
2, Memorandos o correos electrónicos remitidos a la Oficina de la Inspección de Tierras</t>
  </si>
  <si>
    <t xml:space="preserve">Gestionar la difusion  de mensajes comunicacionales anticorrupción en el marco de espacios de participación ciudadana
</t>
  </si>
  <si>
    <t>Presencia de intereses políticos</t>
  </si>
  <si>
    <t>Debilidad en la auditoria de la información del componente físico-jurídico  capturada en campo.</t>
  </si>
  <si>
    <t>Presencia de intereses políticos y/o económicos</t>
  </si>
  <si>
    <t>Investigaciones y sanciones.</t>
  </si>
  <si>
    <t>Perdida de credibilidad institucional</t>
  </si>
  <si>
    <t>Número de municipios programados para la formulación e implementación de POSPR donde se realizaron actividades de participación comunitaria / Número de municipios programados para la formulación e implementación de POSPR.</t>
  </si>
  <si>
    <t>Número de informes de Informes de validación catastral elaborados / Número de municipios programados para levantamiento de información catastral.</t>
  </si>
  <si>
    <t xml:space="preserve"> Difundir mensajes claves de prevención de la corrupción y gratuidad de trámites de la ANT en los municipios programados, a  través de los espacios de participación comunitaria.</t>
  </si>
  <si>
    <t>No. De Municipios donde se difundieron mensajes claves de prevención de la corrupción y gratuidad de trámites de la ANT / No. De Municipios  donde se proyecta difundir mensajes claves anticorrupción.</t>
  </si>
  <si>
    <t>Elaborar Informes de validación catastral para municipios programados en fase de implementación.</t>
  </si>
  <si>
    <t>No. De  Informes de validación catastral elaborados para municipíos programados en fase de implementación / No. De  Informes de validación catastral proyectados para municipíos programados en fase de implementación.</t>
  </si>
  <si>
    <t>Difundir mensajes claves anticorrupción para dar a conocer a la ciudadanía la gratuidad en los trámites de la ANT.</t>
  </si>
  <si>
    <t>No. de municipios donde se difundieron mensajes claves anticorrupción . / # de municipios proyectados</t>
  </si>
  <si>
    <t>Estructurar proyectos de TI para beneficio específico de un tercero o propio.</t>
  </si>
  <si>
    <t>Elaboración de ficha técnica de contratación</t>
  </si>
  <si>
    <t>Tráfico de influencias.</t>
  </si>
  <si>
    <t>Manejo indebido de la información</t>
  </si>
  <si>
    <t>Perdida de la eficiencia tecnológica.</t>
  </si>
  <si>
    <t>Afectación del desarrollo de las actividades misionales.</t>
  </si>
  <si>
    <t>Solicitar o recibir dadivas por diligenciamiento, entrega del Formulario de Inscripción de Sujetos de Ordenamiento o por inscripción en el Registro de Sujetos de Ordenamiento</t>
  </si>
  <si>
    <t>En campo, cuando se realiza el barrido predial o en el proceso de valoración de la solicitud</t>
  </si>
  <si>
    <t>Alterar u omitir información en desarrollo del procedimiento de Registro de Sujetos de Ordenamiento, para favorecer a terceros.</t>
  </si>
  <si>
    <t>En el proceso de valoración y calidad puede alterarse u omitir información</t>
  </si>
  <si>
    <t>Falta de ética profesional del funcionario o personal vinculado a la entidad.</t>
  </si>
  <si>
    <t xml:space="preserve">Falta de controles en el manejo de la información </t>
  </si>
  <si>
    <t>Desconocimiento de la normatividad y lineamientos establecidos para el desarrollo del registro de sujetos de ordenamiento</t>
  </si>
  <si>
    <t>Deterioro de la imagen institucional.</t>
  </si>
  <si>
    <t>Hallazgos, observaciones y/o acciones sancionatorias por parte de los organismos de control.</t>
  </si>
  <si>
    <t>Pérdida de la credibilidad institucional.</t>
  </si>
  <si>
    <t>Demandas contra la entidad y/o funcionarios</t>
  </si>
  <si>
    <t>Subdirección de Sistemas de Información de Tierras</t>
  </si>
  <si>
    <t xml:space="preserve">Identificar necesidades, ajustar y aprobar proyectos en materia TI. </t>
  </si>
  <si>
    <t>Realización de mesa de trabajo conjunta entre los líderes de las áreas involucradas (Secretaria General, Dirección de Ordenamiento y Subdirección de Sistemas de Información de Tierras)</t>
  </si>
  <si>
    <t xml:space="preserve">Debe existir una aprobación de proyectos de TI por las 3 areas involucradas, de lo contrario no es posible continuar con el proceso de contratación </t>
  </si>
  <si>
    <t>Acta de reunión</t>
  </si>
  <si>
    <t>Mesa de Trabajo para la identificación, validación y aprobación de proyectos de TI</t>
  </si>
  <si>
    <t>Controlar el acceso a la plataforma tecnologica</t>
  </si>
  <si>
    <t>A través del diligenciamiento de acuerdo de confidencialidad</t>
  </si>
  <si>
    <t>sin acuerdo de confidencialidad no es posible contar con acceso al Sistema para su respectivo registro</t>
  </si>
  <si>
    <t>Acceso controlado a la información a través de permisos  para el registro de solicitudes FISO.</t>
  </si>
  <si>
    <t>Controlar la numeración de los FISOS entregados por Oferta</t>
  </si>
  <si>
    <t>El sistema aautomaticamente identifica cuando se registra un FISO si este se encuentra duplicado</t>
  </si>
  <si>
    <t>El sistema no permite crear un FISO repetido, ya que la numeración es unica</t>
  </si>
  <si>
    <t>Validación de numeración de FISO al ingresar al sistema</t>
  </si>
  <si>
    <t>Verificar el cumplimiento de los criterios minimos de valoración</t>
  </si>
  <si>
    <t>Se realiza de manera aleatoria sobre el 30% de la asignación de cada valorador</t>
  </si>
  <si>
    <t>Se devuelve lla asignación para que se realicen las respectivas correcciones</t>
  </si>
  <si>
    <t>Aplicar controles de calidad de manera aleatoria al proceso de registro, categorización y calificación de los sujetos de ordenamiento, de acuerdo a información consignada en el FISO.</t>
  </si>
  <si>
    <t>Seguimiento a los proyectos de TI</t>
  </si>
  <si>
    <t>Dirección de Ordenamiento Social de la Propiedad</t>
  </si>
  <si>
    <t>Retroalimentaciones al equipo RESO sobre los casos valorados y las consecuencias que acarrea las modificaciones y/o divulgación de información para beneficio de un tercero.</t>
  </si>
  <si>
    <t xml:space="preserve">Equipo RESO - Subdirección Sistemas de Información de Tierras </t>
  </si>
  <si>
    <t>Omitir o dilatar intencionalmente la gestión de PQRSD para beneficio propio o de terceros</t>
  </si>
  <si>
    <t>Intereses económicos</t>
  </si>
  <si>
    <t>En cualquiera de las fases de la gestión de PQRSD</t>
  </si>
  <si>
    <t>Pérdida de la credibilidad institucional e investigaciones y sanciones</t>
  </si>
  <si>
    <t>Ofrecimiento de sobornos</t>
  </si>
  <si>
    <t>Inoportunidad en el servicio al ciudadano</t>
  </si>
  <si>
    <t>Solicitar y/o recibir dinero o cualquier otro beneficio personal a cambio de la promesa de éxito en la realización o priorización de un trámite</t>
  </si>
  <si>
    <t>Amenazas</t>
  </si>
  <si>
    <t>En cualquiera de los contactos con los usuarios y ciudadanos</t>
  </si>
  <si>
    <t>Sobornos</t>
  </si>
  <si>
    <t>Oportunidad para estafas a ciudadanos</t>
  </si>
  <si>
    <t>Vinculación de personal sin cumplimiento de requisitos mínimos en beneficio particular o de un tercero.</t>
  </si>
  <si>
    <t xml:space="preserve">Intereses de terceros. Omisión intencional en la aplicación de criterios definidos en el Manual de Funciones, competencias y requisitos o la  modificación de los mismos </t>
  </si>
  <si>
    <t>En el proceso de selección de personal</t>
  </si>
  <si>
    <t xml:space="preserve"> Investigaciones por parte de órganos de control.</t>
  </si>
  <si>
    <t xml:space="preserve">  No validación de la información aportada por los aspirantes o verificación sesgada de cumplimiento de requisitos de vinculación.</t>
  </si>
  <si>
    <t>Pérdida o manipulación de  expedientes de historia laboral para beneficio personal o de tercero.</t>
  </si>
  <si>
    <t xml:space="preserve"> Interés en ocultar o manipular antecedentes laborales</t>
  </si>
  <si>
    <t xml:space="preserve"> Puede suceder en cualquier momento pero puede ser crítico en el momento de préstamo y consulta de los expedientes</t>
  </si>
  <si>
    <t xml:space="preserve"> Investigaciones por parte de órganos de control</t>
  </si>
  <si>
    <t xml:space="preserve"> Debilidad en la aplicación de controles para la debida custodia de los expedientes</t>
  </si>
  <si>
    <t>Pérdida de la credibilidad institucional</t>
  </si>
  <si>
    <t>Pérdida de documentación en los expedientes de procesos de investigación disciplinaria, en beneficio del o de los investigados</t>
  </si>
  <si>
    <t>Falta de control del expediente disciplinario</t>
  </si>
  <si>
    <t>En cualquiera de las fases de la investigación disciplinaria</t>
  </si>
  <si>
    <t>Investigaciones por parte de órganos de control</t>
  </si>
  <si>
    <t>Prescripción o caducidad de la acción disciplinaria en favor de los implicados.</t>
  </si>
  <si>
    <t>Falta del control en los términos de actuación en cada etapa procesal</t>
  </si>
  <si>
    <t>Celebración indebida de contratos en beneficio particular o de un tercero</t>
  </si>
  <si>
    <t>Indebida verificación de requisitos y evaluación no objetiva de los proveedores</t>
  </si>
  <si>
    <t>En cualquier de las fases de contratación</t>
  </si>
  <si>
    <t>Vicios en la estructuración de los pliegos y términos</t>
  </si>
  <si>
    <t>Investigaciones y sanciones por parte de órganos de control, así como perdida de credibilidad institucional</t>
  </si>
  <si>
    <t>Aprobación de informes y pagos de contratistas sin el cumplimiento del objeto y/o obligaciones contractuales en beneficio particular o de terceros</t>
  </si>
  <si>
    <t>Desconocimiento del supervisor de las obligaciones de los contratistas.</t>
  </si>
  <si>
    <t>En la aprobación de pagos o terminación de contratos</t>
  </si>
  <si>
    <t>Cantidad de contratos que supervisa una sola persona dentro de la dependencia</t>
  </si>
  <si>
    <t>Pérdida o uso indebido de bienes devolutivos de la Agencia Nacional de Tierras para beneficio personal o de terceros</t>
  </si>
  <si>
    <t>Desconocimiento de los procedimientos de usos de bienes de la Agencia Nacional de Tierras</t>
  </si>
  <si>
    <t>En el uso de bienes de la Agencia Nacional de Tierras</t>
  </si>
  <si>
    <t xml:space="preserve">Detrimento patrimonial e investigaciones y sanciones </t>
  </si>
  <si>
    <t>Falta de controles en el préstamo de bienes</t>
  </si>
  <si>
    <t>Aumento de costos en mantenimiento y adquisición de bienes</t>
  </si>
  <si>
    <t>Pérdida o manipulación de expedientes con información institucional para beneficio particular o de un tercero</t>
  </si>
  <si>
    <t>Ausencia de control sobre expedientes y préstamos</t>
  </si>
  <si>
    <t>En la administración de expedientes</t>
  </si>
  <si>
    <t>Pérdida de la memoria institucional</t>
  </si>
  <si>
    <t>Falta de ética y honestidad por parte del colaborador</t>
  </si>
  <si>
    <t>Constitución de obligaciones y/o pagos realizados por la Agencia Nacional de Tierras, sin el cumplimiento de requisitos legales, presupuestales y contables, en beneficio de un particular.</t>
  </si>
  <si>
    <t>Fallas en el control de los requisitos para la causación económica</t>
  </si>
  <si>
    <t>En la fase de pagos</t>
  </si>
  <si>
    <t>Falta de lineamientos para la ejecución de pagos</t>
  </si>
  <si>
    <t>Secretaría General - Servicio al Ciudadano</t>
  </si>
  <si>
    <t>Evidenciar los tiempos de respuesta en relación a las PQRSDF e identificar aquellas tramitadas fuera de tiempo</t>
  </si>
  <si>
    <t xml:space="preserve">La Secretaría General remite periódicamente informes de la gestión realizada por toda la entidad sobre las comunicaciones recibidas mediante el Sistema de Gestión Documental - ORFEO </t>
  </si>
  <si>
    <t>En caso de no remitir el informe de manera oportuna, la Secretaría General requerirá mediante correo electrónico al área encargada la generación y envío del informe de ORFEO</t>
  </si>
  <si>
    <t xml:space="preserve">1. Informe de gestión de las PQRSD
2. Envío de información sobre el avance de la gestión realizada por las dependencias mediante correos electrónicos. </t>
  </si>
  <si>
    <t>Seguimiento a la gestión y respuesta de la PQRSD</t>
  </si>
  <si>
    <t>Cuatrimestral</t>
  </si>
  <si>
    <t xml:space="preserve">Informar a la ciudadanía sobre la gratuidad en los trámites realizados por la Agencia Nacional de Tierras, de igual manera visibilizar los canales de atención por medio de los cuales se pueden denunciar los posibles hechos de corrupción. </t>
  </si>
  <si>
    <t>Publicar información referente a los trámites de la Agencia Nacional de Tierras, así como hacer visibles los caneles de atención por medio de los cuales se pueden denunciar los pobibles hechos de corrupción</t>
  </si>
  <si>
    <t>Banners publicados y/o mensajes enviados y/o piezas informativas publicadas</t>
  </si>
  <si>
    <t xml:space="preserve">Campaña de sensibilizaicón frente a los trámites dirigida a la ciudadanía </t>
  </si>
  <si>
    <t xml:space="preserve">Informar a la ciudadanía que se comunica por el canal telefónico sobre los trámites de la Agencia Nacional de Tierras. </t>
  </si>
  <si>
    <t>Grabación de la llamada en CallCenter</t>
  </si>
  <si>
    <t>Protocolo de atención en el canal telefónico que incluya libreto frente a los trámites</t>
  </si>
  <si>
    <t>Profesionales de la Subdirección de Talento Humano que realizan verificacion de requisitos mínimos</t>
  </si>
  <si>
    <t xml:space="preserve">Cada vez que se requiera vincular una persona a la planta de personal </t>
  </si>
  <si>
    <t>Verificar que los soportes presentados por el aspirante evidencien el cumplimiento de los requistos exigidos por el empleo, conforme a lo establecido en el Manual de Funciones y Competencias de la entidad.</t>
  </si>
  <si>
    <t>La persona designada para realizar la verificación de requisitos mínimos, debe: 1)Verificar con SNIES acreditación de estudios 2)Analizar si la experiencia laboral esta relacionada con el empleo; 3) Verificar si cuenta con Libreta militar, Tarjeta profesional y certificacionaes PGN, CGR, Policia; 4) Revisar concepto examen médico laboral 5) Diligenciar el formato Cumplimiento Requisitos Mínimos GTHU-F-010</t>
  </si>
  <si>
    <t>Si al culminar la verificación se observa que el aspirante no cumple con alguno de los requisitos exigidos, se requiere al aspirante para que presente la información faltante. Si no la presenta, se le informa que no puede ser vinculado a la entidad, manifestando las razones del rechazo</t>
  </si>
  <si>
    <t>Formato Cumplimiento Requisitos Mínimos GTHU-F-010, diligenciado por el profesional designado. 
Expediente de hoja de vida conformado</t>
  </si>
  <si>
    <t>Verificar el cumplimiento de los requisitos exigidos por el empleo a proveer, de acuerdo con los requisitos de Ley y los contemplados en el Manual de Funciones y Competencias Laborales de la Agencia.</t>
  </si>
  <si>
    <t>Funcionario designado para la custodia de expedientes</t>
  </si>
  <si>
    <t>Llevar el registro actualizado de los documentos que conforman el expediente laboral</t>
  </si>
  <si>
    <t>Una vez conformado el expediente del funcionario posesionado, el responsable del control diligencia la hoja de control del expediente,y la actualiza cada vez que surjan nuevos documentos.</t>
  </si>
  <si>
    <t>Si se detecta que falta algún documento en el expediente, debe reportar inmediatamente al Subdirector de TH para iniciar las investigaciones a que haya lugar.</t>
  </si>
  <si>
    <t>Diligenciamiento de la hoja de control de los expedientes de hoja de vida por parte del servidor público encargado de la custodia de las hojas de vida</t>
  </si>
  <si>
    <t>Control Interno Disciplinario
Secretaría General</t>
  </si>
  <si>
    <t>Ejecutar un control riguroso de los expedientes o piezas procesales por medio del seguimiento e inventario constante de los mismos.</t>
  </si>
  <si>
    <t>Verificación a la matriz de seguimiento e inventario de expedientes o piezas procesales activas en la Agencia Nacional de Tierras</t>
  </si>
  <si>
    <t>El grupo de Control Interno Disciplinario en el momento de identificar acciones irregulares iniciará las investigaciones necesarias y se remitirá a los órganos de control pertinentes.</t>
  </si>
  <si>
    <t>Matriz de seguimiento y control de procesos disciplinarios</t>
  </si>
  <si>
    <t>Digitalización de expedientes disciplinarios archivados</t>
  </si>
  <si>
    <t>Identificar posibles riesgos de corrupción dentro de la Agencia Nacional de Tierras, por medio del manejo inadecuado de información correspondiente a los expedientes disciplinarios.</t>
  </si>
  <si>
    <t>Seguimiento e inventario de los expedientes disciplinarios o piezas procesales en sus diferentes etapas</t>
  </si>
  <si>
    <t xml:space="preserve">En caso de encontrar desviaciones u observaciones se debe informar al grupo de Control Interno Disciplinario para iniciar las investigaciones y/o acciones pertinentes. </t>
  </si>
  <si>
    <t xml:space="preserve">Aplicación de matriz de seguimiento e inventario constante de los expedientes o piezas procesales. </t>
  </si>
  <si>
    <t>Coordinación para la Gestión Contractual
Secretaría General</t>
  </si>
  <si>
    <t>Cada vez que se adelante un proceso contractual</t>
  </si>
  <si>
    <t xml:space="preserve">Analizar la pertinencia de la modalidad de selección a emplear para determinada contratación, los términos y requisitos definidos en los documentos del proceso y verificar que el proceso contractual esté incluido en el Plan Anual de Adquisiciones de la entidad (PAABS), así como el cumplimiento de requisitos y condiciones establecidas por parte de los proveedores. </t>
  </si>
  <si>
    <t xml:space="preserve">El profesional de contratos realizará lo siguiente:
- Constatar autorizaciones o avales del comité de contratación de la entidad para llevar a cabo determinados procesos de adquisición de bienes y/o servicios (Revisión de Actas del Comité).
- Análisis de los documentos de la fase precontractual (ficha técnica, análisis del sector, estudios previos). Cotejar que estos documentos se encuentren estructurados según las fichas de producto establecidas dentro del Sistema Integrado de Gestión de la Calidad para el proceso de adquisición de bienes y servicios. La necesidad de contratación identificada debe estar incluida en el PAABS.
- En la etapa de selección se debe revisar cuidadosamente que los proveedores cumplan los requisitos de la contratación, mediante cotejo contra lista de chequeo y condiciones definidas en las invitaciones, estudios o pliegos estructurados. </t>
  </si>
  <si>
    <t xml:space="preserve">Si el profesional de contratos realiza observaciones o identifica desviaciones, es necesario que sean atendidas o subsanadas:
- Complementar información o documentación pendiente por parte de los proveedores.
- Las áreas responsables o equipos de trabajo deben atender y responder las observaciones o comentarios formulados frente a los documentos del proceso (ficha técnica, análisis del sector, estudios previos). </t>
  </si>
  <si>
    <t xml:space="preserve">Actas de mesas de trabajo / 
correos electrónicos 
(Las mesas de trabajo se realizarán cuando sea requerido, de lo contrario las observaciones se realizarán mediante correos electrónicos)
</t>
  </si>
  <si>
    <t xml:space="preserve">Brindar acompañamiento en el diligenciamiento de los documentos precontractuales y de ser necesario convocar a mesas de trabajo con el propósito de revisar las observaciones y sugerencias técnico - jurídicas correspondientes. </t>
  </si>
  <si>
    <t>Supervisores de contratos en la ANT</t>
  </si>
  <si>
    <t>Se debe ejecutar el control cada vez que se presente una cuenta con fines de pago para aprobación y visto bueno del Supervisor del contrato</t>
  </si>
  <si>
    <t>Verificar que los requisitos para la gestión de pago presentadas por los contratistas y/o proveedores cumplen a cabalidad con lo establecido con la ley.</t>
  </si>
  <si>
    <t>Se debe diligenciar el formato establecido dentro del proceso de adquisición de bienes y servicios, en donde se encuentran señalados los requisitos y la verificación de cumplimiento de las obligaciones y objeto contractual.</t>
  </si>
  <si>
    <t xml:space="preserve">El supervisor que identifique el incumplimiento de las obligaciones y/o objeto contractual deberá requerir por escrito al contratista con el fin de subsanar las observaciones realizadas. En caso de persistencia acudir a lo establecido dentro del manual de supervisión. </t>
  </si>
  <si>
    <t>Formato ADQBS-F-001-Forma RECIBIDO A SATISFACCIÓN INFORME DE ACTIVIDADES Y ORDEN DE PAGO CONTRATISTAS diligenciado por cada pago pactado dentro de los contratos</t>
  </si>
  <si>
    <t xml:space="preserve">Diligenciar el formato ADQBS-F-001-Forma RECIBIDO A SATISFACCIÓN INFORME DE ACTIVIDADES Y ORDEN DE PAGO CONTRATISTAS por parte del supervisor del contrato en donde se especifica puntualmente el cumplimiento del objeto y de las obligaciones. Y así mismo la verificación de los requisitos estipulados en el formato para su pago. </t>
  </si>
  <si>
    <t xml:space="preserve">La suscripción en línea a través del aplicativo dispuesto por la Agencia a las cuentas enviadas para pago, denotan el conocimiento y verificación por parte de los supervisores de las obligaciones y/o objeto contractual. </t>
  </si>
  <si>
    <t>Reporte del aplicativo de las aprobaciones y rechazos efectuados por parte de los supervisores</t>
  </si>
  <si>
    <t>Realizar las aprobaciones a través del aplicativo dispuesto para los contratos de prestación de servicios profesionales y de apoyo</t>
  </si>
  <si>
    <t>Almacenista
Subdirección Administrativa y Financiera</t>
  </si>
  <si>
    <t>Verificar el buen estado y uso de los bienes de la Agencia Nacional de Tierras, a través de un seguimiento al inventario de la entidad</t>
  </si>
  <si>
    <t>Se debe realizar un seguimiento a la base de datos de los bienes de la entidad, en donde se identifiquen las pérdidas o daños de los mismos, así como detectar el responsable a cargo de su uso</t>
  </si>
  <si>
    <t>En el caso de detectar daños o pérdidas en los bienes, se procederá a solicitar por medio del aplicativo Aranda el mantenimiento del bien</t>
  </si>
  <si>
    <t>Informe semestral en donde se indique a detalle la relación de bienes devolutivos de la Agencia Nacional de Tierras, teniendo en cuenta las bajas de la entidad</t>
  </si>
  <si>
    <t>Revisión a las bases de datos de los bienes devolutivos de la entidad, contenidos en la herramienta de gestión Apoteosys (o la plataforma dispuesta), con el fin de verificar el estado de los mismos y detectar posibles desviaciones</t>
  </si>
  <si>
    <t>Líder del grupo de Gestión Documental
Subdirector Administrativo y Financiero</t>
  </si>
  <si>
    <t>Verificar las bases de datos existentes y comprobar los tiempos de préstamo de documentos en el archivo, identificando que personas presentan demoras en la devolución de expedientes en préstamo.</t>
  </si>
  <si>
    <t>Se debe realizar un seguimiento a las bases de datos existentes identificando que personas presentan demoras en la devolución de expedientes en préstamo.  De igual manera, se busca controlar en que dependencia reposan los documentos prestados.</t>
  </si>
  <si>
    <t>Cuando el funcionario, contratista o colaborador que realizó la solicitud de préstamo de expediente presenta demoras en los tiempos establecidos se requerirá la devolución del documento vía correo electrónico con copia a su supervisor.</t>
  </si>
  <si>
    <t>Registros físicos efectuados en la Forma ADMBS-F-029 FORMA PRÉSTAMO Y DEVOLUCIÓN DE DOCUMENTOS.</t>
  </si>
  <si>
    <t>Realizar seguimiento a los tiempos de préstamo y devolución registrados en la forma ADMBS-F-029 FORMA PRÉSTAMO Y DEVOLUCIÓN DE DOCUMENTOS, para identificar posibles pérdidas en el préstamo de expedientes.</t>
  </si>
  <si>
    <t xml:space="preserve">Líderes equipo financiero
Subdirección Administrativa y Financiera </t>
  </si>
  <si>
    <t>Validar que los soportes proporcionados para el desembolso de los pagos son los correspondientes con la lista de requerimientos en el procedimiento de pagos</t>
  </si>
  <si>
    <t>Se toma una muestra del 5% de los pagos efectuados por la Agencia Nacional de Tierras del reporte de la central de cuentas, lo cual permite verificar el cumplimiento en la radicación de documentos soporte requeridos para cada tipo de pago (prestación de servicios, facturas, servicios públicos)</t>
  </si>
  <si>
    <t xml:space="preserve">En el caso de encontrar un hallazgo este será reportado a la central de cuentas y al equipo financiero de la Subdirección Administrativa y Financiera, quienes adoptarán medidas frente a los hallazgos solicitando la rectificación de la información encontrada. </t>
  </si>
  <si>
    <t>Se realizará un reporte trimestral en donde se evidencia: en primer lugar, la base de datos de donde se toma la muestra aleatoria de pagos y en segundo lugar un informe con los números de radicados y un indicador de cumplimiento según la auditoría realizada.</t>
  </si>
  <si>
    <t>Control aleatorio a muestra correspondiente al 5% de los pagos realizados a contratos de prestación de servicios profesionales.</t>
  </si>
  <si>
    <t>Cumplimiento: (Número de PQRSD gestionadas/Número de PQRSD vencidas)
(La línea base se establecerá al inicio de la vigencia 2020)</t>
  </si>
  <si>
    <t>Cumplimiento: (Número de denuncias tramitadas por concepto de solicitud de dadivas para la priorización de un trámite en el periodo de medición / Número de denuncias recibidas por concepto de solicitud de dadivas para la priorización de un trámite en el periodo de medición)
Impacto: Núnero de fallos sancionatorios por denuncias por concepto de solicitud de dadivas para la priorización de un trámite</t>
  </si>
  <si>
    <t>Capacitar a servidores públicos, contratistas y colaboradores de la Agencia Nacional de Tierras sobre:
1. Cultura de servicio al ciudadano
2. Control Interno Disciplinario
3. Gestión Documental</t>
  </si>
  <si>
    <t>Secretaría General - Servicio al Ciudadano
Control Interno Disciplinario
Subdirección Administrativa y Financiera</t>
  </si>
  <si>
    <t>Capacitaciones realizadas</t>
  </si>
  <si>
    <t>Capacitar a servidores públicos, contratistas y colaboradores de la Agencia Nacional de Tierras sobre:
1. Control Interno Disciplinario.
2. Manejo de situaciones bajo presiones indebidas de partes interesadas
3. Manejo de situaciones difíciles y amenaza.</t>
  </si>
  <si>
    <t>Secretaría General - Control Interno Disciplinario
Oficina del Inspector de la Gestión de Tierras</t>
  </si>
  <si>
    <t>(Número de formatos de cumplimiento de requisitos mínimos diligenciados / Número de fucionarios vinculados) X 100</t>
  </si>
  <si>
    <t>Cumplimiento: (# de expedientes disciplinarios digitalizados / Total de expedientes disciplinarios).
Impacto: (# de denuncias por perdida de expedientes disciplinarios)</t>
  </si>
  <si>
    <t>Cumplimiento: (# de expedientes de procesos disciplinarios registrados en la matriz de seguimiento y control / Total de expedientes de procesos disciplinarios).
Impacto: (# Casos prescritos por incumplimiento de términos)</t>
  </si>
  <si>
    <t>Revisión y aprobación de la ficha técnica de cumplimiento de requisitos al momento de realizarse la vinculación del personal a la planta de personal de la ANT</t>
  </si>
  <si>
    <t>Subdirector(a) de Talento Humano</t>
  </si>
  <si>
    <t>(Número de formatos de cumplimiento de requisitos mínimos revisados y aprobados / Número de fucionarios vinculados) X 100</t>
  </si>
  <si>
    <t>Funcionario responsable de la custodia de expedientes laborales</t>
  </si>
  <si>
    <t>Cronograma de implementación, ajustes y/o desarrollos del Software Disciplinario y/o plataforma dispuesta.</t>
  </si>
  <si>
    <t>Secretaría Genreal
Control Interno Disciplinario
Infraestructura y soporte tecnológico</t>
  </si>
  <si>
    <t>Cronograma de implementación, ajustes y/o desarrollos del Software</t>
  </si>
  <si>
    <t>(Número de requisitos verificados / Total de requisitos exigidos para la celebración de un contrato)</t>
  </si>
  <si>
    <t>Cumplimiento: (# de cuentas e informe de actividades revisadas y aprobadas por el supervisor del contrato / Total de Cuentas e informes del contrato).
Impacto: Hallazgos de auditorías internas o externas respecto al incumplimiento de alguna obligación contractual</t>
  </si>
  <si>
    <t>Grupo para la Gestión Contractual
Subdirección Administrativa y Financiera</t>
  </si>
  <si>
    <t>Documentos revisados</t>
  </si>
  <si>
    <t>Revisión de las minutas de los contratos antes de la suscripción por parte del Secretario General</t>
  </si>
  <si>
    <t>Secretaría General</t>
  </si>
  <si>
    <t>Minutas corregidas, correos electrónicos (Cuando sean requeridos)</t>
  </si>
  <si>
    <t>Capacitación a supervisores de contratos sobre la responsabilidad en la verificación del cumplimiento del objeto y obligaciones pactadas para el proceso de pagos</t>
  </si>
  <si>
    <t>Subdirección Administrativa y Financiera
Secretaría General</t>
  </si>
  <si>
    <t>Revisión de Procedimientos, formas, instructivos y/o manuales cumplimiendo las normas de contratación establecidas para tal fin.</t>
  </si>
  <si>
    <t>Cumplimiento: Número de Bienes devolutivos de la entidad registrados en la herramienta Apoteosys / Totalidad de bienes devolutivos de la Entidad)
Impacto : Número de denuncias por perdida o uso indebido de bienes devolutivos de la Entidad</t>
  </si>
  <si>
    <t>Cumplimiento: Número de expedientes institucionales prestados, registrados en la forma préstamo y devolución de documentos / Total de expedientes en préstamo en custodia de gestión documental
Impacto: Número de denuncias por perdida de expedientes institucionales</t>
  </si>
  <si>
    <t xml:space="preserve">Revisión de los procedimientos, instructivos y formas relacionados con el almacen. </t>
  </si>
  <si>
    <t>Subdirección Administrativa y Financiera</t>
  </si>
  <si>
    <t>% de procedimientos, instructivos y formas revisados.</t>
  </si>
  <si>
    <t>Socialización del procedimiento de préstamos de expedientes</t>
  </si>
  <si>
    <t>Socializaciones realizadas</t>
  </si>
  <si>
    <t>(Número de muestras con resultado positivo detectadas / Número de muestras tomadas) x 100</t>
  </si>
  <si>
    <t xml:space="preserve">Sensibilización al grupo de gestión financiera sobre la responsabildiad en la verificación del cumplimiento de requisitos para la gestión del pago. </t>
  </si>
  <si>
    <t>Número de servidores públicos y colaboradores sensibilizados/  Número de  servidores públicos y colaboradores pertenecientes al grupo de gestión financiera</t>
  </si>
  <si>
    <t>Asesor de la Dirección General para asuntos de geografía y topografía</t>
  </si>
  <si>
    <t>Emitir conceptos y viabilidades jurídicas para  favorecer intereses propios o de terceros.</t>
  </si>
  <si>
    <t>Dadivas.</t>
  </si>
  <si>
    <t>En la formulación de conceptos o viabilidades jurídicas</t>
  </si>
  <si>
    <t>Expedición de actos contrarios a la normatividad vigente</t>
  </si>
  <si>
    <t>Aplicación discrecional de normas para favorecer intereses de terceros</t>
  </si>
  <si>
    <t>Desconocimiento de las normas que rigen el actual de la entidad</t>
  </si>
  <si>
    <t>Investigaciones y sanciones</t>
  </si>
  <si>
    <t>Dilatar o no ejecutar las acciones de cobro coactivo para favorecer intereses propios o de terceros</t>
  </si>
  <si>
    <t>Beneficios particulares del colaborador</t>
  </si>
  <si>
    <t>En desarrollo de cobro coactivo</t>
  </si>
  <si>
    <t>Orientar  la defensa jurídica de la ANT o algunas de sus actuaciones en perjuicio de sus intereses para favorecer a un tercero</t>
  </si>
  <si>
    <t>Presiones indebidas</t>
  </si>
  <si>
    <t>En desarrollo de defensa jurídica</t>
  </si>
  <si>
    <t>OFICINA JURÍDICA</t>
  </si>
  <si>
    <t xml:space="preserve">POLÍTICA DE TRANSPARENCIA Y ANTICORRUPCIÓN </t>
  </si>
  <si>
    <t xml:space="preserve">La versión completa de la POLÍTICA DE TRANSPARENCIA Y ANTICORRUPCIÓN puede ser consulta en el siguiente Link: </t>
  </si>
  <si>
    <t>http://intranet.agenciadetierras.gov.co/wp-content/uploads/2019/09/DEST-Politica-003-POL%C3%8DTICA-DE-TRANSPARENCIA-Y-ANTICORRUPCI%C3%93N.pdf</t>
  </si>
  <si>
    <t>La Alta Dirección, al igual que las Direcciones Misionales y de Apoyo a la Gestión deben estar comprometidas con la gestión del riesgo de corrupción y asumir la responsabilidad de ejercer supervisión al cumplimiento de la Política de Prevención y Lucha Contra Corrupción de la Agencia Nacional de Tierras – ANT</t>
  </si>
  <si>
    <t>Prevenir, detectar e investigar la corrupción, con el fin de eliminar las prácticas corruptas que eventualmente se pueda presentar, por parte o en contra de la Agencia Nacional de Tierras ANT, y cuando sea del caso, poner en conocimiento de las autoridades competentes las presuntas conductas irregulares para que se impongan las sanciones correspondientes, y así reducir la pérdida de recursos públicos.</t>
  </si>
  <si>
    <t>Esta política se aplica a todo el personal de la Agencia Nacional de Tierras, frente a toda irregularidad en la que haya participación de los funcionarios, contratistas, colaboradores, operadores o agencias externas que hacen parte del desarrollo de las funciones en las diferentes Direcciones Misionales. De esta forma, toda investigación se deberá llevar a cabo sin hacer distinción de la posición del infractor, el cargo o la relación que guarde con la Agencia Nacional de Tierras.</t>
  </si>
  <si>
    <r>
      <t xml:space="preserve">La metodología a utilizar en la administración de riesgos de corrupción es la emitida por la Secretaria de la Transparencia de la Presidencia de la República indicada en los lineamientos del decreto 124 de enero 26 de 2016, actualmente contenidas en el documento </t>
    </r>
    <r>
      <rPr>
        <i/>
        <sz val="14"/>
        <color theme="1"/>
        <rFont val="Times New Roman"/>
        <family val="1"/>
      </rPr>
      <t>“Guía para la administración del riesgo y el diseño de controles en entidades públicas - Riesgos de gestión, corrupción y seguridad digital”</t>
    </r>
    <r>
      <rPr>
        <sz val="14"/>
        <color theme="1"/>
        <rFont val="Times New Roman"/>
        <family val="1"/>
      </rPr>
      <t xml:space="preserve"> - Versión 4 - Octubre de 2018, del Departamento Administrativo de la Función Pública, en coordinación con  la Secretaría de Transparencia de la Presidencia de la República y el Ministerio de las Tecnologías de la Información y las Comunicaciones.</t>
    </r>
  </si>
  <si>
    <t>DEST-COR-1</t>
  </si>
  <si>
    <t>DEST-COR-C.1.1</t>
  </si>
  <si>
    <t>DEST-COR-P.1.1</t>
  </si>
  <si>
    <t>COGGI-COR-1</t>
  </si>
  <si>
    <t>COGGI-COR-C.1.1</t>
  </si>
  <si>
    <t>COGGI-COR-P.1.1</t>
  </si>
  <si>
    <t>INTI-COR-1</t>
  </si>
  <si>
    <t>INTI-COR-C.1.1</t>
  </si>
  <si>
    <t>INTI-COR-P.1.1</t>
  </si>
  <si>
    <t>GEMA-COR-1</t>
  </si>
  <si>
    <t>GEMA-COR-2</t>
  </si>
  <si>
    <t>GEMA-COR-C.1.1</t>
  </si>
  <si>
    <t>GEMA-COR-P.1.1</t>
  </si>
  <si>
    <t>GEMA-COR-C.2.1</t>
  </si>
  <si>
    <t>GEMA-COR-C.2.2</t>
  </si>
  <si>
    <t>GEMA-COR-P.2.1</t>
  </si>
  <si>
    <t>POSPPR-COR-1</t>
  </si>
  <si>
    <t>POSPPR-COR-2</t>
  </si>
  <si>
    <t>POSPPR-COR-3</t>
  </si>
  <si>
    <t>POSPPR-COR-4</t>
  </si>
  <si>
    <t>POSPPR-COR-C.1.1</t>
  </si>
  <si>
    <t>POSPPR-COR-C.1.2</t>
  </si>
  <si>
    <t>POSPPR-COR-C.2.1</t>
  </si>
  <si>
    <t>POSPPR-COR-C.3.1</t>
  </si>
  <si>
    <t>POSPPR-COR-C.3.2</t>
  </si>
  <si>
    <t>POSPPR-COR-C.4.1</t>
  </si>
  <si>
    <t>POSPPR-COR-C.4.2</t>
  </si>
  <si>
    <t>POSPPR-COR-P.1.1</t>
  </si>
  <si>
    <t>POSPPR-COR-P.1.2</t>
  </si>
  <si>
    <t>POSPPR-COR-P.2.1</t>
  </si>
  <si>
    <t>POSPPR-COR-P.3.1</t>
  </si>
  <si>
    <t>SEJUT-COR-1</t>
  </si>
  <si>
    <t>SEJUT-COR-2</t>
  </si>
  <si>
    <t>SEJUT-COR-C.1.1</t>
  </si>
  <si>
    <t>SEJUT-COR-C.2.1</t>
  </si>
  <si>
    <t>ACCTI-COR-1</t>
  </si>
  <si>
    <t>ACCTI-COR-2</t>
  </si>
  <si>
    <t>ACCTI-COR-3</t>
  </si>
  <si>
    <t>ACCTI-COR-4</t>
  </si>
  <si>
    <t>ACCTI-COR-5</t>
  </si>
  <si>
    <t>ACCTI-COR-6</t>
  </si>
  <si>
    <t>ACCTI-COR-7</t>
  </si>
  <si>
    <t>ACCTI-COR-8</t>
  </si>
  <si>
    <t>ACCTI-COR-9</t>
  </si>
  <si>
    <t>ACCTI-COR-C.1.1</t>
  </si>
  <si>
    <t>ACCTI-COR-C.1.2</t>
  </si>
  <si>
    <t>ACCTI-COR-C.2.1</t>
  </si>
  <si>
    <t>ACCTI-COR-C.2.2</t>
  </si>
  <si>
    <t>ACCTI-COR-C.3.1</t>
  </si>
  <si>
    <t>ACCTI-COR-C.3.2</t>
  </si>
  <si>
    <t>ACCTI-COR-C.4.1</t>
  </si>
  <si>
    <t>ACCTI-COR-C.4.2</t>
  </si>
  <si>
    <t>ACCTI-COR-C.5.1</t>
  </si>
  <si>
    <t>ACCTI-COR-C.6.1</t>
  </si>
  <si>
    <t>ACCTI-COR-C.7.1</t>
  </si>
  <si>
    <t>ACCTI-COR-C.7.2</t>
  </si>
  <si>
    <t>ACCTI-COR-C.8.1</t>
  </si>
  <si>
    <t>ACCTI-COR-C.9.1</t>
  </si>
  <si>
    <t>ACCTI-COR-C.9.2</t>
  </si>
  <si>
    <t>ACCTI-COR-P.1.1</t>
  </si>
  <si>
    <t>ACCTI-COR-P.1.2</t>
  </si>
  <si>
    <t>ACCTI-COR-P.2.1</t>
  </si>
  <si>
    <t>ACCTI-COR-P.2.2</t>
  </si>
  <si>
    <t>ACCTI-COR-P.3.1</t>
  </si>
  <si>
    <t>ACCTI-COR-P.3.2</t>
  </si>
  <si>
    <t>ACCTI-COR-P.4.1</t>
  </si>
  <si>
    <t>ACCTI-COR-P.4.2</t>
  </si>
  <si>
    <t>ACCTI-COR-P.5.1</t>
  </si>
  <si>
    <t>ACCTI-COR-P.6.1</t>
  </si>
  <si>
    <t>ACCTI-COR-P.7.1</t>
  </si>
  <si>
    <t>ACCTI-COR-P.7.2</t>
  </si>
  <si>
    <t>ACCTI-COR-P.8.1</t>
  </si>
  <si>
    <t>ACCTI-COR-P.9.1</t>
  </si>
  <si>
    <t>ADMTI-COR-1</t>
  </si>
  <si>
    <t>ADMTI-COR-2</t>
  </si>
  <si>
    <t>ADMTI-COR-3</t>
  </si>
  <si>
    <t>ADMTI-COR-C.1.1</t>
  </si>
  <si>
    <t>ADMTI-COR-C.1.2</t>
  </si>
  <si>
    <t>ADMTI-COR-C.2.1</t>
  </si>
  <si>
    <t>ADMTI-COR-C.2.2</t>
  </si>
  <si>
    <t>ADMTI-COR-C.3.1</t>
  </si>
  <si>
    <t>ADMTI-COR-P.1.1</t>
  </si>
  <si>
    <t>ADMTI-COR-P.1.2</t>
  </si>
  <si>
    <t>ADMTI-COR-P.2.1</t>
  </si>
  <si>
    <t>ADMTI-COR-P.2.2</t>
  </si>
  <si>
    <t>ADMTI-COR-P.3.1</t>
  </si>
  <si>
    <t>***Sin información de riesgos de corrupción</t>
  </si>
  <si>
    <t>GINFO-COR-1</t>
  </si>
  <si>
    <t>GTHU-COR-1</t>
  </si>
  <si>
    <t>GTHU-COR-2</t>
  </si>
  <si>
    <t>GTHU-COR-3</t>
  </si>
  <si>
    <t>GTHU-COR-4</t>
  </si>
  <si>
    <t>GTHU-COR-C.1.1</t>
  </si>
  <si>
    <t>GTHU-COR-C.2.1</t>
  </si>
  <si>
    <t>GTHU-COR-C.3.1</t>
  </si>
  <si>
    <t>GTHU-COR-C.4.1</t>
  </si>
  <si>
    <t>GTHU-COR-P.1.1</t>
  </si>
  <si>
    <t>GTHU-COR-P.2.1</t>
  </si>
  <si>
    <t>GTHU-COR-P.3.1</t>
  </si>
  <si>
    <t>GTHU-COR-P.4.1</t>
  </si>
  <si>
    <t>SEJUT-COR-P.1.1</t>
  </si>
  <si>
    <t>SEJUT-COR-P.1.2</t>
  </si>
  <si>
    <t>SEJUT-COR-P.1.3</t>
  </si>
  <si>
    <t>SEJUT-COR-P.1.4</t>
  </si>
  <si>
    <t>SEJUT-COR-P.1.5</t>
  </si>
  <si>
    <t>SEJUT-COR-P.2.1</t>
  </si>
  <si>
    <t>SEJUT-COR-P.1.6</t>
  </si>
  <si>
    <t>APJUR-COR-1</t>
  </si>
  <si>
    <t>APJUR-COR-2</t>
  </si>
  <si>
    <t>APJUR-COR-3</t>
  </si>
  <si>
    <t>APJUR-COR-4</t>
  </si>
  <si>
    <t>ADQBS-COR-1</t>
  </si>
  <si>
    <t>ADQBS-COR-2</t>
  </si>
  <si>
    <t>ADQBS-COR-C.1.1</t>
  </si>
  <si>
    <t>ADQBS-COR-C.2.1</t>
  </si>
  <si>
    <t>ADQBS-COR-C.2.2</t>
  </si>
  <si>
    <t>ADQBS-COR-P.1.1</t>
  </si>
  <si>
    <t>ADQBS-COR-P.1.2</t>
  </si>
  <si>
    <t>ADQBS-COR-P.2.1</t>
  </si>
  <si>
    <t>ADQBS-COR-P.2.2</t>
  </si>
  <si>
    <t>ADMBS-COR-1</t>
  </si>
  <si>
    <t>ADMBS-COR-2</t>
  </si>
  <si>
    <t>ADMBS-COR-C.1.1</t>
  </si>
  <si>
    <t>ADMBS-COR-C.2.1</t>
  </si>
  <si>
    <t>ADMBS-COR-P.1.1</t>
  </si>
  <si>
    <t>ADMBS-COR-P.2.1</t>
  </si>
  <si>
    <t>GEFIN-COR-1</t>
  </si>
  <si>
    <t>GEFIN-COR-C.1.1</t>
  </si>
  <si>
    <t>GEFIN-COR-P.1.1</t>
  </si>
  <si>
    <t>GEFIN-COR-P.1.2</t>
  </si>
  <si>
    <t>POSPPR-COR-P.3.2</t>
  </si>
  <si>
    <t>Aplicar los controles de calidad al proceso de numeración del FISO</t>
  </si>
  <si>
    <t xml:space="preserve">Subdirección Sistemas de Información de Tierras </t>
  </si>
  <si>
    <t>POSPPR-COR-P.4.1</t>
  </si>
  <si>
    <t>Acceso controlado a la información a través de permisos para el registro de solicitudes FISO, para cada usuario durante la permanencia en la entidad con el rol de valorador</t>
  </si>
  <si>
    <t>POSPPR-COR-P.4.2</t>
  </si>
  <si>
    <t>Analizar controles de calidad de manera aleatoria aplicadas al proceso de registro, categorizació n y calificación de los sujetos de ordenamiento</t>
  </si>
  <si>
    <t>Desgaste administrativo para subsanar la actuación.</t>
  </si>
  <si>
    <t xml:space="preserve">Servidores públicos o colaboradores de la ANT, que en beneficio propio o de un tercero manipulen, destruyan, dilaten omitan o incidan indebidamente en trámites o actuaciones administrativas de procesos agrarios o formalización de la propiedad privada rural. </t>
  </si>
  <si>
    <t>Subdirección de Procesos Agrarios y Gestión Jurídica: 
- Contratista – Líderes
Subdirección de Seguridad Jurídica: 
- Contratista – Líderes</t>
  </si>
  <si>
    <t>Por demanda</t>
  </si>
  <si>
    <t>Revisar los actos administrativos por parte de los líderes de los procesos agrarios y de formalización de la propiedad privada rural, antes de ser suscritos por parte de los Subdirectores</t>
  </si>
  <si>
    <t>Listado de los actos administrativos suscritos por las Subdirecciones, donde conste la revisión indicando el número de expediente y el número del acto administrativo que están en los sistemas de información de la ANT</t>
  </si>
  <si>
    <t>Actualizar y depurar el inventario de procesos agrarios.</t>
  </si>
  <si>
    <t>Subdirecciónde ProcesosAgrariosy GestiónJurídica y 
Subdirecciónde SeguridadJurídica</t>
  </si>
  <si>
    <t>Inventario de Procesos Agrios Actualizado</t>
  </si>
  <si>
    <t>ACTIVIDAD ELIMINADA</t>
  </si>
  <si>
    <t xml:space="preserve">Creación de los procedimientos de Procesos agrarios y de formalización de la propiedad privada rural mediante el Decreto Ley 902 de 2017, en el sistema integrado de gestión
</t>
  </si>
  <si>
    <t>DireccióndeGestión JurídicadeTierras</t>
  </si>
  <si>
    <t>Procedimientos creados en el Sistema integrado de gestión</t>
  </si>
  <si>
    <t>Acta de verificación de procedimientos
Formato ACCTI-F-003 Postulación y negociación del predio
Formato ACCTI –F-004 Verificación Condiciones del Propietario</t>
  </si>
  <si>
    <t>Acta de verificación de procedimientos
Formato ACCTI-F-003 Postulación y negociación del predio
Formato ACCTI-F-005 Estudio de títulos</t>
  </si>
  <si>
    <t>Reporte Hojas de control de los expedientes de hoja de vida diligenciados</t>
  </si>
  <si>
    <t>(Hojas de control de los expedientes de historia laboral conformados en el periodo / Número de funcionarios vinculados en el periodo) X 100</t>
  </si>
  <si>
    <t>Digitalizar los expedientes de historias laborales nuevos que se generen en el cuatrimestre, ubicarlos en el servidor y actualizar el "Reporte de historias laborales digitalizadas.</t>
  </si>
  <si>
    <t>(Número de historias laborales digitalizadas de funcionarios vinculados en el periodo / Número de historias laborales de funcionarios vinculados en el periodo) X 100</t>
  </si>
  <si>
    <t xml:space="preserve">Revisar  requerimientos  tecnicos  y  desarrollo  del  componente de  formalizacion en el SIT;  Uso de  los  componentes ya  desarrollados </t>
  </si>
  <si>
    <t>Subdirección de Seguridad Jurídica</t>
  </si>
  <si>
    <t>SIG parametrizado con la vía Decreto Ley 902.</t>
  </si>
  <si>
    <t>CONCEPTO DIRECCIÓN GENERAL</t>
  </si>
  <si>
    <t>Número de actos adminitrativos revisados por los  líderes / Número de actos administrativos suscritos</t>
  </si>
  <si>
    <t>MAPA DE RIESGOS DE CORRUPCIÓN
Vigencia 2020 - Versión 3
Septiembre de 2020</t>
  </si>
  <si>
    <t>ANEXO - Solicitud de modificaciones a la Versión 2 del Mapa de Riesgos de Corrupción</t>
  </si>
  <si>
    <t>Amenazas o presiones indebidas y exposición del colaborador frente a los terceros interesados.</t>
  </si>
  <si>
    <t>Beneficio particulares al determinar los criterios a aplicar y desconocimiento de la política de prevención del daño antijurídico.</t>
  </si>
  <si>
    <t>Desconocimiento del manual de Cobro Coactivo y presiones indebidas.</t>
  </si>
  <si>
    <t>Detrimento patrimonial y  Perdida de credibilidad institucional</t>
  </si>
  <si>
    <t>Orientar  la defensa jurídica de la ANT o algunas de sus actuaciones en perjuicio de sus intereses para favorecer a un tercero.</t>
  </si>
  <si>
    <t>Líder del Grupo de Conceptos.</t>
  </si>
  <si>
    <t>El Líder del Grupo de Conceptos, previo visto bueno a la viabilidad jurídica o concepto, verificará el mismo, determinando así la procedencia o no de éste.</t>
  </si>
  <si>
    <t>El líder del Grupo de Conceptos solicitará a quien proyecte la viabilidad jurídica o concepto, la solicitud que dio origen al mismo, así como la normatividad que soporte la respuesta y demás documentos anexos.</t>
  </si>
  <si>
    <t>El Líder del Grupo de Conceptos, en caso de tener discrepancias con el contenido del documento emitido, lo regresará al escribiente mediante el sistema de gestión documental ORFEO, detallando allí el motivo y solicitando realizar los respectivos ajustes.</t>
  </si>
  <si>
    <t>Trazabilidad en el sistema de gestión documental ORFEO, donde se evidencie la solicitud original, sus anexos, revisiones y, finalmente, documento aprobado y suscrito por el Jefe de la Oficina Jurídica.</t>
  </si>
  <si>
    <t>Supervisión de conceptos y viabilidades jurídicas por parte del  líder del Grupo de Conceptos quien solicitará a quien proyecte la viabilidad jurídica o concepto, la solicitud que dio origen al mismo, así como la normatividad que soporte la respuesta y demás documentos anexos.</t>
  </si>
  <si>
    <t xml:space="preserve">Cada vez que se expide una viabilidad jurídica o concepto, se efectuará el control </t>
  </si>
  <si>
    <t>Líder del Grupo de Representación Judicial.</t>
  </si>
  <si>
    <t>Cada vez que se recibe una solicitud para iniciar el procedimiento de cobro coactivo, deberá establecerse un término al funcionario/colaborador para entregar el proyecto tramitado.</t>
  </si>
  <si>
    <t>Líder del Grupo de Representación Judicial, previo visto bueno al proyecto de cobro coactivo, verificará el mismo, determinando así la procedencia o no de éste.</t>
  </si>
  <si>
    <t>El líder del Grupo de Representación Judicial solicitará a quien proyecte el proceso de cobro coactivo, la solicitud que dio origen al mismo, así como los demás documentos que presten mérito ejecutivo.</t>
  </si>
  <si>
    <t>El Líder del Grupo de Representación Judicial, en caso de tener discrepancias con el contenido del documento emitido, lo regresará al escribiente mediante el sistema de gestión documental ORFEO, detallando allí el motivo y solicitando realizar los respectivos ajustes.</t>
  </si>
  <si>
    <t>Supervisión de proceso de cobro coactivo por parte del líder del Grupo de Representación Judicial quien solicitará a quien proyecte el proceso de cobro coactivo, la solicitud que dio origen al mismo, así como los demás documentos que presten mérito ejecutivo.</t>
  </si>
  <si>
    <t>Cada vez que la ANT es notificada de una demanda, deberá establecerse un término al funcionario/colaborador para entregar el proyecto de la contestación.</t>
  </si>
  <si>
    <t>Líder del Grupo de Representación Judicial, previo visto bueno al proyecto de contestación de la demanda, verificará el mismo, determinando así la procedencia o no de éste.</t>
  </si>
  <si>
    <t>Supervisión de las respuestas de demandas por parte del líder del Grupo de Representación Judicial quien solicitará a quien proyecte la contestación de la demanda, la solicitud que dio origen a ésta.</t>
  </si>
  <si>
    <t>APJUR-COR-C.1.1</t>
  </si>
  <si>
    <t>APJUR-COR-C.2.1</t>
  </si>
  <si>
    <t>APJUR-COR-C.3.1</t>
  </si>
  <si>
    <t>APJUR-COR-C.4.1</t>
  </si>
  <si>
    <t>APJUR-COR-P.1.1</t>
  </si>
  <si>
    <t>APJUR-COR-P.2.1</t>
  </si>
  <si>
    <t>APJUR-COR-P.3.1</t>
  </si>
  <si>
    <t>APJUR-COR-P.4.1</t>
  </si>
  <si>
    <t>Diseñar y socializar la estrategia de prevención del daño antijurídico para la vigencia 2020</t>
  </si>
  <si>
    <t>Estrategia de prevención del daño antijurídico, diseñada y socializada</t>
  </si>
  <si>
    <t>Actualización y publicación del normagrama</t>
  </si>
  <si>
    <t>Lider del Grupo de Conceptos / Jefe oficina Jurídica</t>
  </si>
  <si>
    <t>Jefe Oficina Jurídica / Líder Grupo de Representación Judicial</t>
  </si>
  <si>
    <t>Versiones del normagrama publicado en la página web</t>
  </si>
  <si>
    <t>Aplicación del Manual del cobro coactivo</t>
  </si>
  <si>
    <t>Líder del Grupo de Representación Judicial</t>
  </si>
  <si>
    <t>Manual del cobro coactivo aprobado, socializado y aplicado</t>
  </si>
  <si>
    <t>Reuniones del Comité de Conciliación de la Agencis Nacional de Defensa Tierras</t>
  </si>
  <si>
    <t>Líder del Grupo de Representación Judicial / Secretario Técnico del Comité de Conciliación</t>
  </si>
  <si>
    <t xml:space="preserve">Actas del Comité de Conciliación </t>
  </si>
  <si>
    <t>Memorando 20201030211093, inclusión de valoración del riesgo APJUR-COR-1, controles y acciones preventivas</t>
  </si>
  <si>
    <t>En atención al informe “Informe de Seguimiento al Plan Anticorrupción y de Atención al
Ciudadano, II Cuatrimestre 2020”, de fecha 15 septiembre de 2020, suscrito por la doctora
LILIBETH AGUILERA PUA, en calidad de Jefe de Control Interno de la Agencia Nacional
de Tierras</t>
  </si>
  <si>
    <t>ADMITIDA</t>
  </si>
  <si>
    <t>Memorando 20201030211093, inclusión de valoración del riesgo APJUR-COR-2, controles y acciones preventivas</t>
  </si>
  <si>
    <t>Memorando 20201030211093, inclusión de valoración del riesgo APJUR-COR-3, controles y acciones preventivas</t>
  </si>
  <si>
    <t>Memorando 20201030211093, inclusión de valoración del riesgo APJUR-COR-4, controles y acciones preventivas</t>
  </si>
  <si>
    <t>Manipulación de la información durante la visita técnica, levantamientos topográficos en campo y procesamiento de la información en oficina, afectando la cabida y linderos de los predios solicitados por el área misional, para beneficios particulares.</t>
  </si>
  <si>
    <t>Presencia de intereses particulares para la modificación de la cabida y linderos de los predios; incluidas las conductas de recibir o solicitar beneficios por parte de un servidor público, contratista u operador para beneficio de un particular, ejecutando actividades por fuera de las normas, procedimientos, parámetros y criterios establecidos en procedimientos, guias, instructivos y formatos.</t>
  </si>
  <si>
    <t>En el desarrollo de la visita técnica, durante el postproceso de la informacion recopilada en campo y en la generacion de informes técnicos que describen la cabida y linderos de los predios.</t>
  </si>
  <si>
    <t>Afectación en el desarrollo de las actividades misionales.
Investigaciones por parte de órganos de control.
Afectación de credibilidad e imagen institucional
Detrimento patrimonial</t>
  </si>
  <si>
    <t xml:space="preserve">cada vez que recibe una solicitud </t>
  </si>
  <si>
    <t>Verificar y revisar el procedimiento realizado en campo por medio de la validación de evidencias de los formatos, datos de campo y del proceso de oficina con relación en la construcción de los linderos para la definicón de la cabida.</t>
  </si>
  <si>
    <t>El control de calidad se realiza evaluando los resultados del levantamiento topográfico, el resultado del control se registra en la matriz de control de calidad donde se evalua desde el procedimiento de campo, pasando por el procesamiento de datos de campo, hasta la generación de informes (Plano, informe levantamiento, redacción técnica de linderos, cruce de información geográfica) en los formatos definidospor la Agencia. "Revisión de los productos generados, bajo las especificaciones de las guías y formatos oficiales adoptados por la Agencia" GINFO-P-007 (ITEM 10)</t>
  </si>
  <si>
    <t>En el caso de No conformidad técnica en el producto, se reporta al topógrafo o socio estratégico para que este ajuste la información necesaria; este ajuste es nuevamente sometido a un control de calidad. Ningún informe relacionado con el levantamiento topográfico es entregado al solicitante sin contar con la conformidad de control de calidad.</t>
  </si>
  <si>
    <t xml:space="preserve">Matriz control de Calidad </t>
  </si>
  <si>
    <t>El Asesor de la Dirección General para asuntos de geografía y topografía (Director de Área) y/o El profesional delegado por el asesor quien se encargará de consolidar la información de Cruce de información geográfica F-007, levantamiento topográfico (soportes), Redacción Técnica de Linderos F-009 y planos cada vez que sea requerido por el área misional.
El profesional designado por el Asesor tendra la responsabilidad de verificar y revisar el procedimiento realizado en campo por medio de la validación de evidencias de los formatos, datos de campo y del proceso de oficina con relación en la construcción de los linderos para la definicón de la cabida.
El control de calidad se realiza segùn procedmiento GINFO-P-007 (ITEM 10) "Revisión de los productos generados, bajo las especificaciones de las guías y formatos oficiales adoptados por la Agencia". En el caso de determinar una No conformidad en el producto, se reporta al topógrafo o socio estratégico para que este ajuste la información necesaria; este ajuste es nuevamente sometido a un control de calidad. Ningún informe relacionado con el levantamiento topográfico es entregado al solicitante sin contar con la conformidad de control de calidad.</t>
  </si>
  <si>
    <t>GINFO-COR-C.1.1</t>
  </si>
  <si>
    <t>Número de solicitudes técnicas en Matriz control de calidad / Número total de solicitudes técnicas allegados</t>
  </si>
  <si>
    <t xml:space="preserve">Realizar charlas y capacitaciones en los procedimientos y especificaciones técnicas de topografía </t>
  </si>
  <si>
    <t>Dirección General ( Geografía y Topografía)</t>
  </si>
  <si>
    <t>Numero de charlas y capacitaciones Realizadas  / Numero de charlas y capacitaciones programadas
* Evidencia en las actas de asistencia a reuniones</t>
  </si>
  <si>
    <t>DIRECCIÓN GENERAL (EQUIPODE GEOGRAFÍA Y TOPOGRAFÍA)</t>
  </si>
  <si>
    <t>Memorando 20201000204873, actualización en la descripción del riesgo GINFO-COR-1.</t>
  </si>
  <si>
    <t>Se considera por parte del Área de geografía y topografía muy general y se requiere que sea más específica para el proceso que se está llevando a cabo, definiendo el nuevo riesgo GINFO-COR-1</t>
  </si>
  <si>
    <t>Memorando 20201000204873, inclusión de valoración del riesgo GINFO-COR-1., controles y acciones preventivas</t>
  </si>
  <si>
    <t>Atendiendo la petición de la oficina de Control Interno requerida en el informe Seguimiento
Riesgos Anticorrupción II 2020, el cual peticiona modificación del riesgo de corrupción
(GINFO-COR-1) así como la inclusión de la valoración del riesgo, controles del riesgo, y
acciones preventivas diseñadas por parte de la Dirección General Área de Geografía y
Topografía</t>
  </si>
  <si>
    <t>Verificar el cumplimiento de requisitos del(los) propietario(s) del predio(s), como condiciones habilitantes del programa,  mediante la revisión de un expediente en  cada trimestre del año.</t>
  </si>
  <si>
    <t>Verificar los requisitos jurídicos y técnicos  de los predios objetos del subsidio, mediante la revisión de un expediente en cada trimestre del año.</t>
  </si>
  <si>
    <t xml:space="preserve">Revisar e impulsar los procesos de Revocatoria en curso, mediante dligenciamiento de la lista de chequeo y/o matriz de revocatoria. </t>
  </si>
  <si>
    <t>Incorporar  oportunamente, la solicitud de Revocatoria en la forma ACCTI-F-097, matriz de Revocatoria Directa.</t>
  </si>
  <si>
    <t>Verificar, semestralmente,  según el procedimiento, el cumplimiento de requisitos habilitantes para continuar con la adjudicacion de predios baldíos y bienes fiscales patrimoniales en los municipios focalizados.</t>
  </si>
  <si>
    <t>Verificar, semestralmente, la realización del informe técnico jurídico preliminar, con base en el análisis de la información aportada del procedimiento.</t>
  </si>
  <si>
    <t>Registrar en cada decisión de Limitación a la Propiedad proferida, la validación por parte del líder de Limitación a la Propiedad y el Asesor o delegado de la Subdirección de Administración de Tierras de la Nación-SATN.</t>
  </si>
  <si>
    <t>Garantizar el cumplimiento de lo controles del procedimiento, mediante la revisión cuatrimestral, hecha por el profesional (líder) del grupo funcional,  en dos decisiones administrativas.</t>
  </si>
  <si>
    <t>Realizar la revisión jurídica inicial y técnica de las solicitudes de adjudicación de baldíos a Entidades de Derecho Público-EDP, recibidos en la Subdirección de Administración de Tierras de la Nación-SATN.</t>
  </si>
  <si>
    <t>Actualizar la matriz de seguimiento de solicitudes de Entidades de Derecho Público-EDP, según trámites adelantados.</t>
  </si>
  <si>
    <t xml:space="preserve">ACCTI-F-065 FORMA AUTO DE ARCHIVO POR DESISTIMIENTO TÁCITO O EXPRESO </t>
  </si>
  <si>
    <t>DIRECCIÓN DE ACCESO  A TIERRAS</t>
  </si>
  <si>
    <t>Memorando 20204000208523, actualización en la descripción de las actividades de control ACCTI-COR-C.1.1, ACCTI-COR-C.1.2, ACCTI-COR-C.2.1, ACCTI-COR-C.2.2, ACCTI-COR-C.3.1, ACCTI-COR-C.3.2, ACCTI-COR-C.4.1, ACCTI-COR-C.4.2, ADMTI-COR-C.1.1, ADMTI-COR-C.1.2, ADMTI-COR-C.2.1, ADMTI-COR-C.2.2.</t>
  </si>
  <si>
    <t>Las propuestas presentadas refieren, en su mayor parte, a ajustes de faltas ortográficas y de redacción, las cuáles se presentan con el fin de dar mayor claridad al lector del mapa y como sugerencia de la Oficina de Control Interno, para la realización de los seguimientos
periódicos.</t>
  </si>
  <si>
    <t>Mesas de trabajo realizadas para el seguimiento de proyectos validados y aprobados / Mesa de trabajo programadas para el seguimiento de proyectos validados y aprobados</t>
  </si>
  <si>
    <t>Acuerdos de confidencialidad por vigencia del contrato por cada usuario con rol valorador</t>
  </si>
  <si>
    <t>Número de acuerdos de confidencialidad firmados / Número de contratos por vigencia de usuarios rol valorador</t>
  </si>
  <si>
    <t>Retroalimentaciones a Equipo del RESO realizadas / Retroalimentaciones a Equipo del RESO programados</t>
  </si>
  <si>
    <t>Archivo excel donde se encuentre el histórico de FISOS generados</t>
  </si>
  <si>
    <t>Número de revisiones ejecutadas / Número de revisiones programadas</t>
  </si>
  <si>
    <t>Número de FISO´s verificados y ajustados / Revisión del 30% de registros FISO´s</t>
  </si>
  <si>
    <t>Documento excel con resumen de la revisión de registros FISO´s verificados y ajustados</t>
  </si>
  <si>
    <t>Documento resultado de la revisión aplicada / Documentos programados para la revision aplicada</t>
  </si>
  <si>
    <t>DIRECCIÓN DE GESTIÓN DEL ORDENAMIENTO SOCIAL DE LA PROPIEDAD</t>
  </si>
  <si>
    <t>Memorando 20202000210623, actualización en la descripción de soportes, periodicidad e indicadores en las actividades de control INTI-COR-C.1.1, POSPPR-COR-C.3.1, POSPPR-COR-C.3.2, POSPPR-COR-C.4.1, y POSPPR-COR-C.4.2.
De igual forma se solicita actualización en la descripción de los indicadores de las acciones preventivas INTI-COR-P.1.1, POSPPR-COR-P.3.1, POSPPR-COR-P.3.2, POSPPR-COR-P.4.1, y POSPPR-COR-P.4.2</t>
  </si>
  <si>
    <t>en respuesta a las recomendaciones realizadas por la Oficina de Control Interno en los informes cuatrimestrales al Plan Anticorrupción y de Atención al Ciudadano y al Mapa de Riesgos de Corrupción</t>
  </si>
  <si>
    <t>Informes seguimiento elaborados de proyectos TI / Informes de seguimiento programados de proyectos TI</t>
  </si>
  <si>
    <t>Jornadas de sensibilización realizadas</t>
  </si>
  <si>
    <t>COORDINACIÓN UNIDADES DE GESTIÓN TERRITORIAL</t>
  </si>
  <si>
    <t>Memorando 20207000208113, inclusión de indicadores para los controles SEJUT-COR-C.2.1, ACCTI-COR-C.5.1, y ADMTI-COR-C.3.1</t>
  </si>
  <si>
    <t>con el fin de incluir los indicadores correspondientes a las actividades de control, teniendo en cuenta las observaciones realizadas por la Oficina de Control Interno en su informe</t>
  </si>
  <si>
    <t>Número de conceptos y viabilidades supervisados / Número de conceptos y viabilidades emitidos</t>
  </si>
  <si>
    <t>Número de procesos de cobros coactivos supervisados / Número de procesos de cobros coactivos ejecutados</t>
  </si>
  <si>
    <t>Número de respuestas a las demandas supervisadas / Número de respuestas a las demandas notificadas</t>
  </si>
  <si>
    <t>APROBADA</t>
  </si>
  <si>
    <t xml:space="preserve">SEGUMIENTO OFICINA DE CONTROL INTERNO MAPA DE RIESGOS </t>
  </si>
  <si>
    <t xml:space="preserve">INCLUSION O MODIFICION DE LOS RIESGOS </t>
  </si>
  <si>
    <t xml:space="preserve">CONTROLES ASOCIADOS A LOS RIESGOS </t>
  </si>
  <si>
    <t xml:space="preserve">ACCIONES PREVENTIVAS ASOCIADAS A LOS RIESGOS </t>
  </si>
  <si>
    <t xml:space="preserve">Inclusion  de Riesgos </t>
  </si>
  <si>
    <t xml:space="preserve">Modificacion del Riego </t>
  </si>
  <si>
    <t>Causas que Originan la Modificacion o Inclusion del Riesgo</t>
  </si>
  <si>
    <t xml:space="preserve">Se Analizaron los Controles </t>
  </si>
  <si>
    <t xml:space="preserve">Periodicidad de los Controles son oportunos para la mitgacion del Riesgo </t>
  </si>
  <si>
    <t>EVIDENCIA REVISADA DEL CUMPLIMIENTO DE LA ACCIÓN DE CONTROL</t>
  </si>
  <si>
    <t>VERIFICACIÓN CUMPLIMIENTO ACTIVIDAD DE CONTROL</t>
  </si>
  <si>
    <t>OBSERVACIÓN/ RECOMENDACIÓN ACCION DE CONTROL</t>
  </si>
  <si>
    <t>Se activaron alertas tempranas para evitar la materialización de un riesgo</t>
  </si>
  <si>
    <t>LOS CONTROLES PREVIENEN O DETECTAN LAS CAUSAS, SON CONFIABLES PARA MINIMIZAR LA MITIGACIÓN DEL RIESGO</t>
  </si>
  <si>
    <t>EXISTE EVIDENCIA DE USO</t>
  </si>
  <si>
    <t>EVIDENCIA REVISADA DEL CUMPLIMIENTO DE LA ACCIÓN PREVENTIVA</t>
  </si>
  <si>
    <t>VERIFICACIÓN DEL CUMPLIMIENTO DE LA ACCIÓN  PREVENTIVA</t>
  </si>
  <si>
    <t>OBSERVACIÓN/ RECOMENDACIÓN ACCION PREVENTIVA</t>
  </si>
  <si>
    <t xml:space="preserve">SI </t>
  </si>
  <si>
    <t xml:space="preserve">No tiene Controles </t>
  </si>
  <si>
    <t xml:space="preserve">No tiene Periodicidad </t>
  </si>
  <si>
    <t>X</t>
  </si>
  <si>
    <t>Plan de Participación Ciudadana 2020, publicado en la pagina web en el link: http://www.agenciadetierras.gov.co/planeacion-control-y-gestion/planes-programas-y-proyectos/plan-de-participacion-ciudadana/</t>
  </si>
  <si>
    <t>Acción Preventiva Cumplido - Incumplido - En Terminos</t>
  </si>
  <si>
    <t>Cumplida</t>
  </si>
  <si>
    <t>Control Cumplida - Incumplida - En Terminos</t>
  </si>
  <si>
    <t>Terminos Actividades</t>
  </si>
  <si>
    <t>x</t>
  </si>
  <si>
    <t xml:space="preserve">Evaluacion de La OCI Seguimiento 31/12/2020 a la inclusion o modificacion de los riesgos </t>
  </si>
  <si>
    <t>En atención al informe "Informe de Seguimiento al Plan Anticorrupcíon y atención al Ciudadano II Cuatrimestre 2020" suscrito por la Oficina de Control Interno</t>
  </si>
  <si>
    <t xml:space="preserve">En el informe emitido el pasado 15/09/2020 se recomendo al lider del proceso "Apoyo Jurídico" realizar la identificación y valoración de los riegos, dando cumplimiento de manera oportuna en el presente seguimiento </t>
  </si>
  <si>
    <t>Proyección de la Modificación al Manual de Cobro Coactivo y Proyección del Acto Administrativo del Manual de Cobro Coactivo</t>
  </si>
  <si>
    <t>Incumplida</t>
  </si>
  <si>
    <t xml:space="preserve">Se logró evidenciar que la dependencia dio cumplimiento a la Acción Preventiva en el mes de diciembre, mediante el aplicativo "Politica de Prevención del Daño Antijurídico" aprobada por la Agencia Nacional de Defensa Jurídica del Estado, para la vigencia 2020, al corte de 15 de diciembre de 2020. Sin embargo es importante dejar en el repositorio el soporte mediante el cual el Comité de Conciliación aprobó dicho aplicativo. </t>
  </si>
  <si>
    <t>Se logró evidenciar que la dependencia realizó la actualización y publicación del Normograma de la ANT en el mes de diciembre</t>
  </si>
  <si>
    <t>Se logró evidenciar que la dependecia se encuentra realizando la expedición del Manual de Cobro Coactivo de manera oportuna.</t>
  </si>
  <si>
    <t>No se logran observan las evidencias pertenecientes a las acciones realizadas en los meses de Noviembre y Diciembre correspondientes a esta acción preventiva</t>
  </si>
  <si>
    <t>No aplica</t>
  </si>
  <si>
    <t>Se espera que el Consejo Directivo 50 de la ANT, apruebe el Plan de Acción v2021, en sesión del 16/12/2020</t>
  </si>
  <si>
    <t>Actas de Reunión Seguimiento ejecución presupuestal, plan anual de adquisición de bienes y servicios y metas plan de acción 2020 de la ANT.</t>
  </si>
  <si>
    <t>Se logran identificar las actas de reunión Seguimiento ejecución presupuestal, plan anual de adquisición de bienes y servicios y metas plan de acción 2020 de la ANT, realizadas en los meses de septiembre, octubre, noviembre y diciembre.</t>
  </si>
  <si>
    <t xml:space="preserve">Se logró evidenciar que se encuentra publicado en la pagina Web el Informe de PQRSD III Trimestre 2020 en el siguiente Link:  https://www.agenciadetierras.gov.co/servicio-al-ciudadano/informes-de-solicitudes-peticiones-quejas-reclamos-y-denuncias/
De la misma manera se identificó la remisión por parte de la dependencia de correos electronicos mediante los cuales se hace seguimiento con las areas de la ANT a los radicados pendietes. </t>
  </si>
  <si>
    <t>Se logró evidenciar el cumplimiento de las acciones de control pertenecientes a este riesgo, mediante la revisión de las evidencias aportadas por la dependencia, donde se identifica la sensibilización frente a los tramites dirigida a la ciudadania y el protocolo de atención en el canal telefonico</t>
  </si>
  <si>
    <t xml:space="preserve">Se logró identificar que la acción presenta cumplimiento, ya que realizó una capacitación en prevención de faltas disciplinarias, en día jueves 24 de septiembre. </t>
  </si>
  <si>
    <t>Se logró identificar que la acción presenta cumplimiento, ya que realizaron capacitaciones en emas misionales y de servicio al ciudadano de acuerdo a lo programado en las UGT y PAT</t>
  </si>
  <si>
    <t>No Aplica</t>
  </si>
  <si>
    <t>Forma GTHU-F-010 Cumplimiento de Requisitos Minimos</t>
  </si>
  <si>
    <t xml:space="preserve">Se evidencia que la dependencia realizo durante el III Cuatrimestre el diligenciamiento de la "forma GTHU-F-010 Cumplimiento de Requisitos Minimos" correspondiente a las personas (35) que ingresaron en los meses de septiembre, octubre, noviembre  y diciembre. de la misma manera las mismas se encuentran consignadas en los expedientes laborales.  </t>
  </si>
  <si>
    <t>Se evidencia que la dependencia realizó la digitalización de los expedientes de historias laborales que se generaron en el III cuatrimestre 2020, los cuales se encuentran en la siguiente ruta Z:\TALENTO_HUMANO\Historias Laborales ANT</t>
  </si>
  <si>
    <t>Forma ADMS-F-016 Hoja de Control</t>
  </si>
  <si>
    <t>Se evidenció mediante la información suministrada por la dependencia que existen las hojas de control de los expedientes de hoja de vida correspondiente a los personas que ingresaron a la Agencia Nacional de Tierras en el III Cuatrimestre 2020</t>
  </si>
  <si>
    <t>Se evidencia que la dependencia realizó el diligenciamiento de la ficha tecnica de cumplimiento de requisitos, correspondiente a las personas que ingresaron en el III cuatrimestre del 2020</t>
  </si>
  <si>
    <t xml:space="preserve">Expedientes Digitalizados </t>
  </si>
  <si>
    <t xml:space="preserve">Se logró identificar que la dependencia se encuentra adelantando las tareas necesarias, mediante reuniones mediante la herramienta TEAMS, para realizar la migración de la información presentada por Control Interno Disciplinario </t>
  </si>
  <si>
    <t>MATRIZ SEGUIMIENTO Y CONTROL DE PROCESOS</t>
  </si>
  <si>
    <t>Se lográ evidenciar que la dependencia cuenta con una matriz de seguimiento y control de procesos la cual se diligencia de manera sistematica,</t>
  </si>
  <si>
    <t xml:space="preserve">Soportes de Acompañamiento en el proceso precontractual </t>
  </si>
  <si>
    <t>Se logró evidenciar mediante la información suministrada por la dependencia, que se estan realizando de manera oportuna los acompañamientos solicitados por las misionales correspondientes a los documentos precontractuales.</t>
  </si>
  <si>
    <t>se logró evidenciar que en el mes de septiembre la dependencia realizó la revisión de los procedimientos, formas y manuales contenidos dentro del Sistema Integrado de Gestión, de la cual surge la actualización del Manual de Contratación y Manual de Supervisión. 
De la misma manera se identifica que la dependencia realiza el acompañamiento y previa revisión por parte del Secretario General de las minutas de los contratos.</t>
  </si>
  <si>
    <t>No</t>
  </si>
  <si>
    <t>Se logra evidenciar que la dependencia realiza la verificación inicial de los requisitos minimos para la realización de pagos mediante el aplicativo Klic y de la misma manera maneja un reporte de rechazos y aprobados. Sin embargo, es importante mencionar que no se tiene evidencia del diligenciamiento del formato ADQBS-F-001- Forma RECIBIDO A SATISFACCIÓN INFORME DE ACTIVIDADES Y ORDEN DE PAGO CONTRATISTAS</t>
  </si>
  <si>
    <t xml:space="preserve">se logró evidenciar que en el mes de septiembre la dependencia realizó la revisión de los procedimientos, formas y manuales contenidos dentro del Sistema Integrado de Gestión, de la cual surge la actualización del Manual de Contratación y Manual de Supervisión. </t>
  </si>
  <si>
    <t>Reporte Aprobaciones y Rechazos</t>
  </si>
  <si>
    <t xml:space="preserve">Se logra evidenciar que la dependencia realiza la verificación inicial de los requisitos minimos para la realización de pagos mediante el aplicativo Klic y de la misma manera maneja un reporte de rechazos y aprobados. </t>
  </si>
  <si>
    <t xml:space="preserve">Se evidencia el cumplimiento de la acción preventica mediante la realización de una capacitación virtual sobre Supervisión del Contrato el día 11 de agosto, en donde participaron 84 personas.  </t>
  </si>
  <si>
    <t xml:space="preserve">Informe Semestral de Bienes Devolutivos </t>
  </si>
  <si>
    <t>Se logra evidenciar que la dependencia en el mes de diciembre realizo el informe semestral del detalle de los bienes devolutivos de la ANT,  donde se refleja el estado de cada uno de los bienes.</t>
  </si>
  <si>
    <t>Registros ADMBS-F-029 FORMA PRÉSTAMO Y DEVOLUCIÓN DE DOCUMENTOS</t>
  </si>
  <si>
    <t>Gracias a las evidencias suministradas por la dependecia, se logra identificar que existen un numero amplio de  registros por lo tanto se sugiere se pueda implementar una base de datos para un mejor seguimiento y control de la Información.</t>
  </si>
  <si>
    <t>Mediante la información suministrada por la dependecia se logró identificar que se estan adelantando las tareas necesarias para la revisión y/o actualización de los procedimientos inherentes del proceso, con un avance del 45% a octubre, se recomienda continuar con la revisión y actualización de los mismos</t>
  </si>
  <si>
    <t xml:space="preserve"> </t>
  </si>
  <si>
    <t xml:space="preserve">Se logró evidenciar que la dependencia realizó en el mes de septiembre la socialización mediante la realización de un banner donde se da a conocer el procedimiento para el prestamo de expedientes.
De la misma manera realizó la formalización y publicación del instructivo ADMBS-I-011 SUMINISTRO DE LOS SERVICIOS DE PRÉSTAMO, DEVOLUCIÓN Y CONSULTA DE DOCUMENTOS EN LOS DEPOSITOS DE ARCHIVO CENTRAL DE LA AGENCIA de manera oportuna. </t>
  </si>
  <si>
    <t>Reporte trimestral Auditoria de Pagos</t>
  </si>
  <si>
    <t>Por medio de la información suministrada se logra evidenciar que la dependencia realiza un reporte de manera trimestral en donde se identifica la muestra aleatoria de la revisión y un informe po cada mes reportado con los indicadores de cumplimiento como son: Entrega de Planilla de Aportes, Numero de Contrato, informe de actividades aprobado por el supervisor.</t>
  </si>
  <si>
    <t>La actividad fue ejecutada de acuerdo a lo establecido en el mes de junio</t>
  </si>
  <si>
    <t>La actividad fue ejecutada de acuerdo a lo establecido en el mes de mayo</t>
  </si>
  <si>
    <t>Trazabilidad Sistema Documental Orfeo</t>
  </si>
  <si>
    <t>Mediante la revisión de las evidencias aportadas por la dependencia,se logra identificar que existe una trazabilidad a los tramites realizados por parte de los profesionales pertenecientes a esta Oficina.</t>
  </si>
  <si>
    <t xml:space="preserve">Se lográ evidenciar mediante la RESOLUCIÓN No. 20201030295476 del 2020-12-24. “Por medio de la cual se adopta el manual de Cobro Persuasivo y Coactivo de la Agencia Nacional de Tierras. </t>
  </si>
  <si>
    <t>Con el Fin de Incluir los indicadores correspondientes a la actividad de control, teniendo en cuanta las observaciones realizadas por la Oficina de Control Interno</t>
  </si>
  <si>
    <t xml:space="preserve">En el informe emitido el pasado 15/09/2020 emitido por la Oficina de Control Interno se recomendo, incluir los indicadores correspondientes a esta actividad de control </t>
  </si>
  <si>
    <t>Jornadas de Sensibilización</t>
  </si>
  <si>
    <t>Se realizó una jornada de sensibilización del mapa de riesgos de corrupción el día 10 de septiembre con los equipos de trabajo de las UGT y la Oficina del Inspector de Tierras.</t>
  </si>
  <si>
    <t>En el mes de octubre se realizaron dos (2) jornadas de sensibilización en materia del Código de Integridad ANT las cuales se desarrollaron el 13/10/2020 y 15/10/2020 dividiendo en 2 grupos a las UGT, dando cumplimiento a las actividades programadas.</t>
  </si>
  <si>
    <t>Se realizaron para el mes de diciembre mesas de trabajo para la identificación, validación y aprobación de proyectos de TI. En las evidencias se podrán visualizar las actas resultantes de estas reuniones</t>
  </si>
  <si>
    <t>Se realizan informes de seguimiento a proyectos de TI. En las evidencias se podrá visulizar estos informes</t>
  </si>
  <si>
    <t xml:space="preserve">se da cumplimiento en un 100% de la meta programada, ya que de 5 municipios en los que se debe divulgar mensajes claves de prevención de la corrupción y gratuidad de trámites de la ANT se ha realizado en 5 municipios. Cuatro de estos ya se habían reportado en el primer - segundo cuatrimestre y  el quinto en septiembre del 2020. Sin embargo, para  octubre se realizo la divulgación de mensajes claves de prevención de la corrupción y gratuidad en 2 municipios mas los cuales son María La Baja (Bolívar) y Almaguer (Cauca). En noviembre, por segunda vez se difundieron estos tipos de mensajes para el municipio de Piamonte que fue reportado anteriormente en septiembre. </t>
  </si>
  <si>
    <t>Se da un cumplimiento del 100% de la actividad de control ya que se realizaron en el año 2020 cinco informes de validacion catastral. Reportados en el mes de octubre los municipios de Rioblanco Tolima (Unidad de intervención Gaitán y Palonegro) y Córdoba Bolívar (Unidad de intervención San Andrés). Reportados en noviembre los municipios de El Guamo Bolívar (unidad de intervención San José de Lata) y Rioblanco Tolima (Unidad de intervención Centro Poblado Palonegro)</t>
  </si>
  <si>
    <t xml:space="preserve">Para septiembre del año 2020 se da cumplimiento en un 100% de la meta programa, ya que de 5 municipios en los que se debe divulgar mensajes claves de prevención de la corrupción se ha realizado en 5 municipios. Sin embargo, en el mes de octubre se realizaron estas divulgaciones adicionales  para 2 municipios María La Baja (Bolívar) y Almaguer (Cauca).  En noviembre, por segunda vez se difundieron estos tipos de mensajes para el municipio de Piamonte que fue reportado anteriormente en septiembre. </t>
  </si>
  <si>
    <t>En el equipo de RESO para diciembre del 2020 se encuentran diecinueve (19) usuarios con rol validador, los acuerdo de confidencialidad se diligencia en el momento de la contratación, estos archivos reposan en el área de contratos. Como soportes se cuenta con el listado de usuarios y sus acuerdos de confidencialidad firmados</t>
  </si>
  <si>
    <t>A lo largo del año 2020 de acuerdo a la frecuencia establecida se realizan retroalimentaciones al Equipo del RESO  en donde se dan lineamientos para el equipo de valoración referente al proceso de valoración. Asimismo, en diciembre para el equipo RESO valorador se hacen las retroalimentaciones programadas sobre las  inconsistencias generadas en las solicitudes valoradas para que estas se verifiquen, ajusten y reenvíen</t>
  </si>
  <si>
    <t>Mensualmente se realiza la validación de la numeración de FISO ingresados  al sistema. En el mes de diciembre se validaron 690 validaciones de la numeración FISO ingresados al sistema</t>
  </si>
  <si>
    <t>Durante el mes de diciembre del 2020 se realizan proceso de calidad al 30% de los Actos Administrativos generados por cada valorador, en las evidencias se visualiza la aplicación de estos controles</t>
  </si>
  <si>
    <t xml:space="preserve">Se han realizado a lo largo del año tres (3) informes de revisión de la calidad aplicada en los meses mayo, junio y julio (1er informe), corte de agosto (2do informe) y corte diciembre (3 informe).  </t>
  </si>
  <si>
    <t xml:space="preserve">En el mes de diciembre del 2020 los líderes de la Subdirección Seguridad Jurídica y la Subdirección de Procesos Agrarios y Gestión Jurídica realizaron la revisión permanente de los Actos Administrativos antes de ser suscritos por los subdirectores. Se anexa el listado de los actos administrativos revisados. con corte a 18 de diciembre. 334 actos administrativos revisados por los líderes / 334 actos administrativos suscritos. Adicionalmente, cada vez que se encontraban inconsistencias se procedió a realizar el reporte respectivo en la matriz de producto no conforme.
</t>
  </si>
  <si>
    <t>SEJUT-COR-P.1.1- En el mes de diciembre del 2020, se adelanto la actividad y se  depuro el inventario con de procesos agrarios vía Decreto Ley 902 y Decreto 1071. con corte  a 18 de diiembre. Se adjuntan las matrices donde se evidencia que la actividad se adelanto de acuerdo con lo programado.  Por lo                                     anterior, se evidencia el cumplimiento a cabalidad de esta actividad preventiva.</t>
  </si>
  <si>
    <t>En sesión del 20/12/2019, el Consejo Directivo de la Agencia Nacional de Tierras, aprobó plan operativo y PdA de la vigencia
http://www.agenciadetierras.gov.co/wp-content/uploads/2020/03/Acta39.pd</t>
  </si>
  <si>
    <t>SEJUT-COR-P.1.3. Actividad cumplida</t>
  </si>
  <si>
    <t>SEJUT-COR-P.1.4. Actividad cumplida en el primer cuatrimestre</t>
  </si>
  <si>
    <t>SEJUT-COR-P.1.5 Actividad cumplida - Se aprobó y publicó el procedimiento SEJUT-P-006 "PROCEDIMIENTO ÚNICO DE PROCESOS AGRARIOS CONFORME AL DECRETO LEY 902 DE 2017" en la intranet el 18 de diciembre del 2020. Por lo tanto, se da cumplida en su totalidad la actividad preventiva.</t>
  </si>
  <si>
    <t>SEJUT-COR-P.1.6. Actividad cumplida en el primer cuatrimestre</t>
  </si>
  <si>
    <t xml:space="preserve">Actualización, redacción de la actividad de control,  ajustes de faltas ortográficas y de redacción, las cuáles se presentan con el fin de dar mayor claridad al lector del mapa </t>
  </si>
  <si>
    <t>Se evidencia el formato ACCTI-F-007- FORMA UNIFICADA DE VISITA DE CARACTERIZACIÓN, encontrándose debidamente diligenciado y conforme a requerimientos técnicos. Se anexa acta de revisión, el citado formato y expediente del predio Pedregal con FMI 122—6622 (folio 45).</t>
  </si>
  <si>
    <t>El 30 de abril de 2020, se realizó la capacitación de socialización de PAAC, impartida por la Oficina de Inspección de Tierras, a todo el equipo de Compra Directa.</t>
  </si>
  <si>
    <t>Se evidencia el formato ACCTI-F 022 - ESTUDIO PRELIMINAR Y COMPLEMENTARIO DE TITULOS, estando conforme dentro de la etapa correspondiente del procedimiento de compra directa (folio 48 del expediente).Se anexa acta de revisión y expediente del predio Pedregal con FMI 122—6622.</t>
  </si>
  <si>
    <t>En el mes de marzo se realizó la capacitación del procedimiento ACCTI-P-010 Procedimiento de Compra Directa de Predios, a todo el equipo de trabajo.
Asimismo, el 12 de agosto, se brindó capacitación a los contratistas del nuevo equipo de compra y adjudicaciones, en la que se especificó los requisitos de cada etapa y la importancia del seguimiento de las etapas del proceso.</t>
  </si>
  <si>
    <t>Se realizó la revisión de los proyectos S-3660435 SIRA 2016 PLC y S-71410794 SIRA 2016 PLC los cuales se encuentran en estado PROYECTO MATERIALIZADO, producto de este análisis se evidenció la realización de las actividades necesarias para la verificación jurídica, técnica y ambiental de los predios postulados por los beneficiarios, particularmente el análisis y estudio jurídico del propietario del predio, quien de acuerdo al concepto expedido por la ANT, está habilitado para adelantar la venta del bien inmueble; así mismo, se realizó el estudio de títulos que determina que el predio cumple los requerimientos jurídicos para ser objeto de compra con recursos del subsidio. De igual manera se realizó la revisión de los proyectos S-26425636 SIRA 2016 PLC y S-CAU-126 SIDRA 2015, lo cuales se encuentran en etapa de PROYECTO PRODUCTIVO, producto de esta revisión se evidenció que cuentan con los insumos necesarios para el cierre técnico y financiero del subsidio, el cual se encuentra debidamente aprobado por el Comité de Seguimiento de la ANT, por lo cual se concluye que la materialización del proyecto productivo de cada subsidio cumplió con todos los requerimientos establecidos en el procedimiento.</t>
  </si>
  <si>
    <t>El 29 de octubre de 2020, se realizó la capacitación a los colaboradores del grupo de Subsidios, la cual fue impartida por la Oficina del Inspector de Tierras</t>
  </si>
  <si>
    <t xml:space="preserve">El dìa 27 de mayo de 2020, se realizó mediante la plataforma electrónica de TEAMs, la capacitación sobre los procesos de adjudicación y materialización de subsidios dirigida a todos los colaboradores de la Subdirecciòn de Acceso a tierras en zonas focalizadas.  en dicha capacitación participaron 57 colaboradores, funcionarios y contratistas de los 75 que laboran en la Subdirecciòn, con  lo cual se alcanzó a capacitar al 76% del personal.
De igual manera, el día 30 de julio, se realizó esta misma capacitación para todos los funcionarios, contratistas y colaboradores de la ANT, en el que tambien participaron 48 personas que laboran en la subdirección. </t>
  </si>
  <si>
    <t>El control se ha ejecutado de conformidad.
Se anexa como soporte, 4  listas de chequeo en procesos de Revocatoria del mes de diciembre y Matriz Revocatoria Directa actualizada.</t>
  </si>
  <si>
    <t>El 30 de abril de 2020, se realizó la capacitación de socialización de PAAC, impartida por la Oficina de Inspección de Tierras, a todo el equipo de Revocatoria Directa.</t>
  </si>
  <si>
    <t>El control se ha ejecutado de conformidad.
Se envia Soporte de Matriz de Revocatoria Directa actualizada.</t>
  </si>
  <si>
    <t>La Subdirección de Demanda y Descongestión ha capacitado a los 4 integrantes del Grupo de Revocatoria Directa sobre el procedimiento  ACCTI-P-005 Revocatoria Directa del Acto de  Adjudicación de Baldios a Persona Natural. (Anexo soporte  listado de asistencia de grupo Revocatoria Directa)</t>
  </si>
  <si>
    <t>Se realizó la revisión de los FISO 7532 y FISO 8125 los cuales se encuentran en estado TITULO REGISTRADO, producto de este análisis se evidenció que en ambos proyectos el proceso revisado cumplió con todo lo establecido en el procedimiento POSPR_P_006, conforme a las tareas de competencia del área misional. En este sentido, se evidenció la realización de las respectivas resoluciones de apertura y de cierre, con base en los informes Técnico Jurídico preliminar y definitivo, respectivamente, de igual manera realizó la audiencia pública de resultados y el registro de la resolución de adjudicación como consta en los FMI de cada proyecto.</t>
  </si>
  <si>
    <t>El 29 de octubre de 2020, se realizó la capacitación a los colaboradores del grupo de  Barrido Predial, la cual fue impartida por la Oficina del Inspector de Tierras</t>
  </si>
  <si>
    <t xml:space="preserve">El dìa 20 de mayo de 2020, se realizó mediante la plataforma electrónica de TEAMs, la capacitación sobre los procesos de adjudicación de baldios a persona natural por ley 160 y decreto ley 902 dirigida a todos los colaboradores, funcionarios y contratistas  de la Subdirecciòn de Acceso a tierras en zonas focalizadas.  en dichas capacitaciòn participaron 58 colaboradores, funcionarios y contratistas de los 75 que laboran en la Subdirecciòn, con  lo cual se alcanzó a capacitar al 77% del personal.
De igual manera, el día 28 de julio se realizó esta misma capacitación para todos los funcionarios, contratistas y colaboradores de la ANT, en el que participaron 58 personas que laboran en la subdirección. </t>
  </si>
  <si>
    <t>Se anexa informe trimestral de las acciones realizadas durante los meses de agosto, septiembre y octubre de 2020, sobre la adquisición de los predios BELLAVISTA y VISTA HERMOSA, con destino a la Comunidad indígena Musu Runa Kuna, ubicada en el municipio de Mocoa, departamento del Putumayo.</t>
  </si>
  <si>
    <t>A la fecha se está a la espera de los soportes por parte de la Oficina de Planeación respecto al procedimiento ACCTI-P-010 Compra de predios y/o mejoras, así como el concepto jurídico solicitado a la Oficina Jurídica en junio y reiterado con el correo del 06 de octubre del 2020 del cual se anexa la gestión.</t>
  </si>
  <si>
    <t>Se anexan soportes de las socializaciones realizadas a los Resguardos Inga Colón e Inga de Aponte.</t>
  </si>
  <si>
    <t>La guia fue socializada al Equipo de Iniciativas desde el primer semestre del 2020.</t>
  </si>
  <si>
    <t>Se anexan los soportes del desarrollo de los siguientes comités de compras:
1. Consejo Comunitario Piedras de Bachichi.
2. Resguardo Indígena Naexil Put</t>
  </si>
  <si>
    <t>Se anexa la base actualizada a corte 30/OCT/2020 del Plan de Atención para Comunidades Indígenas y Negras .</t>
  </si>
  <si>
    <t>Con las capacitaciones llevadas a  cabo en los meses anteriores y evidenciadas se concluyó esta actividad.</t>
  </si>
  <si>
    <t>Desde el mes de octubre se cumplió esta acción con el cargue en el sistema de gestión de calidad y publicació en la Dirección y Subdirección de Asuntos Étnicos del Instructivo de Priorización del Plan de Atención.</t>
  </si>
  <si>
    <t>El 09 de diciembre se registró en la herramienta Share Point el seguimiento y gestión presentada correspondiente al mes de octubre de la Dirección y Subdirección de Asuntos Étnicos, se anexa archivo registrado.</t>
  </si>
  <si>
    <t>El control se ha ejecutado de conformidad. 
Se verifican los trámites que salen firmados del Despacho por temas relacionados con limitaciones a al propiedad (se adjunta acta que tiene por soportes las comunicaciones con vistos buenos correspondientes)</t>
  </si>
  <si>
    <t>El 7 de mayo de 2020, se realizó la capacitación de socialización de PAAC, impartida por la Oficina de Inspección de Tierras, a todo el equipo de Limitación a la Propiedad</t>
  </si>
  <si>
    <t>El control se ha ejecutado de conformidad. 
Se verifican los trámites que salen firmados del Despacho por temas relacionados con limitaciones a al propiedad (se adjunta acta)</t>
  </si>
  <si>
    <t>El 25 de junio de 2020, se realizó la capacitación en el puesto de trabajo al 100% de los contratistas que ingresaron al grupo de Limitaciones a la Propiedad.</t>
  </si>
  <si>
    <t>En el último trimestre del año 2020 se han expedido 160 autos de archivo desagregados de la siguente manera:
Octubre: 58
Noviembre: 69
Diciembre: 33</t>
  </si>
  <si>
    <t>El 7 de mayo de 2020, se realizó la capacitación de socialización de PAAC, impartida por la Oficina de Inspección de Tierras, a todo el equipo de Entidades de Derecho Público</t>
  </si>
  <si>
    <t>En el último trimestre del año 2020 se ha realizado la actualización de la Matriz de Acuerdo a las actuaciones administrativas adelantadas para cada solicitud, así como el ingreso de nuevas solicitudes (250)</t>
  </si>
  <si>
    <t>El profesional encargado del grupo funcional de EDP (Mónica Zapata Rodríguez- Contratista SATN), realizó la capacitación en el procedimiento de Adjudicación de Baldíos a Entidades Derecho Público, el 04 de febrero de 2020, a todos los profesionales asignados para tal efecto. Así mismo, brinda orientación permanente en el marco de las actividades desarrolladas relacionadas con dicho procedimiento, en el marco de la contingencia sanitaria y aislamiento preventivo, estas orientaciones se han desarrollado por medio de la Herramienta MIcrosoft Teams</t>
  </si>
  <si>
    <t>RIESGO SIN INFORMACIÓN</t>
  </si>
  <si>
    <t>se realizo control de calidad a los predios levantados durante el mes de Noviembre para las diferentes misionales de la ANT.
se adjunta matriz con informacion correspondiente a los predios que se les realizo el respectivo control de calidad por parte del area de Georgrafia y Topografia.</t>
  </si>
  <si>
    <t>Se realizó capacitacion de retroalimentacion en los parametros  tener encuenta al momento de realizar un control de calidad tanto interno como externo, adiconal a ello se explico cual es la nueva norvativa generada en el 2020 por las autoridades competentes que rigiran a partir del 2021.</t>
  </si>
  <si>
    <t>Se logra evidenciar que la acción de control se encuentra en terminos, ya que la dependencia reporta que "nos encontramos en la digitalización de expedientes disciplinarios activos, archivos que reposan en el aplicativo de información TEAMS dispuesto por la Entidad", sin embargo al no poder revisar los expedientes fisicos debido a la emergencia sanitaria del Covid 19 se deja como control con limitación.</t>
  </si>
  <si>
    <t>  actualización en la descripción de soportes, periodicidad e indicadores en las actividades de control y  Actualización en las descripciones de los indicadores de las acciones preventivas.</t>
  </si>
  <si>
    <t xml:space="preserve">En el informe emitido el pasado 15/09/2020 emitido por la Oficina de Control Interno se recomendo realizar  actualización en la descripción de soportes, periodicidad e indicadores en las actividades de control y  Actualización en las descripciones de los indicadores de las acciones preventivas.  </t>
  </si>
  <si>
    <t xml:space="preserve">En el informe emitido el pasado 15/09/2020 emitido por la Oficina de Control Interno  recomendo realizar  Actualización en la  redacción de la actividad de control,  ajustes de faltas ortográficas y de redacción, las cuáles se presentan con el fin de dar mayor claridad al lector del mapa de Riesgos.  </t>
  </si>
  <si>
    <t>Actualización en la descripción del riesgo e Inclusión de Acción Preventiva</t>
  </si>
  <si>
    <t>En el informe emitido el pasado 15/09/2020 emitido por la Oficina de Control Interno se recomendo,  realizar modificacion a la descripción del riesgo e Inclusión de Acción Preventiva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</si>
</sst>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scheme val="minor"/>
    </font>
    <font>
      <sz val="10"/>
      <color theme="1"/>
      <name val="Arial Narrow"/>
      <family val="2"/>
    </font>
    <font>
      <b/>
      <sz val="10"/>
      <color theme="0"/>
      <name val="Arial Narrow"/>
      <family val="2"/>
    </font>
    <font>
      <b/>
      <sz val="10"/>
      <name val="Arial Narrow"/>
      <family val="2"/>
    </font>
    <font>
      <b/>
      <sz val="10"/>
      <color theme="1"/>
      <name val="Arial Narrow"/>
      <family val="2"/>
    </font>
    <font>
      <u/>
      <sz val="11"/>
      <color theme="10"/>
      <name val="Calibri"/>
      <family val="2"/>
      <scheme val="minor"/>
    </font>
    <font>
      <u/>
      <sz val="11"/>
      <color theme="11"/>
      <name val="Calibri"/>
      <family val="2"/>
      <scheme val="minor"/>
    </font>
    <font>
      <b/>
      <sz val="11"/>
      <color theme="1"/>
      <name val="Calibri"/>
      <family val="2"/>
      <scheme val="minor"/>
    </font>
    <font>
      <sz val="10"/>
      <name val="Arial"/>
      <family val="2"/>
    </font>
    <font>
      <b/>
      <sz val="11"/>
      <color theme="0"/>
      <name val="Arial Narrow"/>
      <family val="2"/>
    </font>
    <font>
      <b/>
      <sz val="11"/>
      <color theme="1"/>
      <name val="Arial Narrow"/>
      <family val="2"/>
    </font>
    <font>
      <sz val="10"/>
      <name val="Arial Narrow"/>
      <family val="2"/>
    </font>
    <font>
      <sz val="12"/>
      <color theme="1"/>
      <name val="Calibri"/>
      <family val="2"/>
      <scheme val="minor"/>
    </font>
    <font>
      <sz val="11"/>
      <color theme="1"/>
      <name val="Arial Narrow"/>
      <family val="2"/>
    </font>
    <font>
      <b/>
      <sz val="12"/>
      <color theme="1"/>
      <name val="Arial Narrow"/>
      <family val="2"/>
    </font>
    <font>
      <sz val="11"/>
      <color theme="1"/>
      <name val="Times New Roman"/>
      <family val="1"/>
    </font>
    <font>
      <b/>
      <sz val="11"/>
      <color theme="1"/>
      <name val="Times New Roman"/>
      <family val="1"/>
    </font>
    <font>
      <i/>
      <sz val="12"/>
      <color theme="1"/>
      <name val="Calibri"/>
      <family val="2"/>
      <scheme val="minor"/>
    </font>
    <font>
      <sz val="12"/>
      <color theme="1"/>
      <name val="Times New Roman"/>
      <family val="1"/>
    </font>
    <font>
      <sz val="14"/>
      <color theme="1"/>
      <name val="Times New Roman"/>
      <family val="1"/>
    </font>
    <font>
      <sz val="12"/>
      <color theme="1"/>
      <name val="Arial Narrow"/>
      <family val="2"/>
    </font>
    <font>
      <sz val="14"/>
      <color theme="1"/>
      <name val="Arial Narrow"/>
      <family val="2"/>
    </font>
    <font>
      <u/>
      <sz val="16"/>
      <color theme="10"/>
      <name val="Arial Narrow"/>
      <family val="2"/>
    </font>
    <font>
      <b/>
      <sz val="12"/>
      <color theme="1"/>
      <name val="Times New Roman"/>
      <family val="1"/>
    </font>
    <font>
      <sz val="16"/>
      <color theme="9"/>
      <name val="Arial Narrow"/>
      <family val="2"/>
    </font>
    <font>
      <u/>
      <sz val="16"/>
      <color theme="9"/>
      <name val="Arial Narrow"/>
      <family val="2"/>
    </font>
    <font>
      <b/>
      <sz val="14"/>
      <color theme="1"/>
      <name val="Arial Narrow"/>
      <family val="2"/>
    </font>
    <font>
      <b/>
      <sz val="12"/>
      <color theme="0"/>
      <name val="Times New Roman"/>
      <family val="1"/>
    </font>
    <font>
      <i/>
      <sz val="16"/>
      <color theme="1"/>
      <name val="Calibri"/>
      <family val="2"/>
      <scheme val="minor"/>
    </font>
    <font>
      <b/>
      <i/>
      <sz val="16"/>
      <color theme="1"/>
      <name val="Calibri"/>
      <family val="2"/>
      <scheme val="minor"/>
    </font>
    <font>
      <sz val="16"/>
      <color theme="1"/>
      <name val="Calibri"/>
      <family val="2"/>
      <scheme val="minor"/>
    </font>
    <font>
      <b/>
      <sz val="16"/>
      <color theme="1"/>
      <name val="Arial Narrow"/>
      <family val="2"/>
    </font>
    <font>
      <b/>
      <sz val="18"/>
      <color theme="1"/>
      <name val="Arial Narrow"/>
      <family val="2"/>
    </font>
    <font>
      <sz val="9"/>
      <color indexed="81"/>
      <name val="Tahoma"/>
      <family val="2"/>
    </font>
    <font>
      <b/>
      <sz val="9"/>
      <color indexed="81"/>
      <name val="Tahoma"/>
      <family val="2"/>
    </font>
    <font>
      <i/>
      <sz val="9"/>
      <color indexed="81"/>
      <name val="Tahoma"/>
      <family val="2"/>
    </font>
    <font>
      <b/>
      <sz val="24"/>
      <color theme="1"/>
      <name val="Arial Narrow"/>
      <family val="2"/>
    </font>
    <font>
      <b/>
      <sz val="20"/>
      <color theme="1"/>
      <name val="Arial Narrow"/>
      <family val="2"/>
    </font>
    <font>
      <sz val="16"/>
      <color theme="1"/>
      <name val="Arial Narrow"/>
      <family val="2"/>
    </font>
    <font>
      <sz val="10"/>
      <color rgb="FF000000"/>
      <name val="Arial Narrow"/>
      <family val="2"/>
    </font>
    <font>
      <b/>
      <sz val="14"/>
      <color theme="0"/>
      <name val="Arial Narrow"/>
      <family val="2"/>
    </font>
    <font>
      <b/>
      <sz val="12"/>
      <color theme="0"/>
      <name val="Arial Narrow"/>
      <family val="2"/>
    </font>
    <font>
      <b/>
      <sz val="16"/>
      <color theme="0"/>
      <name val="Arial Narrow"/>
      <family val="2"/>
    </font>
    <font>
      <b/>
      <sz val="18"/>
      <color theme="0"/>
      <name val="Times New Roman"/>
      <family val="1"/>
    </font>
    <font>
      <b/>
      <sz val="22"/>
      <color theme="0"/>
      <name val="Times New Roman"/>
      <family val="1"/>
    </font>
    <font>
      <b/>
      <sz val="18"/>
      <color theme="0"/>
      <name val="Arial Narrow"/>
      <family val="2"/>
    </font>
    <font>
      <b/>
      <sz val="22"/>
      <color theme="1"/>
      <name val="Arial Narrow"/>
      <family val="2"/>
    </font>
    <font>
      <b/>
      <sz val="20"/>
      <name val="Arial Narrow"/>
      <family val="2"/>
    </font>
    <font>
      <b/>
      <sz val="24"/>
      <color theme="0"/>
      <name val="Arial Narrow"/>
      <family val="2"/>
    </font>
    <font>
      <sz val="11"/>
      <color rgb="FF383B37"/>
      <name val="Arial Narrow"/>
      <family val="2"/>
    </font>
    <font>
      <sz val="10"/>
      <color rgb="FF383B37"/>
      <name val="Arial Narrow"/>
      <family val="2"/>
    </font>
    <font>
      <b/>
      <sz val="11"/>
      <color rgb="FF383B37"/>
      <name val="Arial Narrow"/>
      <family val="2"/>
    </font>
    <font>
      <b/>
      <sz val="10"/>
      <color rgb="FF383B37"/>
      <name val="Arial Narrow"/>
      <family val="2"/>
    </font>
    <font>
      <b/>
      <sz val="20"/>
      <color theme="0"/>
      <name val="Arial Narrow"/>
      <family val="2"/>
    </font>
    <font>
      <sz val="11"/>
      <color theme="1"/>
      <name val="Calibri"/>
      <family val="2"/>
      <scheme val="minor"/>
    </font>
    <font>
      <b/>
      <sz val="11"/>
      <name val="Calibri"/>
      <family val="2"/>
      <scheme val="minor"/>
    </font>
    <font>
      <sz val="18"/>
      <color theme="1"/>
      <name val="Arial Narrow"/>
      <family val="2"/>
    </font>
    <font>
      <i/>
      <sz val="14"/>
      <color theme="1"/>
      <name val="Arial Narrow"/>
      <family val="2"/>
    </font>
    <font>
      <b/>
      <i/>
      <sz val="18"/>
      <color theme="1"/>
      <name val="Arial Narrow"/>
      <family val="2"/>
    </font>
    <font>
      <u/>
      <sz val="11"/>
      <color theme="9"/>
      <name val="Calibri"/>
      <family val="2"/>
      <scheme val="minor"/>
    </font>
    <font>
      <i/>
      <sz val="14"/>
      <color theme="1"/>
      <name val="Times New Roman"/>
      <family val="1"/>
    </font>
    <font>
      <b/>
      <sz val="11"/>
      <name val="Arial Narrow"/>
      <family val="2"/>
    </font>
  </fonts>
  <fills count="2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rgb="FF00B05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rgb="FF92D050"/>
        <bgColor indexed="64"/>
      </patternFill>
    </fill>
  </fills>
  <borders count="1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medium">
        <color indexed="64"/>
      </left>
      <right/>
      <top style="thin">
        <color auto="1"/>
      </top>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right style="thick">
        <color auto="1"/>
      </right>
      <top style="thick">
        <color auto="1"/>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right style="thick">
        <color indexed="64"/>
      </right>
      <top style="thin">
        <color auto="1"/>
      </top>
      <bottom/>
      <diagonal/>
    </border>
    <border>
      <left/>
      <right style="thick">
        <color indexed="64"/>
      </right>
      <top/>
      <bottom style="thin">
        <color auto="1"/>
      </bottom>
      <diagonal/>
    </border>
    <border>
      <left style="thick">
        <color indexed="64"/>
      </left>
      <right/>
      <top style="thin">
        <color auto="1"/>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style="medium">
        <color indexed="64"/>
      </left>
      <right/>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ck">
        <color indexed="64"/>
      </left>
      <right style="thin">
        <color auto="1"/>
      </right>
      <top style="thin">
        <color auto="1"/>
      </top>
      <bottom/>
      <diagonal/>
    </border>
    <border>
      <left style="thin">
        <color auto="1"/>
      </left>
      <right style="thin">
        <color auto="1"/>
      </right>
      <top style="medium">
        <color indexed="64"/>
      </top>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ck">
        <color indexed="64"/>
      </left>
      <right/>
      <top/>
      <bottom style="thin">
        <color auto="1"/>
      </bottom>
      <diagonal/>
    </border>
    <border>
      <left style="thick">
        <color indexed="64"/>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style="thick">
        <color indexed="64"/>
      </top>
      <bottom/>
      <diagonal/>
    </border>
    <border>
      <left style="thin">
        <color auto="1"/>
      </left>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auto="1"/>
      </left>
      <right style="thick">
        <color auto="1"/>
      </right>
      <top style="thin">
        <color auto="1"/>
      </top>
      <bottom/>
      <diagonal/>
    </border>
    <border>
      <left style="thick">
        <color auto="1"/>
      </left>
      <right style="thin">
        <color auto="1"/>
      </right>
      <top/>
      <bottom style="medium">
        <color indexed="64"/>
      </bottom>
      <diagonal/>
    </border>
    <border>
      <left style="thin">
        <color auto="1"/>
      </left>
      <right style="thick">
        <color auto="1"/>
      </right>
      <top/>
      <bottom style="medium">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n">
        <color auto="1"/>
      </right>
      <top style="thin">
        <color auto="1"/>
      </top>
      <bottom style="medium">
        <color indexed="64"/>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diagonal/>
    </border>
    <border>
      <left style="thick">
        <color indexed="64"/>
      </left>
      <right style="thick">
        <color indexed="64"/>
      </right>
      <top/>
      <bottom style="medium">
        <color indexed="64"/>
      </bottom>
      <diagonal/>
    </border>
    <border>
      <left style="thick">
        <color indexed="64"/>
      </left>
      <right style="thick">
        <color indexed="64"/>
      </right>
      <top/>
      <bottom style="thin">
        <color auto="1"/>
      </bottom>
      <diagonal/>
    </border>
    <border>
      <left style="thin">
        <color auto="1"/>
      </left>
      <right style="thick">
        <color indexed="64"/>
      </right>
      <top style="thin">
        <color auto="1"/>
      </top>
      <bottom style="medium">
        <color indexed="64"/>
      </bottom>
      <diagonal/>
    </border>
    <border>
      <left style="thick">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medium">
        <color indexed="64"/>
      </right>
      <top style="medium">
        <color indexed="64"/>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top style="medium">
        <color indexed="64"/>
      </top>
      <bottom style="thin">
        <color auto="1"/>
      </bottom>
      <diagonal/>
    </border>
    <border>
      <left style="thick">
        <color indexed="64"/>
      </left>
      <right style="thick">
        <color indexed="64"/>
      </right>
      <top/>
      <bottom/>
      <diagonal/>
    </border>
    <border>
      <left style="thin">
        <color auto="1"/>
      </left>
      <right/>
      <top style="medium">
        <color indexed="64"/>
      </top>
      <bottom/>
      <diagonal/>
    </border>
    <border>
      <left style="thick">
        <color indexed="64"/>
      </left>
      <right style="thin">
        <color auto="1"/>
      </right>
      <top style="medium">
        <color indexed="64"/>
      </top>
      <bottom/>
      <diagonal/>
    </border>
    <border>
      <left style="thick">
        <color indexed="64"/>
      </left>
      <right style="thick">
        <color auto="1"/>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s>
  <cellStyleXfs count="8">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5" fillId="0" borderId="0" applyNumberFormat="0" applyFill="0" applyBorder="0" applyAlignment="0" applyProtection="0"/>
    <xf numFmtId="9" fontId="54" fillId="0" borderId="0" applyFont="0" applyFill="0" applyBorder="0" applyAlignment="0" applyProtection="0"/>
  </cellStyleXfs>
  <cellXfs count="714">
    <xf numFmtId="0" fontId="0" fillId="0" borderId="0" xfId="0"/>
    <xf numFmtId="0" fontId="0" fillId="8" borderId="0" xfId="0" applyFill="1" applyProtection="1"/>
    <xf numFmtId="0" fontId="0" fillId="2" borderId="42" xfId="0" applyFill="1" applyBorder="1" applyProtection="1"/>
    <xf numFmtId="0" fontId="0" fillId="2" borderId="0" xfId="0" applyFill="1" applyBorder="1" applyProtection="1"/>
    <xf numFmtId="0" fontId="0" fillId="2" borderId="43" xfId="0" applyFill="1" applyBorder="1" applyProtection="1"/>
    <xf numFmtId="0" fontId="22" fillId="2" borderId="42" xfId="6" applyFont="1" applyFill="1" applyBorder="1" applyAlignment="1" applyProtection="1">
      <alignment horizontal="center"/>
    </xf>
    <xf numFmtId="0" fontId="22" fillId="2" borderId="0" xfId="6" applyFont="1" applyFill="1" applyBorder="1" applyAlignment="1" applyProtection="1">
      <alignment horizontal="center"/>
    </xf>
    <xf numFmtId="0" fontId="22" fillId="2" borderId="43" xfId="6" applyFont="1" applyFill="1" applyBorder="1" applyAlignment="1" applyProtection="1">
      <alignment horizontal="center"/>
    </xf>
    <xf numFmtId="0" fontId="12" fillId="8" borderId="0" xfId="0" applyFont="1" applyFill="1" applyProtection="1"/>
    <xf numFmtId="0" fontId="0" fillId="2" borderId="15" xfId="0" applyFill="1" applyBorder="1" applyProtection="1"/>
    <xf numFmtId="0" fontId="0" fillId="2" borderId="16" xfId="0" applyFill="1" applyBorder="1" applyProtection="1"/>
    <xf numFmtId="0" fontId="15" fillId="7" borderId="30" xfId="0" applyFont="1" applyFill="1" applyBorder="1" applyAlignment="1" applyProtection="1">
      <alignment horizontal="center" vertical="center"/>
    </xf>
    <xf numFmtId="0" fontId="0" fillId="3" borderId="31" xfId="0" applyFill="1" applyBorder="1" applyProtection="1"/>
    <xf numFmtId="0" fontId="0" fillId="3" borderId="30" xfId="0" applyFill="1" applyBorder="1" applyProtection="1"/>
    <xf numFmtId="0" fontId="0" fillId="4" borderId="30" xfId="0" applyFill="1" applyBorder="1" applyProtection="1"/>
    <xf numFmtId="0" fontId="0" fillId="9" borderId="31" xfId="0" applyFill="1" applyBorder="1" applyProtection="1"/>
    <xf numFmtId="0" fontId="0" fillId="13" borderId="31" xfId="0" applyFill="1" applyBorder="1" applyProtection="1"/>
    <xf numFmtId="0" fontId="0" fillId="9" borderId="30" xfId="0" applyFill="1" applyBorder="1" applyProtection="1"/>
    <xf numFmtId="0" fontId="0" fillId="13" borderId="30" xfId="0" applyFill="1" applyBorder="1" applyProtection="1"/>
    <xf numFmtId="0" fontId="0" fillId="13" borderId="33" xfId="0" applyFill="1" applyBorder="1" applyProtection="1"/>
    <xf numFmtId="0" fontId="0" fillId="13" borderId="32" xfId="0" applyFill="1" applyBorder="1" applyProtection="1"/>
    <xf numFmtId="0" fontId="0" fillId="9" borderId="32" xfId="0" applyFill="1" applyBorder="1" applyProtection="1"/>
    <xf numFmtId="0" fontId="0" fillId="3" borderId="32" xfId="0" applyFill="1" applyBorder="1" applyProtection="1"/>
    <xf numFmtId="0" fontId="0" fillId="4" borderId="32" xfId="0" applyFill="1" applyBorder="1" applyProtection="1"/>
    <xf numFmtId="0" fontId="16" fillId="2" borderId="0" xfId="0" applyFont="1" applyFill="1" applyBorder="1" applyAlignment="1" applyProtection="1">
      <alignment horizontal="center" vertical="center"/>
    </xf>
    <xf numFmtId="0" fontId="18" fillId="2" borderId="0"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14" fillId="12" borderId="64" xfId="0" applyFont="1" applyFill="1" applyBorder="1" applyAlignment="1" applyProtection="1">
      <alignment horizontal="center" vertical="center" wrapText="1"/>
    </xf>
    <xf numFmtId="0" fontId="14" fillId="12" borderId="65" xfId="0" applyFont="1" applyFill="1" applyBorder="1" applyAlignment="1" applyProtection="1">
      <alignment horizontal="center" vertical="center" wrapText="1"/>
    </xf>
    <xf numFmtId="0" fontId="14" fillId="12" borderId="66" xfId="0" applyFont="1" applyFill="1" applyBorder="1" applyAlignment="1" applyProtection="1">
      <alignment horizontal="center" vertical="center" wrapText="1"/>
    </xf>
    <xf numFmtId="0" fontId="13" fillId="7" borderId="58" xfId="0" applyFont="1" applyFill="1" applyBorder="1" applyAlignment="1" applyProtection="1">
      <alignment horizontal="center" vertical="center" wrapText="1"/>
    </xf>
    <xf numFmtId="0" fontId="26" fillId="7" borderId="4" xfId="0" applyFont="1" applyFill="1" applyBorder="1" applyAlignment="1" applyProtection="1">
      <alignment vertical="center" wrapText="1"/>
    </xf>
    <xf numFmtId="0" fontId="39" fillId="7" borderId="52" xfId="0" applyFont="1" applyFill="1" applyBorder="1" applyAlignment="1" applyProtection="1">
      <alignment vertical="center" wrapText="1"/>
    </xf>
    <xf numFmtId="0" fontId="10" fillId="12" borderId="65" xfId="0" applyFont="1" applyFill="1" applyBorder="1" applyAlignment="1" applyProtection="1">
      <alignment horizontal="center" vertical="center"/>
    </xf>
    <xf numFmtId="0" fontId="10" fillId="12" borderId="66" xfId="0" applyFont="1" applyFill="1" applyBorder="1" applyAlignment="1" applyProtection="1">
      <alignment horizontal="center" vertical="center"/>
    </xf>
    <xf numFmtId="0" fontId="1" fillId="7" borderId="58" xfId="0" applyFont="1" applyFill="1" applyBorder="1" applyAlignment="1" applyProtection="1">
      <alignment horizontal="center" vertical="center" wrapText="1"/>
    </xf>
    <xf numFmtId="0" fontId="13" fillId="7" borderId="4" xfId="0" applyFont="1" applyFill="1" applyBorder="1" applyProtection="1"/>
    <xf numFmtId="0" fontId="13" fillId="7" borderId="52" xfId="0" applyFont="1" applyFill="1" applyBorder="1" applyProtection="1"/>
    <xf numFmtId="0" fontId="1" fillId="7" borderId="25" xfId="0" applyFont="1" applyFill="1" applyBorder="1" applyAlignment="1" applyProtection="1">
      <alignment horizontal="center" vertical="center" wrapText="1"/>
    </xf>
    <xf numFmtId="0" fontId="13" fillId="7" borderId="1" xfId="0" applyFont="1" applyFill="1" applyBorder="1" applyProtection="1"/>
    <xf numFmtId="0" fontId="13" fillId="7" borderId="26" xfId="0" applyFont="1" applyFill="1" applyBorder="1" applyProtection="1"/>
    <xf numFmtId="0" fontId="13" fillId="7" borderId="25" xfId="0" applyFont="1" applyFill="1" applyBorder="1" applyAlignment="1" applyProtection="1">
      <alignment horizontal="center" vertical="center" wrapText="1"/>
    </xf>
    <xf numFmtId="0" fontId="26" fillId="7" borderId="1" xfId="0" applyFont="1" applyFill="1" applyBorder="1" applyAlignment="1" applyProtection="1">
      <alignment vertical="center" wrapText="1"/>
    </xf>
    <xf numFmtId="0" fontId="39" fillId="7" borderId="26" xfId="0" applyFont="1" applyFill="1" applyBorder="1" applyAlignment="1" applyProtection="1">
      <alignment vertical="center" wrapText="1"/>
    </xf>
    <xf numFmtId="0" fontId="13" fillId="7" borderId="64" xfId="0" applyFont="1" applyFill="1" applyBorder="1" applyAlignment="1" applyProtection="1">
      <alignment horizontal="center" vertical="center" wrapText="1"/>
    </xf>
    <xf numFmtId="0" fontId="26" fillId="7" borderId="65" xfId="0" applyFont="1" applyFill="1" applyBorder="1" applyAlignment="1" applyProtection="1">
      <alignment vertical="center" wrapText="1"/>
    </xf>
    <xf numFmtId="0" fontId="39" fillId="7" borderId="66" xfId="0" applyFont="1" applyFill="1" applyBorder="1" applyAlignment="1" applyProtection="1">
      <alignment vertical="center" wrapText="1"/>
    </xf>
    <xf numFmtId="0" fontId="13" fillId="7" borderId="58"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wrapText="1"/>
    </xf>
    <xf numFmtId="0" fontId="10" fillId="7" borderId="1" xfId="0" applyFont="1" applyFill="1" applyBorder="1" applyProtection="1"/>
    <xf numFmtId="0" fontId="10" fillId="7" borderId="26" xfId="0" applyFont="1" applyFill="1" applyBorder="1" applyProtection="1"/>
    <xf numFmtId="0" fontId="26" fillId="7" borderId="25" xfId="0" applyFont="1" applyFill="1" applyBorder="1" applyAlignment="1" applyProtection="1">
      <alignment vertical="center"/>
    </xf>
    <xf numFmtId="0" fontId="26" fillId="7" borderId="64" xfId="0" applyFont="1" applyFill="1" applyBorder="1" applyAlignment="1" applyProtection="1">
      <alignment vertical="center"/>
    </xf>
    <xf numFmtId="0" fontId="14" fillId="2" borderId="0"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0" fillId="12" borderId="64" xfId="0" applyFont="1" applyFill="1" applyBorder="1" applyAlignment="1" applyProtection="1">
      <alignment horizontal="center" vertical="center" wrapText="1"/>
    </xf>
    <xf numFmtId="0" fontId="10" fillId="12" borderId="65" xfId="0" applyFont="1" applyFill="1" applyBorder="1" applyAlignment="1" applyProtection="1">
      <alignment horizontal="center" vertical="center" wrapText="1"/>
    </xf>
    <xf numFmtId="0" fontId="10" fillId="12" borderId="66" xfId="0" applyFont="1" applyFill="1" applyBorder="1" applyAlignment="1" applyProtection="1">
      <alignment horizontal="center" vertical="center" wrapText="1"/>
    </xf>
    <xf numFmtId="0" fontId="26" fillId="7" borderId="58" xfId="0" applyFont="1" applyFill="1" applyBorder="1" applyAlignment="1" applyProtection="1">
      <alignment horizontal="center" vertical="center"/>
    </xf>
    <xf numFmtId="0" fontId="13" fillId="7" borderId="4" xfId="0" applyFont="1" applyFill="1" applyBorder="1" applyAlignment="1" applyProtection="1">
      <alignment horizontal="center" vertical="center" wrapText="1"/>
    </xf>
    <xf numFmtId="0" fontId="13" fillId="7" borderId="52" xfId="0" applyFont="1" applyFill="1" applyBorder="1" applyAlignment="1" applyProtection="1">
      <alignment horizontal="center" vertical="center" wrapText="1"/>
    </xf>
    <xf numFmtId="0" fontId="26" fillId="7" borderId="25" xfId="0" applyFont="1" applyFill="1" applyBorder="1" applyAlignment="1" applyProtection="1">
      <alignment horizontal="center" vertical="center"/>
    </xf>
    <xf numFmtId="0" fontId="13" fillId="7" borderId="1" xfId="0" applyFont="1" applyFill="1" applyBorder="1" applyAlignment="1" applyProtection="1">
      <alignment horizontal="center" vertical="center" wrapText="1"/>
    </xf>
    <xf numFmtId="0" fontId="13" fillId="7" borderId="26" xfId="0" applyFont="1" applyFill="1" applyBorder="1" applyAlignment="1" applyProtection="1">
      <alignment horizontal="center" vertical="center" wrapText="1"/>
    </xf>
    <xf numFmtId="0" fontId="26" fillId="7" borderId="64" xfId="0" applyFont="1" applyFill="1" applyBorder="1" applyAlignment="1" applyProtection="1">
      <alignment horizontal="center" vertical="center"/>
    </xf>
    <xf numFmtId="0" fontId="13" fillId="7" borderId="65" xfId="0" applyFont="1" applyFill="1" applyBorder="1" applyAlignment="1" applyProtection="1">
      <alignment horizontal="center" vertical="center" wrapText="1"/>
    </xf>
    <xf numFmtId="0" fontId="13" fillId="7" borderId="66" xfId="0" applyFont="1" applyFill="1" applyBorder="1" applyAlignment="1" applyProtection="1">
      <alignment horizontal="center" vertical="center" wrapText="1"/>
    </xf>
    <xf numFmtId="0" fontId="26" fillId="7" borderId="63" xfId="0" applyFont="1" applyFill="1" applyBorder="1" applyAlignment="1" applyProtection="1">
      <alignment horizontal="center" vertical="center"/>
    </xf>
    <xf numFmtId="0" fontId="0" fillId="2" borderId="0" xfId="0" applyFill="1" applyBorder="1" applyAlignment="1" applyProtection="1"/>
    <xf numFmtId="0" fontId="14" fillId="12" borderId="25" xfId="0" applyFont="1" applyFill="1" applyBorder="1" applyAlignment="1" applyProtection="1">
      <alignment horizontal="center" vertical="center" wrapText="1"/>
    </xf>
    <xf numFmtId="0" fontId="14" fillId="12" borderId="1" xfId="0" applyFont="1" applyFill="1" applyBorder="1" applyAlignment="1" applyProtection="1">
      <alignment horizontal="center" vertical="center" wrapText="1"/>
    </xf>
    <xf numFmtId="0" fontId="14" fillId="12" borderId="26" xfId="0" applyFont="1" applyFill="1" applyBorder="1" applyAlignment="1" applyProtection="1">
      <alignment horizontal="center" vertical="center" wrapText="1"/>
    </xf>
    <xf numFmtId="0" fontId="20" fillId="7" borderId="25" xfId="0" applyFont="1" applyFill="1" applyBorder="1" applyAlignment="1" applyProtection="1">
      <alignment horizontal="center" vertical="center"/>
    </xf>
    <xf numFmtId="0" fontId="20" fillId="7" borderId="1" xfId="0" applyFont="1" applyFill="1" applyBorder="1" applyAlignment="1" applyProtection="1">
      <alignment horizontal="center" vertical="center"/>
    </xf>
    <xf numFmtId="0" fontId="26" fillId="7" borderId="26" xfId="0" applyFont="1" applyFill="1" applyBorder="1" applyAlignment="1" applyProtection="1">
      <alignment horizontal="center" vertical="center"/>
    </xf>
    <xf numFmtId="0" fontId="20" fillId="7" borderId="25" xfId="0" applyFont="1" applyFill="1" applyBorder="1" applyAlignment="1" applyProtection="1">
      <alignment horizontal="center" vertical="center" wrapText="1"/>
    </xf>
    <xf numFmtId="0" fontId="20" fillId="7" borderId="1" xfId="0" applyFont="1" applyFill="1" applyBorder="1" applyAlignment="1" applyProtection="1">
      <alignment horizontal="center" vertical="center" wrapText="1"/>
    </xf>
    <xf numFmtId="0" fontId="26" fillId="7" borderId="26" xfId="0" applyFont="1" applyFill="1" applyBorder="1" applyAlignment="1" applyProtection="1">
      <alignment horizontal="center" vertical="center" wrapText="1"/>
    </xf>
    <xf numFmtId="0" fontId="20" fillId="2" borderId="0" xfId="0" applyFont="1" applyFill="1" applyBorder="1" applyAlignment="1" applyProtection="1">
      <alignment vertical="center" wrapText="1"/>
    </xf>
    <xf numFmtId="0" fontId="19" fillId="2" borderId="0" xfId="0" applyFont="1" applyFill="1" applyBorder="1" applyAlignment="1" applyProtection="1">
      <alignment vertical="center"/>
    </xf>
    <xf numFmtId="0" fontId="19" fillId="2" borderId="0" xfId="0" applyFont="1" applyFill="1" applyBorder="1" applyAlignment="1" applyProtection="1">
      <alignment horizontal="center" vertical="center"/>
    </xf>
    <xf numFmtId="0" fontId="20" fillId="7" borderId="64" xfId="0" applyFont="1" applyFill="1" applyBorder="1" applyAlignment="1" applyProtection="1">
      <alignment horizontal="center" vertical="center" wrapText="1"/>
    </xf>
    <xf numFmtId="0" fontId="20" fillId="7" borderId="65" xfId="0" applyFont="1" applyFill="1" applyBorder="1" applyAlignment="1" applyProtection="1">
      <alignment horizontal="center" vertical="center"/>
    </xf>
    <xf numFmtId="0" fontId="26" fillId="7" borderId="66" xfId="0" applyFont="1" applyFill="1" applyBorder="1" applyAlignment="1" applyProtection="1">
      <alignment horizontal="center" vertical="center"/>
    </xf>
    <xf numFmtId="0" fontId="19" fillId="2" borderId="0" xfId="0" applyFont="1" applyFill="1" applyBorder="1" applyAlignment="1" applyProtection="1"/>
    <xf numFmtId="0" fontId="19" fillId="7" borderId="1" xfId="0" applyFont="1" applyFill="1" applyBorder="1" applyAlignment="1" applyProtection="1">
      <alignment vertical="center"/>
    </xf>
    <xf numFmtId="0" fontId="0" fillId="5" borderId="0" xfId="0" applyFill="1" applyBorder="1" applyProtection="1"/>
    <xf numFmtId="0" fontId="18" fillId="7" borderId="0" xfId="0" applyFont="1" applyFill="1" applyBorder="1" applyAlignment="1" applyProtection="1">
      <alignment vertical="center"/>
    </xf>
    <xf numFmtId="0" fontId="0" fillId="7" borderId="0" xfId="0" applyFill="1" applyBorder="1" applyProtection="1"/>
    <xf numFmtId="0" fontId="0" fillId="2" borderId="17" xfId="0" applyFill="1" applyBorder="1" applyProtection="1"/>
    <xf numFmtId="0" fontId="0" fillId="2" borderId="18" xfId="0" applyFill="1" applyBorder="1" applyProtection="1"/>
    <xf numFmtId="0" fontId="0" fillId="2" borderId="19" xfId="0" applyFill="1" applyBorder="1" applyProtection="1"/>
    <xf numFmtId="0" fontId="0" fillId="2" borderId="44" xfId="0" applyFill="1" applyBorder="1" applyProtection="1"/>
    <xf numFmtId="0" fontId="0" fillId="2" borderId="45" xfId="0" applyFill="1" applyBorder="1" applyProtection="1"/>
    <xf numFmtId="0" fontId="0" fillId="2" borderId="46" xfId="0" applyFill="1" applyBorder="1" applyProtection="1"/>
    <xf numFmtId="0" fontId="11" fillId="0" borderId="24" xfId="5" applyFont="1" applyFill="1" applyBorder="1" applyAlignment="1" applyProtection="1">
      <alignment vertical="center" wrapText="1"/>
    </xf>
    <xf numFmtId="0" fontId="11" fillId="0" borderId="26" xfId="5" applyFont="1" applyFill="1" applyBorder="1" applyAlignment="1" applyProtection="1">
      <alignment vertical="center" wrapText="1"/>
    </xf>
    <xf numFmtId="0" fontId="49" fillId="12" borderId="102" xfId="0" applyFont="1" applyFill="1" applyBorder="1" applyAlignment="1" applyProtection="1">
      <alignment horizontal="center" vertical="center" wrapText="1"/>
    </xf>
    <xf numFmtId="0" fontId="13" fillId="12" borderId="101" xfId="0" applyFont="1" applyFill="1" applyBorder="1" applyAlignment="1" applyProtection="1">
      <alignment horizontal="center" vertical="center" wrapText="1"/>
    </xf>
    <xf numFmtId="0" fontId="49" fillId="7" borderId="101" xfId="0" applyFont="1" applyFill="1" applyBorder="1" applyAlignment="1" applyProtection="1">
      <alignment vertical="center" wrapText="1"/>
    </xf>
    <xf numFmtId="0" fontId="13" fillId="7" borderId="101" xfId="0" applyFont="1" applyFill="1" applyBorder="1" applyAlignment="1" applyProtection="1">
      <alignment wrapText="1"/>
    </xf>
    <xf numFmtId="0" fontId="49" fillId="7" borderId="101" xfId="0" applyFont="1" applyFill="1" applyBorder="1" applyAlignment="1" applyProtection="1">
      <alignment horizontal="center" vertical="center" wrapText="1"/>
    </xf>
    <xf numFmtId="0" fontId="49" fillId="7" borderId="101" xfId="0" applyFont="1" applyFill="1" applyBorder="1" applyAlignment="1" applyProtection="1">
      <alignment horizontal="left" vertical="center" wrapText="1"/>
    </xf>
    <xf numFmtId="0" fontId="0" fillId="2" borderId="15" xfId="0" applyFill="1" applyBorder="1" applyAlignment="1" applyProtection="1"/>
    <xf numFmtId="0" fontId="0" fillId="2" borderId="16" xfId="0" applyFill="1" applyBorder="1" applyAlignment="1" applyProtection="1"/>
    <xf numFmtId="0" fontId="9" fillId="11" borderId="67" xfId="5" applyFont="1" applyFill="1" applyBorder="1" applyAlignment="1" applyProtection="1">
      <alignment horizontal="center" vertical="center" wrapText="1"/>
    </xf>
    <xf numFmtId="0" fontId="10" fillId="12" borderId="26" xfId="0" applyFont="1" applyFill="1" applyBorder="1" applyAlignment="1" applyProtection="1">
      <alignment horizontal="center" vertical="center" wrapText="1"/>
    </xf>
    <xf numFmtId="0" fontId="1" fillId="12" borderId="1" xfId="0" applyFont="1" applyFill="1" applyBorder="1" applyAlignment="1" applyProtection="1">
      <alignment horizontal="center" vertical="center" wrapText="1"/>
    </xf>
    <xf numFmtId="0" fontId="32" fillId="12" borderId="1" xfId="0" applyFont="1" applyFill="1" applyBorder="1" applyAlignment="1" applyProtection="1">
      <alignment horizontal="center" vertical="center" wrapText="1"/>
    </xf>
    <xf numFmtId="0" fontId="31" fillId="7" borderId="5" xfId="0" applyFont="1" applyFill="1" applyBorder="1" applyAlignment="1" applyProtection="1">
      <alignment horizontal="center" vertical="center" wrapText="1"/>
    </xf>
    <xf numFmtId="0" fontId="31" fillId="0" borderId="5" xfId="0"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wrapText="1"/>
    </xf>
    <xf numFmtId="0" fontId="47" fillId="0" borderId="1" xfId="0" applyFont="1" applyFill="1" applyBorder="1" applyAlignment="1" applyProtection="1">
      <alignment horizontal="center" vertical="center"/>
    </xf>
    <xf numFmtId="0" fontId="20" fillId="0" borderId="1" xfId="0" applyFont="1" applyFill="1" applyBorder="1" applyAlignment="1" applyProtection="1">
      <alignment horizontal="center" vertical="center" wrapText="1"/>
    </xf>
    <xf numFmtId="0" fontId="31" fillId="7" borderId="1" xfId="0" applyFont="1" applyFill="1" applyBorder="1" applyAlignment="1" applyProtection="1">
      <alignment horizontal="center" vertical="center" wrapText="1"/>
    </xf>
    <xf numFmtId="0" fontId="0" fillId="8" borderId="0" xfId="0" applyFill="1" applyAlignment="1" applyProtection="1">
      <alignment horizontal="center"/>
    </xf>
    <xf numFmtId="0" fontId="32" fillId="12" borderId="95" xfId="0" applyFont="1" applyFill="1" applyBorder="1" applyAlignment="1" applyProtection="1">
      <alignment horizontal="center" vertical="center" wrapText="1"/>
    </xf>
    <xf numFmtId="0" fontId="1" fillId="12" borderId="94" xfId="0" applyFont="1" applyFill="1" applyBorder="1" applyAlignment="1" applyProtection="1">
      <alignment horizontal="center" vertical="center" wrapText="1"/>
    </xf>
    <xf numFmtId="0" fontId="1" fillId="12" borderId="65" xfId="0" applyFont="1" applyFill="1" applyBorder="1" applyAlignment="1" applyProtection="1">
      <alignment horizontal="center" vertical="center" wrapText="1"/>
    </xf>
    <xf numFmtId="0" fontId="36" fillId="12" borderId="94" xfId="0" applyFont="1" applyFill="1" applyBorder="1" applyAlignment="1" applyProtection="1">
      <alignment horizontal="center" vertical="center" wrapText="1"/>
    </xf>
    <xf numFmtId="0" fontId="36" fillId="12" borderId="99" xfId="0" applyFont="1" applyFill="1" applyBorder="1" applyAlignment="1" applyProtection="1">
      <alignment horizontal="center" vertical="center" wrapText="1"/>
    </xf>
    <xf numFmtId="0" fontId="36" fillId="12" borderId="67"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11" fillId="7" borderId="11" xfId="0" applyFont="1" applyFill="1" applyBorder="1" applyAlignment="1" applyProtection="1">
      <alignment horizontal="center" vertical="center" wrapText="1"/>
    </xf>
    <xf numFmtId="0" fontId="11" fillId="7" borderId="90" xfId="0" applyFont="1" applyFill="1" applyBorder="1" applyAlignment="1" applyProtection="1">
      <alignment horizontal="center" vertical="center" wrapText="1"/>
    </xf>
    <xf numFmtId="0" fontId="11" fillId="7" borderId="89"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37" fillId="0" borderId="90" xfId="0" applyFont="1" applyFill="1" applyBorder="1" applyAlignment="1" applyProtection="1">
      <alignment horizontal="center" vertical="center" wrapText="1"/>
    </xf>
    <xf numFmtId="0" fontId="37" fillId="7" borderId="98" xfId="0" applyFont="1" applyFill="1" applyBorder="1" applyAlignment="1" applyProtection="1">
      <alignment horizontal="center" vertical="center" wrapText="1"/>
    </xf>
    <xf numFmtId="0" fontId="36" fillId="0" borderId="40" xfId="0" applyFont="1" applyFill="1" applyBorder="1" applyAlignment="1" applyProtection="1">
      <alignment horizontal="center" vertical="center" wrapText="1"/>
    </xf>
    <xf numFmtId="0" fontId="11" fillId="7" borderId="7" xfId="0" applyFont="1" applyFill="1" applyBorder="1" applyAlignment="1" applyProtection="1">
      <alignment horizontal="center" vertical="center" wrapText="1"/>
    </xf>
    <xf numFmtId="0" fontId="11" fillId="7" borderId="11" xfId="0" applyFont="1" applyFill="1" applyBorder="1" applyAlignment="1" applyProtection="1">
      <alignment wrapText="1"/>
    </xf>
    <xf numFmtId="0" fontId="1" fillId="7" borderId="1" xfId="0" applyFont="1" applyFill="1" applyBorder="1" applyAlignment="1" applyProtection="1">
      <alignment vertical="center" wrapText="1"/>
    </xf>
    <xf numFmtId="0" fontId="0" fillId="2" borderId="0" xfId="0" applyFill="1" applyBorder="1" applyAlignment="1" applyProtection="1">
      <alignment horizontal="center"/>
    </xf>
    <xf numFmtId="0" fontId="0" fillId="2" borderId="45" xfId="0" applyFill="1" applyBorder="1" applyAlignment="1" applyProtection="1">
      <alignment horizontal="center"/>
    </xf>
    <xf numFmtId="0" fontId="1" fillId="14" borderId="0" xfId="0" applyFont="1" applyFill="1" applyAlignment="1" applyProtection="1">
      <alignment horizontal="center" vertical="center"/>
    </xf>
    <xf numFmtId="0" fontId="4" fillId="14" borderId="0" xfId="0" applyFont="1" applyFill="1" applyAlignment="1" applyProtection="1">
      <alignment horizontal="center" vertical="center"/>
    </xf>
    <xf numFmtId="0" fontId="2" fillId="5" borderId="64" xfId="0" applyFont="1" applyFill="1" applyBorder="1" applyAlignment="1" applyProtection="1">
      <alignment horizontal="center" vertical="center" wrapText="1"/>
    </xf>
    <xf numFmtId="0" fontId="3" fillId="6" borderId="2" xfId="0" applyFont="1" applyFill="1" applyBorder="1" applyAlignment="1" applyProtection="1">
      <alignment horizontal="center" vertical="center" wrapText="1"/>
    </xf>
    <xf numFmtId="0" fontId="3" fillId="6" borderId="51" xfId="0" applyFont="1" applyFill="1" applyBorder="1" applyAlignment="1" applyProtection="1">
      <alignment horizontal="center" vertical="center" wrapText="1"/>
    </xf>
    <xf numFmtId="0" fontId="3" fillId="6" borderId="56" xfId="0" applyNumberFormat="1" applyFont="1" applyFill="1" applyBorder="1" applyAlignment="1" applyProtection="1">
      <alignment horizontal="center" vertical="center" textRotation="90" wrapText="1"/>
    </xf>
    <xf numFmtId="0" fontId="3" fillId="6" borderId="2" xfId="0" applyNumberFormat="1" applyFont="1" applyFill="1" applyBorder="1" applyAlignment="1" applyProtection="1">
      <alignment horizontal="center" vertical="center" textRotation="90" wrapText="1"/>
    </xf>
    <xf numFmtId="0" fontId="3" fillId="6" borderId="51" xfId="0" applyFont="1" applyFill="1" applyBorder="1" applyAlignment="1" applyProtection="1">
      <alignment vertical="center" textRotation="90" wrapText="1"/>
    </xf>
    <xf numFmtId="0" fontId="3" fillId="7" borderId="56" xfId="0" applyFont="1" applyFill="1" applyBorder="1" applyAlignment="1" applyProtection="1">
      <alignment horizontal="center" vertical="center" wrapText="1"/>
    </xf>
    <xf numFmtId="0" fontId="3" fillId="7" borderId="2" xfId="0" applyFont="1" applyFill="1" applyBorder="1" applyAlignment="1" applyProtection="1">
      <alignment horizontal="center" vertical="center" wrapText="1"/>
    </xf>
    <xf numFmtId="0" fontId="3" fillId="7" borderId="51" xfId="0" applyFont="1" applyFill="1" applyBorder="1" applyAlignment="1" applyProtection="1">
      <alignment horizontal="center" vertical="center" wrapText="1"/>
    </xf>
    <xf numFmtId="0" fontId="3" fillId="7" borderId="56" xfId="0" applyNumberFormat="1" applyFont="1" applyFill="1" applyBorder="1" applyAlignment="1" applyProtection="1">
      <alignment horizontal="center" vertical="center" textRotation="90" wrapText="1"/>
    </xf>
    <xf numFmtId="0" fontId="3" fillId="7" borderId="2" xfId="0" applyNumberFormat="1" applyFont="1" applyFill="1" applyBorder="1" applyAlignment="1" applyProtection="1">
      <alignment horizontal="center" vertical="center" textRotation="90" wrapText="1"/>
    </xf>
    <xf numFmtId="0" fontId="3" fillId="7" borderId="51" xfId="0" applyFont="1" applyFill="1" applyBorder="1" applyAlignment="1" applyProtection="1">
      <alignment vertical="center" textRotation="90" wrapText="1"/>
    </xf>
    <xf numFmtId="0" fontId="3" fillId="6" borderId="56" xfId="0" applyFont="1" applyFill="1" applyBorder="1" applyAlignment="1" applyProtection="1">
      <alignment horizontal="center" vertical="center" wrapText="1"/>
    </xf>
    <xf numFmtId="0" fontId="3" fillId="6" borderId="21" xfId="0" applyFont="1" applyFill="1" applyBorder="1" applyAlignment="1" applyProtection="1">
      <alignment horizontal="center" vertical="center" textRotation="90" wrapText="1"/>
    </xf>
    <xf numFmtId="0" fontId="3" fillId="6" borderId="2" xfId="0" applyFont="1" applyFill="1" applyBorder="1" applyAlignment="1" applyProtection="1">
      <alignment horizontal="center" vertical="center" textRotation="90" wrapText="1"/>
    </xf>
    <xf numFmtId="0" fontId="3" fillId="6" borderId="51" xfId="0" applyFont="1" applyFill="1" applyBorder="1" applyAlignment="1" applyProtection="1">
      <alignment horizontal="center" vertical="center" textRotation="90" wrapText="1"/>
    </xf>
    <xf numFmtId="0" fontId="7" fillId="0" borderId="1" xfId="0" applyFont="1" applyFill="1" applyBorder="1" applyAlignment="1" applyProtection="1">
      <alignment horizontal="left" vertical="center" wrapText="1"/>
    </xf>
    <xf numFmtId="9" fontId="1" fillId="7" borderId="1" xfId="0" applyNumberFormat="1" applyFont="1" applyFill="1" applyBorder="1" applyAlignment="1" applyProtection="1">
      <alignment vertical="center" wrapText="1"/>
    </xf>
    <xf numFmtId="0" fontId="1" fillId="7" borderId="1" xfId="0" applyFont="1" applyFill="1" applyBorder="1" applyAlignment="1" applyProtection="1">
      <alignment horizontal="left" vertical="center" wrapText="1"/>
    </xf>
    <xf numFmtId="9" fontId="1" fillId="7" borderId="1" xfId="0" applyNumberFormat="1" applyFont="1" applyFill="1" applyBorder="1" applyAlignment="1" applyProtection="1">
      <alignment horizontal="center" vertical="center" wrapText="1"/>
    </xf>
    <xf numFmtId="9" fontId="1" fillId="7" borderId="1" xfId="0" applyNumberFormat="1" applyFont="1" applyFill="1" applyBorder="1" applyAlignment="1" applyProtection="1">
      <alignment horizontal="left" vertical="center" wrapText="1"/>
    </xf>
    <xf numFmtId="1" fontId="1" fillId="7" borderId="1" xfId="7" applyNumberFormat="1" applyFont="1" applyFill="1" applyBorder="1" applyAlignment="1" applyProtection="1">
      <alignment horizontal="left" vertical="center" wrapText="1"/>
    </xf>
    <xf numFmtId="0" fontId="11" fillId="7" borderId="1" xfId="0" applyFont="1" applyFill="1" applyBorder="1" applyAlignment="1" applyProtection="1">
      <alignment horizontal="left" vertical="center" wrapText="1"/>
    </xf>
    <xf numFmtId="9" fontId="1" fillId="7" borderId="1" xfId="7" applyNumberFormat="1" applyFont="1" applyFill="1" applyBorder="1" applyAlignment="1" applyProtection="1">
      <alignment horizontal="center" vertical="center" wrapText="1"/>
    </xf>
    <xf numFmtId="1" fontId="1" fillId="7" borderId="1" xfId="7" applyNumberFormat="1" applyFont="1" applyFill="1" applyBorder="1" applyAlignment="1" applyProtection="1">
      <alignment horizontal="center" vertical="center" wrapText="1"/>
    </xf>
    <xf numFmtId="1" fontId="1" fillId="7" borderId="1" xfId="0" applyNumberFormat="1" applyFont="1" applyFill="1" applyBorder="1" applyAlignment="1" applyProtection="1">
      <alignment horizontal="center" vertical="center" wrapText="1"/>
    </xf>
    <xf numFmtId="0" fontId="55" fillId="0" borderId="1" xfId="0" applyFont="1" applyFill="1" applyBorder="1" applyAlignment="1" applyProtection="1">
      <alignment horizontal="left" vertical="center" wrapText="1"/>
    </xf>
    <xf numFmtId="0" fontId="0" fillId="7" borderId="1" xfId="0" applyFont="1" applyFill="1" applyBorder="1" applyAlignment="1" applyProtection="1">
      <alignment horizontal="center" vertical="center" wrapText="1"/>
    </xf>
    <xf numFmtId="0" fontId="0" fillId="7" borderId="1" xfId="0" applyFont="1" applyFill="1" applyBorder="1" applyAlignment="1" applyProtection="1">
      <alignment vertical="center" wrapText="1"/>
    </xf>
    <xf numFmtId="9" fontId="0" fillId="7" borderId="1" xfId="0" applyNumberFormat="1" applyFont="1" applyFill="1" applyBorder="1" applyAlignment="1" applyProtection="1">
      <alignment vertical="center" wrapText="1"/>
    </xf>
    <xf numFmtId="0" fontId="1" fillId="2" borderId="15"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 fillId="2" borderId="0"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1"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1" fillId="2" borderId="18"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xf>
    <xf numFmtId="0" fontId="1" fillId="2" borderId="19" xfId="0" applyFont="1" applyFill="1" applyBorder="1" applyAlignment="1" applyProtection="1">
      <alignment horizontal="center" vertical="center"/>
    </xf>
    <xf numFmtId="0" fontId="14" fillId="5" borderId="1" xfId="0"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 fillId="7" borderId="4" xfId="0" applyFont="1" applyFill="1" applyBorder="1" applyAlignment="1" applyProtection="1">
      <alignment horizontal="center" vertical="center" wrapText="1"/>
    </xf>
    <xf numFmtId="0" fontId="1" fillId="7"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9" fillId="11" borderId="23" xfId="5" applyFont="1" applyFill="1" applyBorder="1" applyAlignment="1" applyProtection="1">
      <alignment horizontal="center" vertical="center" wrapText="1"/>
    </xf>
    <xf numFmtId="0" fontId="9" fillId="11" borderId="1" xfId="5" applyFont="1" applyFill="1" applyBorder="1" applyAlignment="1" applyProtection="1">
      <alignment horizontal="center" vertical="center" wrapText="1"/>
    </xf>
    <xf numFmtId="0" fontId="11" fillId="0" borderId="36" xfId="5" applyFont="1" applyFill="1" applyBorder="1" applyAlignment="1" applyProtection="1">
      <alignment horizontal="center" vertical="center" wrapText="1"/>
    </xf>
    <xf numFmtId="0" fontId="11" fillId="0" borderId="38" xfId="5" applyFont="1" applyFill="1" applyBorder="1" applyAlignment="1" applyProtection="1">
      <alignment horizontal="center" vertical="center" wrapText="1"/>
    </xf>
    <xf numFmtId="0" fontId="9" fillId="11" borderId="48" xfId="5" applyFont="1" applyFill="1" applyBorder="1" applyAlignment="1" applyProtection="1">
      <alignment horizontal="center" vertical="center" wrapText="1"/>
    </xf>
    <xf numFmtId="0" fontId="9" fillId="11" borderId="5" xfId="5" applyFont="1" applyFill="1" applyBorder="1" applyAlignment="1" applyProtection="1">
      <alignment horizontal="center" vertical="center" wrapText="1"/>
    </xf>
    <xf numFmtId="0" fontId="11" fillId="0" borderId="24" xfId="5" applyFont="1" applyFill="1" applyBorder="1" applyAlignment="1" applyProtection="1">
      <alignment horizontal="center" vertical="center" wrapText="1"/>
    </xf>
    <xf numFmtId="0" fontId="11" fillId="0" borderId="26" xfId="5" applyFont="1" applyFill="1" applyBorder="1" applyAlignment="1" applyProtection="1">
      <alignment horizontal="center" vertical="center" wrapText="1"/>
    </xf>
    <xf numFmtId="0" fontId="36" fillId="0" borderId="89"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1" fillId="7" borderId="4" xfId="0" applyFont="1" applyFill="1" applyBorder="1" applyAlignment="1" applyProtection="1">
      <alignment horizontal="center" vertical="center" wrapText="1"/>
    </xf>
    <xf numFmtId="0" fontId="17" fillId="2" borderId="15"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6" xfId="0" applyFont="1" applyFill="1" applyBorder="1" applyAlignment="1" applyProtection="1">
      <alignment horizontal="center" vertical="center" wrapText="1"/>
    </xf>
    <xf numFmtId="0" fontId="9" fillId="11" borderId="48" xfId="5" applyFont="1" applyFill="1" applyBorder="1" applyAlignment="1" applyProtection="1">
      <alignment horizontal="center" vertical="center" wrapText="1"/>
    </xf>
    <xf numFmtId="0" fontId="9" fillId="11" borderId="5" xfId="5"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1" xfId="0" applyFont="1" applyFill="1" applyBorder="1" applyAlignment="1">
      <alignment horizontal="center" vertical="center" wrapText="1"/>
    </xf>
    <xf numFmtId="0" fontId="10" fillId="0" borderId="2" xfId="0" applyFont="1" applyFill="1" applyBorder="1" applyAlignment="1">
      <alignment horizontal="center" vertical="center"/>
    </xf>
    <xf numFmtId="0" fontId="39" fillId="0" borderId="8" xfId="0" applyFont="1" applyFill="1" applyBorder="1" applyAlignment="1" applyProtection="1">
      <alignment wrapText="1"/>
      <protection locked="0"/>
    </xf>
    <xf numFmtId="0" fontId="39" fillId="0" borderId="8" xfId="0" applyFont="1" applyFill="1" applyBorder="1" applyAlignment="1" applyProtection="1">
      <alignment vertical="center" wrapText="1"/>
      <protection locked="0"/>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 fillId="0" borderId="1" xfId="0" applyFont="1" applyFill="1" applyBorder="1" applyAlignment="1" applyProtection="1">
      <alignment vertical="center" wrapText="1"/>
      <protection locked="0"/>
    </xf>
    <xf numFmtId="0" fontId="39" fillId="0" borderId="3" xfId="0" applyFont="1" applyFill="1" applyBorder="1" applyAlignment="1" applyProtection="1">
      <alignment wrapText="1"/>
      <protection locked="0"/>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xf>
    <xf numFmtId="0" fontId="41" fillId="15" borderId="5" xfId="0" applyFont="1" applyFill="1" applyBorder="1" applyAlignment="1" applyProtection="1">
      <alignment horizontal="center" vertical="center"/>
    </xf>
    <xf numFmtId="0" fontId="41" fillId="15" borderId="3" xfId="0" applyFont="1" applyFill="1" applyBorder="1" applyAlignment="1" applyProtection="1">
      <alignment horizontal="center" vertical="center"/>
    </xf>
    <xf numFmtId="0" fontId="18" fillId="7" borderId="5" xfId="0" applyFont="1" applyFill="1" applyBorder="1" applyAlignment="1" applyProtection="1">
      <alignment horizontal="center" vertical="center"/>
    </xf>
    <xf numFmtId="0" fontId="18" fillId="7" borderId="3" xfId="0" applyFont="1" applyFill="1" applyBorder="1" applyAlignment="1" applyProtection="1">
      <alignment horizontal="center" vertical="center"/>
    </xf>
    <xf numFmtId="0" fontId="19" fillId="7" borderId="5" xfId="0" applyFont="1" applyFill="1" applyBorder="1" applyAlignment="1" applyProtection="1">
      <alignment horizontal="center" vertical="center"/>
    </xf>
    <xf numFmtId="0" fontId="19" fillId="7" borderId="3" xfId="0" applyFont="1" applyFill="1" applyBorder="1" applyAlignment="1" applyProtection="1">
      <alignment horizontal="center" vertical="center"/>
    </xf>
    <xf numFmtId="0" fontId="14" fillId="10" borderId="60" xfId="0" applyFont="1" applyFill="1" applyBorder="1" applyAlignment="1" applyProtection="1">
      <alignment horizontal="center" vertical="center"/>
    </xf>
    <xf numFmtId="0" fontId="14" fillId="10" borderId="62" xfId="0" applyFont="1" applyFill="1" applyBorder="1" applyAlignment="1" applyProtection="1">
      <alignment horizontal="center" vertical="center"/>
    </xf>
    <xf numFmtId="0" fontId="14" fillId="10" borderId="59" xfId="0" applyFont="1" applyFill="1" applyBorder="1" applyAlignment="1" applyProtection="1">
      <alignment horizontal="center" vertical="center"/>
    </xf>
    <xf numFmtId="0" fontId="23" fillId="9" borderId="5" xfId="0" applyFont="1" applyFill="1" applyBorder="1" applyAlignment="1" applyProtection="1">
      <alignment horizontal="center" vertical="center"/>
    </xf>
    <xf numFmtId="0" fontId="23" fillId="9" borderId="3" xfId="0" applyFont="1" applyFill="1" applyBorder="1" applyAlignment="1" applyProtection="1">
      <alignment horizontal="center" vertical="center"/>
    </xf>
    <xf numFmtId="0" fontId="11" fillId="0" borderId="5" xfId="5" applyFont="1" applyFill="1" applyBorder="1" applyAlignment="1" applyProtection="1">
      <alignment horizontal="center" vertical="center" wrapText="1"/>
    </xf>
    <xf numFmtId="0" fontId="11" fillId="0" borderId="50" xfId="5" applyFont="1" applyFill="1" applyBorder="1" applyAlignment="1" applyProtection="1">
      <alignment horizontal="center" vertical="center" wrapText="1"/>
    </xf>
    <xf numFmtId="0" fontId="11" fillId="0" borderId="48" xfId="5" applyFont="1" applyFill="1" applyBorder="1" applyAlignment="1" applyProtection="1">
      <alignment horizontal="center" vertical="center" wrapText="1"/>
    </xf>
    <xf numFmtId="0" fontId="11" fillId="0" borderId="55" xfId="5" applyFont="1" applyFill="1" applyBorder="1" applyAlignment="1" applyProtection="1">
      <alignment horizontal="center" vertical="center" wrapText="1"/>
    </xf>
    <xf numFmtId="0" fontId="41" fillId="15" borderId="1" xfId="0" applyFont="1" applyFill="1" applyBorder="1" applyAlignment="1" applyProtection="1">
      <alignment horizontal="center" vertical="center"/>
    </xf>
    <xf numFmtId="0" fontId="27" fillId="4" borderId="1" xfId="0" applyFont="1" applyFill="1" applyBorder="1" applyAlignment="1" applyProtection="1">
      <alignment horizontal="center" vertical="center"/>
    </xf>
    <xf numFmtId="0" fontId="10" fillId="0" borderId="48" xfId="5" applyFont="1" applyFill="1" applyBorder="1" applyAlignment="1" applyProtection="1">
      <alignment horizontal="center" vertical="center" wrapText="1"/>
    </xf>
    <xf numFmtId="0" fontId="10" fillId="0" borderId="54" xfId="5" applyFont="1" applyFill="1" applyBorder="1" applyAlignment="1" applyProtection="1">
      <alignment horizontal="center" vertical="center" wrapText="1"/>
    </xf>
    <xf numFmtId="0" fontId="10" fillId="0" borderId="53" xfId="5" applyFont="1" applyFill="1" applyBorder="1" applyAlignment="1" applyProtection="1">
      <alignment horizontal="center" vertical="center" wrapText="1"/>
    </xf>
    <xf numFmtId="0" fontId="13" fillId="0" borderId="5" xfId="5" applyFont="1" applyFill="1" applyBorder="1" applyAlignment="1" applyProtection="1">
      <alignment horizontal="center" vertical="center" wrapText="1"/>
    </xf>
    <xf numFmtId="0" fontId="13" fillId="0" borderId="6" xfId="5" applyFont="1" applyFill="1" applyBorder="1" applyAlignment="1" applyProtection="1">
      <alignment horizontal="center" vertical="center" wrapText="1"/>
    </xf>
    <xf numFmtId="0" fontId="13" fillId="0" borderId="3" xfId="5" applyFont="1" applyFill="1" applyBorder="1" applyAlignment="1" applyProtection="1">
      <alignment horizontal="center" vertical="center" wrapText="1"/>
    </xf>
    <xf numFmtId="0" fontId="23" fillId="3" borderId="1" xfId="0" applyFont="1" applyFill="1" applyBorder="1" applyAlignment="1" applyProtection="1">
      <alignment horizontal="center" vertical="center"/>
    </xf>
    <xf numFmtId="0" fontId="23" fillId="13" borderId="1" xfId="0" applyFont="1" applyFill="1" applyBorder="1" applyAlignment="1" applyProtection="1">
      <alignment horizontal="center" vertical="center"/>
    </xf>
    <xf numFmtId="0" fontId="13" fillId="0" borderId="1" xfId="5" applyFont="1" applyFill="1" applyBorder="1" applyAlignment="1" applyProtection="1">
      <alignment horizontal="center" vertical="center" wrapText="1"/>
    </xf>
    <xf numFmtId="0" fontId="13" fillId="0" borderId="2" xfId="5" applyFont="1" applyFill="1" applyBorder="1" applyAlignment="1" applyProtection="1">
      <alignment horizontal="center" vertical="center" wrapText="1"/>
    </xf>
    <xf numFmtId="0" fontId="19" fillId="7" borderId="1" xfId="0" applyFont="1" applyFill="1" applyBorder="1" applyAlignment="1" applyProtection="1">
      <alignment horizontal="center" vertical="center"/>
    </xf>
    <xf numFmtId="0" fontId="17" fillId="2" borderId="15" xfId="0" applyFont="1" applyFill="1" applyBorder="1" applyAlignment="1" applyProtection="1">
      <alignment horizontal="center" wrapText="1"/>
    </xf>
    <xf numFmtId="0" fontId="17" fillId="2" borderId="0" xfId="0" applyFont="1" applyFill="1" applyBorder="1" applyAlignment="1" applyProtection="1">
      <alignment horizontal="center" wrapText="1"/>
    </xf>
    <xf numFmtId="0" fontId="17" fillId="2" borderId="16" xfId="0" applyFont="1" applyFill="1" applyBorder="1" applyAlignment="1" applyProtection="1">
      <alignment horizontal="center" wrapText="1"/>
    </xf>
    <xf numFmtId="0" fontId="43" fillId="15" borderId="30" xfId="0" applyFont="1" applyFill="1" applyBorder="1" applyAlignment="1" applyProtection="1">
      <alignment horizontal="center" vertical="center" textRotation="90"/>
    </xf>
    <xf numFmtId="0" fontId="44" fillId="15" borderId="30" xfId="0" applyFont="1" applyFill="1" applyBorder="1" applyAlignment="1" applyProtection="1">
      <alignment horizontal="center" vertical="center"/>
    </xf>
    <xf numFmtId="0" fontId="41" fillId="15" borderId="1" xfId="0" applyFont="1" applyFill="1" applyBorder="1" applyAlignment="1" applyProtection="1">
      <alignment horizontal="center" vertical="center" wrapText="1"/>
    </xf>
    <xf numFmtId="0" fontId="41" fillId="15" borderId="5" xfId="0" applyFont="1" applyFill="1" applyBorder="1" applyAlignment="1" applyProtection="1">
      <alignment horizontal="center" vertical="center" wrapText="1"/>
    </xf>
    <xf numFmtId="0" fontId="41" fillId="15" borderId="3" xfId="0" applyFont="1" applyFill="1" applyBorder="1" applyAlignment="1" applyProtection="1">
      <alignment horizontal="center" vertical="center" wrapText="1"/>
    </xf>
    <xf numFmtId="0" fontId="9" fillId="11" borderId="1" xfId="5" applyFont="1" applyFill="1" applyBorder="1" applyAlignment="1" applyProtection="1">
      <alignment horizontal="center" vertical="center" wrapText="1"/>
    </xf>
    <xf numFmtId="0" fontId="9" fillId="11" borderId="20" xfId="5" applyFont="1" applyFill="1" applyBorder="1" applyAlignment="1" applyProtection="1">
      <alignment horizontal="center" vertical="center" wrapText="1"/>
    </xf>
    <xf numFmtId="0" fontId="9" fillId="11" borderId="21" xfId="5" applyFont="1" applyFill="1" applyBorder="1" applyAlignment="1" applyProtection="1">
      <alignment horizontal="center" vertical="center" wrapText="1"/>
    </xf>
    <xf numFmtId="0" fontId="9" fillId="11" borderId="9" xfId="5" applyFont="1" applyFill="1" applyBorder="1" applyAlignment="1" applyProtection="1">
      <alignment horizontal="center" vertical="center" wrapText="1"/>
    </xf>
    <xf numFmtId="0" fontId="9" fillId="11" borderId="10" xfId="5" applyFont="1" applyFill="1" applyBorder="1" applyAlignment="1" applyProtection="1">
      <alignment horizontal="center" vertical="center" wrapText="1"/>
    </xf>
    <xf numFmtId="0" fontId="11" fillId="0" borderId="20" xfId="5" applyFont="1" applyFill="1" applyBorder="1" applyAlignment="1" applyProtection="1">
      <alignment horizontal="center" vertical="center" wrapText="1"/>
    </xf>
    <xf numFmtId="0" fontId="11" fillId="0" borderId="27" xfId="5" applyFont="1" applyFill="1" applyBorder="1" applyAlignment="1" applyProtection="1">
      <alignment horizontal="center" vertical="center" wrapText="1"/>
    </xf>
    <xf numFmtId="0" fontId="11" fillId="0" borderId="9" xfId="5" applyFont="1" applyFill="1" applyBorder="1" applyAlignment="1" applyProtection="1">
      <alignment horizontal="center" vertical="center" wrapText="1"/>
    </xf>
    <xf numFmtId="0" fontId="11" fillId="0" borderId="16" xfId="5" applyFont="1" applyFill="1" applyBorder="1" applyAlignment="1" applyProtection="1">
      <alignment horizontal="center" vertical="center" wrapText="1"/>
    </xf>
    <xf numFmtId="0" fontId="8" fillId="0" borderId="63"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56"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9" fillId="11" borderId="23" xfId="5" applyFont="1" applyFill="1" applyBorder="1" applyAlignment="1" applyProtection="1">
      <alignment horizontal="center" vertical="center" wrapText="1"/>
    </xf>
    <xf numFmtId="0" fontId="9" fillId="11" borderId="2" xfId="5" applyFont="1" applyFill="1" applyBorder="1" applyAlignment="1" applyProtection="1">
      <alignment horizontal="center" vertical="center" wrapText="1"/>
    </xf>
    <xf numFmtId="0" fontId="19" fillId="7" borderId="1" xfId="0" applyFont="1" applyFill="1" applyBorder="1" applyAlignment="1" applyProtection="1">
      <alignment horizontal="center"/>
    </xf>
    <xf numFmtId="0" fontId="1" fillId="7" borderId="1" xfId="0" applyFont="1" applyFill="1" applyBorder="1" applyAlignment="1" applyProtection="1">
      <alignment horizontal="center" vertical="center" wrapText="1"/>
    </xf>
    <xf numFmtId="0" fontId="10" fillId="7" borderId="25" xfId="0" applyFont="1" applyFill="1" applyBorder="1" applyAlignment="1" applyProtection="1">
      <alignment horizontal="center"/>
    </xf>
    <xf numFmtId="0" fontId="10" fillId="7" borderId="1" xfId="0" applyFont="1" applyFill="1" applyBorder="1" applyAlignment="1" applyProtection="1">
      <alignment horizontal="center"/>
    </xf>
    <xf numFmtId="0" fontId="1" fillId="7" borderId="25" xfId="0" applyFont="1" applyFill="1" applyBorder="1" applyAlignment="1" applyProtection="1">
      <alignment horizontal="left" vertical="center" wrapText="1"/>
    </xf>
    <xf numFmtId="0" fontId="1" fillId="7" borderId="1" xfId="0" applyFont="1" applyFill="1" applyBorder="1" applyAlignment="1" applyProtection="1">
      <alignment horizontal="left" vertical="center"/>
    </xf>
    <xf numFmtId="0" fontId="10" fillId="12" borderId="25" xfId="0" applyFont="1" applyFill="1" applyBorder="1" applyAlignment="1" applyProtection="1">
      <alignment horizontal="center" vertical="center" wrapText="1"/>
    </xf>
    <xf numFmtId="0" fontId="10" fillId="12" borderId="64" xfId="0" applyFont="1" applyFill="1" applyBorder="1" applyAlignment="1" applyProtection="1">
      <alignment horizontal="center" vertical="center" wrapText="1"/>
    </xf>
    <xf numFmtId="0" fontId="40" fillId="15" borderId="13" xfId="0" applyFont="1" applyFill="1" applyBorder="1" applyAlignment="1" applyProtection="1">
      <alignment horizontal="center"/>
    </xf>
    <xf numFmtId="0" fontId="40" fillId="15" borderId="14" xfId="0" applyFont="1" applyFill="1" applyBorder="1" applyAlignment="1" applyProtection="1">
      <alignment horizontal="center"/>
    </xf>
    <xf numFmtId="0" fontId="40" fillId="15" borderId="61" xfId="0" applyFont="1" applyFill="1" applyBorder="1" applyAlignment="1" applyProtection="1">
      <alignment horizontal="center"/>
    </xf>
    <xf numFmtId="0" fontId="39" fillId="7" borderId="26" xfId="0" applyFont="1" applyFill="1" applyBorder="1" applyAlignment="1" applyProtection="1">
      <alignment vertical="center" wrapText="1"/>
    </xf>
    <xf numFmtId="0" fontId="40" fillId="15" borderId="63" xfId="0" applyFont="1" applyFill="1" applyBorder="1" applyAlignment="1" applyProtection="1">
      <alignment horizontal="center"/>
    </xf>
    <xf numFmtId="0" fontId="40" fillId="15" borderId="23" xfId="0" applyFont="1" applyFill="1" applyBorder="1" applyAlignment="1" applyProtection="1">
      <alignment horizontal="center"/>
    </xf>
    <xf numFmtId="0" fontId="40" fillId="15" borderId="24" xfId="0" applyFont="1" applyFill="1" applyBorder="1" applyAlignment="1" applyProtection="1">
      <alignment horizontal="center"/>
    </xf>
    <xf numFmtId="0" fontId="14" fillId="12" borderId="67" xfId="0" applyFont="1" applyFill="1" applyBorder="1" applyAlignment="1" applyProtection="1">
      <alignment horizontal="center" vertical="center" wrapText="1"/>
    </xf>
    <xf numFmtId="0" fontId="14" fillId="12" borderId="68" xfId="0" applyFont="1" applyFill="1" applyBorder="1" applyAlignment="1" applyProtection="1">
      <alignment horizontal="center" vertical="center" wrapText="1"/>
    </xf>
    <xf numFmtId="0" fontId="14" fillId="12" borderId="70" xfId="0" applyFont="1" applyFill="1" applyBorder="1" applyAlignment="1" applyProtection="1">
      <alignment horizontal="center" vertical="center" wrapText="1"/>
    </xf>
    <xf numFmtId="0" fontId="1" fillId="7" borderId="109" xfId="0" applyFont="1" applyFill="1" applyBorder="1" applyAlignment="1" applyProtection="1">
      <alignment horizontal="left" vertical="center" wrapText="1"/>
    </xf>
    <xf numFmtId="0" fontId="1" fillId="7" borderId="54" xfId="0" applyFont="1" applyFill="1" applyBorder="1" applyAlignment="1" applyProtection="1">
      <alignment horizontal="left" vertical="center" wrapText="1"/>
    </xf>
    <xf numFmtId="0" fontId="1" fillId="7" borderId="53" xfId="0" applyFont="1" applyFill="1" applyBorder="1" applyAlignment="1" applyProtection="1">
      <alignment horizontal="left" vertical="center" wrapText="1"/>
    </xf>
    <xf numFmtId="0" fontId="1" fillId="7" borderId="5" xfId="0" applyFont="1" applyFill="1" applyBorder="1" applyAlignment="1" applyProtection="1">
      <alignment horizontal="left" vertical="center" wrapText="1"/>
    </xf>
    <xf numFmtId="0" fontId="1" fillId="7" borderId="6" xfId="0" applyFont="1" applyFill="1" applyBorder="1" applyAlignment="1" applyProtection="1">
      <alignment horizontal="left" vertical="center" wrapText="1"/>
    </xf>
    <xf numFmtId="0" fontId="1" fillId="7" borderId="3" xfId="0" applyFont="1" applyFill="1" applyBorder="1" applyAlignment="1" applyProtection="1">
      <alignment horizontal="left" vertical="center" wrapText="1"/>
    </xf>
    <xf numFmtId="0" fontId="14" fillId="12" borderId="65" xfId="0" applyFont="1" applyFill="1" applyBorder="1" applyAlignment="1" applyProtection="1">
      <alignment horizontal="center" vertical="center" wrapText="1"/>
    </xf>
    <xf numFmtId="0" fontId="39" fillId="7" borderId="4" xfId="0" applyFont="1" applyFill="1" applyBorder="1" applyAlignment="1" applyProtection="1">
      <alignment horizontal="center" vertical="center" wrapText="1"/>
    </xf>
    <xf numFmtId="0" fontId="39" fillId="7" borderId="1" xfId="0" applyFont="1" applyFill="1" applyBorder="1" applyAlignment="1" applyProtection="1">
      <alignment horizontal="center" vertical="center" wrapText="1"/>
    </xf>
    <xf numFmtId="0" fontId="39" fillId="7" borderId="65" xfId="0" applyFont="1" applyFill="1" applyBorder="1" applyAlignment="1" applyProtection="1">
      <alignment horizontal="center" vertical="center" wrapText="1"/>
    </xf>
    <xf numFmtId="0" fontId="13" fillId="7" borderId="25" xfId="0" applyFont="1" applyFill="1" applyBorder="1" applyAlignment="1" applyProtection="1">
      <alignment horizontal="center" vertical="center" wrapText="1"/>
    </xf>
    <xf numFmtId="0" fontId="26" fillId="7" borderId="1" xfId="0" applyFont="1" applyFill="1" applyBorder="1" applyAlignment="1" applyProtection="1">
      <alignment vertical="center" wrapText="1"/>
    </xf>
    <xf numFmtId="0" fontId="1" fillId="7" borderId="50" xfId="0" applyFont="1" applyFill="1" applyBorder="1" applyAlignment="1" applyProtection="1">
      <alignment horizontal="left" vertical="center" wrapText="1"/>
    </xf>
    <xf numFmtId="0" fontId="14" fillId="12" borderId="1" xfId="0" applyFont="1" applyFill="1" applyBorder="1" applyAlignment="1" applyProtection="1">
      <alignment horizontal="center" vertical="center"/>
    </xf>
    <xf numFmtId="0" fontId="14" fillId="12" borderId="26" xfId="0" applyFont="1" applyFill="1" applyBorder="1" applyAlignment="1" applyProtection="1">
      <alignment horizontal="center" vertical="center"/>
    </xf>
    <xf numFmtId="0" fontId="1" fillId="7" borderId="4" xfId="0" applyFont="1" applyFill="1" applyBorder="1" applyAlignment="1" applyProtection="1">
      <alignment horizontal="center" vertical="center" wrapText="1"/>
    </xf>
    <xf numFmtId="0" fontId="13" fillId="7" borderId="1" xfId="0" applyFont="1" applyFill="1" applyBorder="1" applyAlignment="1" applyProtection="1">
      <alignment horizontal="center" vertical="center" wrapText="1"/>
    </xf>
    <xf numFmtId="0" fontId="0" fillId="7" borderId="1" xfId="0" applyFill="1" applyBorder="1" applyAlignment="1" applyProtection="1">
      <alignment horizontal="left" vertical="center"/>
    </xf>
    <xf numFmtId="0" fontId="0" fillId="7" borderId="26" xfId="0" applyFill="1" applyBorder="1" applyAlignment="1" applyProtection="1">
      <alignment horizontal="left" vertical="center"/>
    </xf>
    <xf numFmtId="0" fontId="13" fillId="7" borderId="5" xfId="0" applyFont="1" applyFill="1" applyBorder="1" applyAlignment="1" applyProtection="1">
      <alignment horizontal="center" vertical="center"/>
    </xf>
    <xf numFmtId="0" fontId="13" fillId="7" borderId="6" xfId="0" applyFont="1" applyFill="1" applyBorder="1" applyAlignment="1" applyProtection="1">
      <alignment horizontal="center" vertical="center"/>
    </xf>
    <xf numFmtId="0" fontId="13" fillId="7" borderId="3" xfId="0" applyFont="1" applyFill="1" applyBorder="1" applyAlignment="1" applyProtection="1">
      <alignment horizontal="center" vertical="center"/>
    </xf>
    <xf numFmtId="0" fontId="13" fillId="7" borderId="67" xfId="0" applyFont="1" applyFill="1" applyBorder="1" applyAlignment="1" applyProtection="1">
      <alignment horizontal="center" vertical="center"/>
    </xf>
    <xf numFmtId="0" fontId="13" fillId="7" borderId="68" xfId="0" applyFont="1" applyFill="1" applyBorder="1" applyAlignment="1" applyProtection="1">
      <alignment horizontal="center" vertical="center"/>
    </xf>
    <xf numFmtId="0" fontId="13" fillId="7" borderId="69" xfId="0" applyFont="1" applyFill="1" applyBorder="1" applyAlignment="1" applyProtection="1">
      <alignment horizontal="center" vertical="center"/>
    </xf>
    <xf numFmtId="0" fontId="0" fillId="7" borderId="67" xfId="0" applyFill="1" applyBorder="1" applyAlignment="1" applyProtection="1">
      <alignment horizontal="center"/>
    </xf>
    <xf numFmtId="0" fontId="0" fillId="7" borderId="70" xfId="0" applyFill="1" applyBorder="1" applyAlignment="1" applyProtection="1">
      <alignment horizontal="center"/>
    </xf>
    <xf numFmtId="0" fontId="10" fillId="12" borderId="1" xfId="0" applyFont="1" applyFill="1" applyBorder="1" applyAlignment="1" applyProtection="1">
      <alignment horizontal="center" vertical="center" wrapText="1"/>
    </xf>
    <xf numFmtId="0" fontId="10" fillId="12" borderId="65" xfId="0" applyFont="1" applyFill="1" applyBorder="1" applyAlignment="1" applyProtection="1">
      <alignment horizontal="center" vertical="center" wrapText="1"/>
    </xf>
    <xf numFmtId="0" fontId="40" fillId="15" borderId="63" xfId="0" applyFont="1" applyFill="1" applyBorder="1" applyAlignment="1" applyProtection="1">
      <alignment horizontal="center" vertical="center" wrapText="1"/>
    </xf>
    <xf numFmtId="0" fontId="40" fillId="15" borderId="23" xfId="0" applyFont="1" applyFill="1" applyBorder="1" applyAlignment="1" applyProtection="1">
      <alignment horizontal="center" vertical="center" wrapText="1"/>
    </xf>
    <xf numFmtId="0" fontId="40" fillId="15" borderId="24" xfId="0" applyFont="1" applyFill="1" applyBorder="1" applyAlignment="1" applyProtection="1">
      <alignment horizontal="center" vertical="center" wrapText="1"/>
    </xf>
    <xf numFmtId="0" fontId="42" fillId="15" borderId="63" xfId="0" applyFont="1" applyFill="1" applyBorder="1" applyAlignment="1" applyProtection="1">
      <alignment horizontal="center" vertical="center" wrapText="1"/>
    </xf>
    <xf numFmtId="0" fontId="42" fillId="15" borderId="23" xfId="0" applyFont="1" applyFill="1" applyBorder="1" applyAlignment="1" applyProtection="1">
      <alignment horizontal="center" vertical="center" wrapText="1"/>
    </xf>
    <xf numFmtId="0" fontId="42" fillId="15" borderId="24" xfId="0" applyFont="1" applyFill="1" applyBorder="1" applyAlignment="1" applyProtection="1">
      <alignment horizontal="center" vertical="center" wrapText="1"/>
    </xf>
    <xf numFmtId="0" fontId="42" fillId="15" borderId="64" xfId="0" applyFont="1" applyFill="1" applyBorder="1" applyAlignment="1" applyProtection="1">
      <alignment horizontal="center" vertical="center" wrapText="1"/>
    </xf>
    <xf numFmtId="0" fontId="42" fillId="15" borderId="65" xfId="0" applyFont="1" applyFill="1" applyBorder="1" applyAlignment="1" applyProtection="1">
      <alignment horizontal="center" vertical="center" wrapText="1"/>
    </xf>
    <xf numFmtId="0" fontId="42" fillId="15" borderId="66" xfId="0" applyFont="1" applyFill="1" applyBorder="1" applyAlignment="1" applyProtection="1">
      <alignment horizontal="center" vertical="center" wrapText="1"/>
    </xf>
    <xf numFmtId="0" fontId="13" fillId="7" borderId="5" xfId="0" applyFont="1" applyFill="1" applyBorder="1" applyAlignment="1" applyProtection="1">
      <alignment horizontal="center"/>
    </xf>
    <xf numFmtId="0" fontId="13" fillId="7" borderId="6" xfId="0" applyFont="1" applyFill="1" applyBorder="1" applyAlignment="1" applyProtection="1">
      <alignment horizontal="center"/>
    </xf>
    <xf numFmtId="0" fontId="13" fillId="7" borderId="50" xfId="0" applyFont="1" applyFill="1" applyBorder="1" applyAlignment="1" applyProtection="1">
      <alignment horizontal="center"/>
    </xf>
    <xf numFmtId="0" fontId="13" fillId="7" borderId="67" xfId="0" applyFont="1" applyFill="1" applyBorder="1" applyAlignment="1" applyProtection="1">
      <alignment horizontal="center"/>
    </xf>
    <xf numFmtId="0" fontId="13" fillId="7" borderId="68" xfId="0" applyFont="1" applyFill="1" applyBorder="1" applyAlignment="1" applyProtection="1">
      <alignment horizontal="center"/>
    </xf>
    <xf numFmtId="0" fontId="13" fillId="7" borderId="70" xfId="0" applyFont="1" applyFill="1" applyBorder="1" applyAlignment="1" applyProtection="1">
      <alignment horizontal="center"/>
    </xf>
    <xf numFmtId="0" fontId="13" fillId="7" borderId="11" xfId="0" applyFont="1" applyFill="1" applyBorder="1" applyAlignment="1" applyProtection="1">
      <alignment horizontal="center"/>
    </xf>
    <xf numFmtId="0" fontId="13" fillId="7" borderId="7" xfId="0" applyFont="1" applyFill="1" applyBorder="1" applyAlignment="1" applyProtection="1">
      <alignment horizontal="center"/>
    </xf>
    <xf numFmtId="0" fontId="13" fillId="7" borderId="28" xfId="0" applyFont="1" applyFill="1" applyBorder="1" applyAlignment="1" applyProtection="1">
      <alignment horizontal="center"/>
    </xf>
    <xf numFmtId="0" fontId="20" fillId="7" borderId="23" xfId="0" applyFont="1" applyFill="1" applyBorder="1" applyAlignment="1" applyProtection="1">
      <alignment horizontal="center"/>
    </xf>
    <xf numFmtId="0" fontId="20" fillId="7" borderId="24" xfId="0" applyFont="1" applyFill="1" applyBorder="1" applyAlignment="1" applyProtection="1">
      <alignment horizontal="center"/>
    </xf>
    <xf numFmtId="0" fontId="20" fillId="7" borderId="1" xfId="0" applyFont="1" applyFill="1" applyBorder="1" applyAlignment="1" applyProtection="1">
      <alignment horizontal="center"/>
    </xf>
    <xf numFmtId="0" fontId="20" fillId="7" borderId="26" xfId="0" applyFont="1" applyFill="1" applyBorder="1" applyAlignment="1" applyProtection="1">
      <alignment horizontal="center"/>
    </xf>
    <xf numFmtId="0" fontId="20" fillId="7" borderId="65" xfId="0" applyFont="1" applyFill="1" applyBorder="1" applyAlignment="1" applyProtection="1">
      <alignment horizontal="center"/>
    </xf>
    <xf numFmtId="0" fontId="20" fillId="7" borderId="66" xfId="0" applyFont="1" applyFill="1" applyBorder="1" applyAlignment="1" applyProtection="1">
      <alignment horizontal="center"/>
    </xf>
    <xf numFmtId="0" fontId="13" fillId="7" borderId="64" xfId="0" applyFont="1" applyFill="1" applyBorder="1" applyAlignment="1" applyProtection="1">
      <alignment horizontal="center" vertical="center" wrapText="1"/>
    </xf>
    <xf numFmtId="0" fontId="13" fillId="7" borderId="65" xfId="0" applyFont="1" applyFill="1" applyBorder="1" applyAlignment="1" applyProtection="1">
      <alignment horizontal="center" vertical="center" wrapText="1"/>
    </xf>
    <xf numFmtId="0" fontId="41" fillId="15" borderId="63" xfId="0" applyFont="1" applyFill="1" applyBorder="1" applyAlignment="1" applyProtection="1">
      <alignment horizontal="center"/>
    </xf>
    <xf numFmtId="0" fontId="41" fillId="15" borderId="23" xfId="0" applyFont="1" applyFill="1" applyBorder="1" applyAlignment="1" applyProtection="1">
      <alignment horizontal="center"/>
    </xf>
    <xf numFmtId="0" fontId="41" fillId="15" borderId="24" xfId="0" applyFont="1" applyFill="1" applyBorder="1" applyAlignment="1" applyProtection="1">
      <alignment horizontal="center"/>
    </xf>
    <xf numFmtId="0" fontId="13" fillId="7" borderId="4" xfId="0" applyFont="1" applyFill="1" applyBorder="1" applyAlignment="1" applyProtection="1">
      <alignment horizontal="center" wrapText="1"/>
    </xf>
    <xf numFmtId="0" fontId="13" fillId="7" borderId="52" xfId="0" applyFont="1" applyFill="1" applyBorder="1" applyAlignment="1" applyProtection="1">
      <alignment horizontal="center" wrapText="1"/>
    </xf>
    <xf numFmtId="0" fontId="13" fillId="7" borderId="58" xfId="0" applyFont="1" applyFill="1" applyBorder="1" applyAlignment="1" applyProtection="1">
      <alignment horizontal="center" vertical="center" wrapText="1"/>
    </xf>
    <xf numFmtId="0" fontId="13" fillId="7" borderId="4" xfId="0" applyFont="1" applyFill="1" applyBorder="1" applyAlignment="1" applyProtection="1">
      <alignment horizontal="center" vertical="center" wrapText="1"/>
    </xf>
    <xf numFmtId="0" fontId="10" fillId="12" borderId="66" xfId="0" applyFont="1" applyFill="1" applyBorder="1" applyAlignment="1" applyProtection="1">
      <alignment horizontal="center" vertical="center" wrapText="1"/>
    </xf>
    <xf numFmtId="0" fontId="13" fillId="7" borderId="1" xfId="0" applyFont="1" applyFill="1" applyBorder="1" applyAlignment="1" applyProtection="1">
      <alignment horizontal="center"/>
    </xf>
    <xf numFmtId="0" fontId="13" fillId="7" borderId="26" xfId="0" applyFont="1" applyFill="1" applyBorder="1" applyAlignment="1" applyProtection="1">
      <alignment horizontal="center"/>
    </xf>
    <xf numFmtId="0" fontId="13" fillId="7" borderId="65" xfId="0" applyFont="1" applyFill="1" applyBorder="1" applyAlignment="1" applyProtection="1">
      <alignment horizontal="center"/>
    </xf>
    <xf numFmtId="0" fontId="13" fillId="7" borderId="66" xfId="0" applyFont="1" applyFill="1" applyBorder="1" applyAlignment="1" applyProtection="1">
      <alignment horizontal="center"/>
    </xf>
    <xf numFmtId="0" fontId="23" fillId="0" borderId="37"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9" fillId="0" borderId="38" xfId="0" applyFont="1" applyFill="1" applyBorder="1" applyAlignment="1" applyProtection="1">
      <alignment horizontal="center" vertical="center" wrapText="1"/>
    </xf>
    <xf numFmtId="0" fontId="23" fillId="0" borderId="37" xfId="0" applyFont="1" applyFill="1" applyBorder="1" applyAlignment="1" applyProtection="1">
      <alignment horizontal="center" vertical="center"/>
    </xf>
    <xf numFmtId="0" fontId="23" fillId="0" borderId="1" xfId="0" applyFont="1" applyFill="1" applyBorder="1" applyAlignment="1" applyProtection="1">
      <alignment horizontal="center" vertical="center"/>
    </xf>
    <xf numFmtId="0" fontId="46" fillId="10" borderId="60" xfId="0" applyFont="1" applyFill="1" applyBorder="1" applyAlignment="1" applyProtection="1">
      <alignment horizontal="center" vertical="center"/>
    </xf>
    <xf numFmtId="0" fontId="46" fillId="10" borderId="62" xfId="0" applyFont="1" applyFill="1" applyBorder="1" applyAlignment="1" applyProtection="1">
      <alignment horizontal="center" vertical="center"/>
    </xf>
    <xf numFmtId="0" fontId="46" fillId="10" borderId="59" xfId="0" applyFont="1" applyFill="1" applyBorder="1" applyAlignment="1" applyProtection="1">
      <alignment horizontal="center" vertical="center"/>
    </xf>
    <xf numFmtId="0" fontId="24" fillId="2" borderId="42" xfId="0" applyFont="1" applyFill="1" applyBorder="1" applyAlignment="1" applyProtection="1">
      <alignment horizontal="center" vertical="center" wrapText="1"/>
    </xf>
    <xf numFmtId="0" fontId="24" fillId="2" borderId="0" xfId="0" applyFont="1" applyFill="1" applyBorder="1" applyAlignment="1" applyProtection="1">
      <alignment horizontal="center" vertical="center" wrapText="1"/>
    </xf>
    <xf numFmtId="0" fontId="24" fillId="2" borderId="43" xfId="0" applyFont="1" applyFill="1" applyBorder="1" applyAlignment="1" applyProtection="1">
      <alignment horizontal="center" vertical="center" wrapText="1"/>
    </xf>
    <xf numFmtId="0" fontId="59" fillId="2" borderId="42" xfId="6" applyFont="1" applyFill="1" applyBorder="1" applyAlignment="1" applyProtection="1">
      <alignment horizontal="center"/>
    </xf>
    <xf numFmtId="0" fontId="25" fillId="2" borderId="0" xfId="6" applyFont="1" applyFill="1" applyBorder="1" applyAlignment="1" applyProtection="1">
      <alignment horizontal="center"/>
    </xf>
    <xf numFmtId="0" fontId="25" fillId="2" borderId="43" xfId="6" applyFont="1" applyFill="1" applyBorder="1" applyAlignment="1" applyProtection="1">
      <alignment horizontal="center"/>
    </xf>
    <xf numFmtId="0" fontId="23" fillId="12" borderId="37" xfId="0" applyFont="1" applyFill="1" applyBorder="1" applyAlignment="1" applyProtection="1">
      <alignment horizontal="center" vertical="center"/>
    </xf>
    <xf numFmtId="0" fontId="23" fillId="12" borderId="1" xfId="0" applyFont="1" applyFill="1" applyBorder="1" applyAlignment="1" applyProtection="1">
      <alignment horizontal="center" vertical="center"/>
    </xf>
    <xf numFmtId="0" fontId="19" fillId="12" borderId="1" xfId="0" applyFont="1" applyFill="1" applyBorder="1" applyAlignment="1" applyProtection="1">
      <alignment horizontal="center" vertical="center" wrapText="1"/>
    </xf>
    <xf numFmtId="0" fontId="19" fillId="12" borderId="38"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38" xfId="0" applyFont="1" applyFill="1" applyBorder="1" applyAlignment="1" applyProtection="1">
      <alignment horizontal="center" vertical="center" wrapText="1"/>
    </xf>
    <xf numFmtId="0" fontId="17" fillId="2" borderId="42" xfId="0" applyFont="1" applyFill="1" applyBorder="1" applyAlignment="1" applyProtection="1">
      <alignment horizontal="center" wrapText="1"/>
    </xf>
    <xf numFmtId="0" fontId="17" fillId="2" borderId="43" xfId="0" applyFont="1" applyFill="1" applyBorder="1" applyAlignment="1" applyProtection="1">
      <alignment horizontal="center" wrapText="1"/>
    </xf>
    <xf numFmtId="0" fontId="25" fillId="2" borderId="42" xfId="6" applyFont="1" applyFill="1" applyBorder="1" applyAlignment="1" applyProtection="1">
      <alignment horizontal="center"/>
    </xf>
    <xf numFmtId="0" fontId="15" fillId="0" borderId="1" xfId="0" applyFont="1" applyFill="1" applyBorder="1" applyAlignment="1" applyProtection="1">
      <alignment horizontal="left" vertical="center" wrapText="1"/>
    </xf>
    <xf numFmtId="0" fontId="15" fillId="0" borderId="38"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15" fillId="0" borderId="38"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8" fillId="0" borderId="71" xfId="0" applyFont="1" applyFill="1" applyBorder="1" applyAlignment="1" applyProtection="1">
      <alignment horizontal="center" vertical="center"/>
    </xf>
    <xf numFmtId="0" fontId="9" fillId="11" borderId="35" xfId="5" applyFont="1" applyFill="1" applyBorder="1" applyAlignment="1" applyProtection="1">
      <alignment horizontal="center" vertical="center" wrapText="1"/>
    </xf>
    <xf numFmtId="0" fontId="10" fillId="0" borderId="35" xfId="5" applyFont="1" applyFill="1" applyBorder="1" applyAlignment="1" applyProtection="1">
      <alignment horizontal="center" vertical="center" wrapText="1"/>
    </xf>
    <xf numFmtId="0" fontId="11" fillId="0" borderId="35" xfId="5" applyFont="1" applyFill="1" applyBorder="1" applyAlignment="1" applyProtection="1">
      <alignment horizontal="center" vertical="center" wrapText="1"/>
    </xf>
    <xf numFmtId="0" fontId="11" fillId="0" borderId="36" xfId="5" applyFont="1" applyFill="1" applyBorder="1" applyAlignment="1" applyProtection="1">
      <alignment horizontal="center" vertical="center" wrapText="1"/>
    </xf>
    <xf numFmtId="0" fontId="11" fillId="0" borderId="1" xfId="5" applyFont="1" applyFill="1" applyBorder="1" applyAlignment="1" applyProtection="1">
      <alignment horizontal="center" vertical="center" wrapText="1"/>
    </xf>
    <xf numFmtId="0" fontId="11" fillId="0" borderId="38" xfId="5" applyFont="1" applyFill="1" applyBorder="1" applyAlignment="1" applyProtection="1">
      <alignment horizontal="center" vertical="center" wrapText="1"/>
    </xf>
    <xf numFmtId="0" fontId="11" fillId="0" borderId="39" xfId="5" applyFont="1" applyFill="1" applyBorder="1" applyAlignment="1" applyProtection="1">
      <alignment horizontal="center" vertical="center" wrapText="1"/>
    </xf>
    <xf numFmtId="0" fontId="11" fillId="0" borderId="43" xfId="5" applyFont="1" applyFill="1" applyBorder="1" applyAlignment="1" applyProtection="1">
      <alignment horizontal="center" vertical="center" wrapText="1"/>
    </xf>
    <xf numFmtId="0" fontId="17" fillId="2" borderId="15"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6" xfId="0" applyFont="1" applyFill="1" applyBorder="1" applyAlignment="1" applyProtection="1">
      <alignment horizontal="center" vertical="center" wrapText="1"/>
    </xf>
    <xf numFmtId="0" fontId="11" fillId="0" borderId="19" xfId="5" applyFont="1" applyFill="1" applyBorder="1" applyAlignment="1" applyProtection="1">
      <alignment horizontal="center" vertical="center" wrapText="1"/>
    </xf>
    <xf numFmtId="0" fontId="9" fillId="11" borderId="48" xfId="5" applyFont="1" applyFill="1" applyBorder="1" applyAlignment="1" applyProtection="1">
      <alignment horizontal="center" vertical="center" wrapText="1"/>
    </xf>
    <xf numFmtId="0" fontId="9" fillId="11" borderId="53" xfId="5" applyFont="1" applyFill="1" applyBorder="1" applyAlignment="1" applyProtection="1">
      <alignment horizontal="center" vertical="center" wrapText="1"/>
    </xf>
    <xf numFmtId="0" fontId="9" fillId="11" borderId="5" xfId="5" applyFont="1" applyFill="1" applyBorder="1" applyAlignment="1" applyProtection="1">
      <alignment horizontal="center" vertical="center" wrapText="1"/>
    </xf>
    <xf numFmtId="0" fontId="9" fillId="11" borderId="3" xfId="5" applyFont="1" applyFill="1" applyBorder="1" applyAlignment="1" applyProtection="1">
      <alignment horizontal="center" vertical="center" wrapText="1"/>
    </xf>
    <xf numFmtId="0" fontId="9" fillId="11" borderId="22" xfId="5" applyFont="1" applyFill="1" applyBorder="1" applyAlignment="1" applyProtection="1">
      <alignment horizontal="center" vertical="center" wrapText="1"/>
    </xf>
    <xf numFmtId="0" fontId="9" fillId="11" borderId="81" xfId="5" applyFont="1" applyFill="1" applyBorder="1" applyAlignment="1" applyProtection="1">
      <alignment horizontal="center" vertical="center" wrapText="1"/>
    </xf>
    <xf numFmtId="0" fontId="9" fillId="11" borderId="18" xfId="5" applyFont="1" applyFill="1" applyBorder="1" applyAlignment="1" applyProtection="1">
      <alignment horizontal="center" vertical="center" wrapText="1"/>
    </xf>
    <xf numFmtId="0" fontId="13" fillId="0" borderId="20" xfId="5" applyFont="1" applyFill="1" applyBorder="1" applyAlignment="1" applyProtection="1">
      <alignment horizontal="center" vertical="center" wrapText="1"/>
    </xf>
    <xf numFmtId="0" fontId="13" fillId="0" borderId="22" xfId="5" applyFont="1" applyFill="1" applyBorder="1" applyAlignment="1" applyProtection="1">
      <alignment horizontal="center" vertical="center" wrapText="1"/>
    </xf>
    <xf numFmtId="0" fontId="13" fillId="0" borderId="21" xfId="5" applyFont="1" applyFill="1" applyBorder="1" applyAlignment="1" applyProtection="1">
      <alignment horizontal="center" vertical="center" wrapText="1"/>
    </xf>
    <xf numFmtId="0" fontId="13" fillId="0" borderId="81" xfId="5" applyFont="1" applyFill="1" applyBorder="1" applyAlignment="1" applyProtection="1">
      <alignment horizontal="center" vertical="center" wrapText="1"/>
    </xf>
    <xf numFmtId="0" fontId="13" fillId="0" borderId="18" xfId="5" applyFont="1" applyFill="1" applyBorder="1" applyAlignment="1" applyProtection="1">
      <alignment horizontal="center" vertical="center" wrapText="1"/>
    </xf>
    <xf numFmtId="0" fontId="13" fillId="0" borderId="79" xfId="5" applyFont="1" applyFill="1" applyBorder="1" applyAlignment="1" applyProtection="1">
      <alignment horizontal="center" vertical="center" wrapText="1"/>
    </xf>
    <xf numFmtId="0" fontId="48" fillId="5" borderId="60" xfId="0" applyFont="1" applyFill="1" applyBorder="1" applyAlignment="1" applyProtection="1">
      <alignment horizontal="center" vertical="center" wrapText="1"/>
    </xf>
    <xf numFmtId="0" fontId="48" fillId="5" borderId="62" xfId="0" applyFont="1" applyFill="1" applyBorder="1" applyAlignment="1" applyProtection="1">
      <alignment horizontal="center" vertical="center" wrapText="1"/>
    </xf>
    <xf numFmtId="0" fontId="48" fillId="5" borderId="59" xfId="0" applyFont="1" applyFill="1" applyBorder="1" applyAlignment="1" applyProtection="1">
      <alignment horizontal="center" vertical="center" wrapText="1"/>
    </xf>
    <xf numFmtId="0" fontId="53" fillId="5" borderId="101" xfId="0" applyFont="1" applyFill="1" applyBorder="1" applyAlignment="1" applyProtection="1">
      <alignment horizontal="center" vertical="center" wrapText="1"/>
    </xf>
    <xf numFmtId="0" fontId="49" fillId="12" borderId="101" xfId="0" applyFont="1" applyFill="1" applyBorder="1" applyAlignment="1" applyProtection="1">
      <alignment horizontal="left" vertical="center" wrapText="1"/>
    </xf>
    <xf numFmtId="0" fontId="50" fillId="12" borderId="101" xfId="0" applyFont="1" applyFill="1" applyBorder="1" applyAlignment="1" applyProtection="1">
      <alignment horizontal="left" vertical="center" wrapText="1"/>
    </xf>
    <xf numFmtId="0" fontId="49" fillId="7" borderId="101" xfId="0" applyFont="1" applyFill="1" applyBorder="1" applyAlignment="1" applyProtection="1">
      <alignment horizontal="left" vertical="center" wrapText="1"/>
    </xf>
    <xf numFmtId="0" fontId="51" fillId="12" borderId="60" xfId="0" applyFont="1" applyFill="1" applyBorder="1" applyAlignment="1" applyProtection="1">
      <alignment horizontal="left" vertical="center" wrapText="1"/>
    </xf>
    <xf numFmtId="0" fontId="51" fillId="12" borderId="59" xfId="0" applyFont="1" applyFill="1" applyBorder="1" applyAlignment="1" applyProtection="1">
      <alignment horizontal="left" vertical="center" wrapText="1"/>
    </xf>
    <xf numFmtId="0" fontId="53" fillId="5" borderId="13" xfId="0" applyFont="1" applyFill="1" applyBorder="1" applyAlignment="1" applyProtection="1">
      <alignment horizontal="center" vertical="center" wrapText="1"/>
    </xf>
    <xf numFmtId="0" fontId="53" fillId="5" borderId="14" xfId="0" applyFont="1" applyFill="1" applyBorder="1" applyAlignment="1" applyProtection="1">
      <alignment horizontal="center" vertical="center" wrapText="1"/>
    </xf>
    <xf numFmtId="0" fontId="53" fillId="5" borderId="61" xfId="0" applyFont="1" applyFill="1" applyBorder="1" applyAlignment="1" applyProtection="1">
      <alignment horizontal="center" vertical="center" wrapText="1"/>
    </xf>
    <xf numFmtId="0" fontId="53" fillId="5" borderId="15" xfId="0" applyFont="1" applyFill="1" applyBorder="1" applyAlignment="1" applyProtection="1">
      <alignment horizontal="center" vertical="center" wrapText="1"/>
    </xf>
    <xf numFmtId="0" fontId="53" fillId="5" borderId="0" xfId="0" applyFont="1" applyFill="1" applyBorder="1" applyAlignment="1" applyProtection="1">
      <alignment horizontal="center" vertical="center" wrapText="1"/>
    </xf>
    <xf numFmtId="0" fontId="53" fillId="5" borderId="16" xfId="0" applyFont="1" applyFill="1" applyBorder="1" applyAlignment="1" applyProtection="1">
      <alignment horizontal="center" vertical="center" wrapText="1"/>
    </xf>
    <xf numFmtId="0" fontId="51" fillId="12" borderId="60" xfId="0" applyFont="1" applyFill="1" applyBorder="1" applyAlignment="1" applyProtection="1">
      <alignment horizontal="center" vertical="center" wrapText="1"/>
    </xf>
    <xf numFmtId="0" fontId="51" fillId="12" borderId="59" xfId="0" applyFont="1" applyFill="1" applyBorder="1" applyAlignment="1" applyProtection="1">
      <alignment horizontal="center" vertical="center" wrapText="1"/>
    </xf>
    <xf numFmtId="0" fontId="1" fillId="7" borderId="1" xfId="0" applyFont="1" applyFill="1" applyBorder="1" applyAlignment="1" applyProtection="1">
      <alignment horizontal="center" vertical="center"/>
    </xf>
    <xf numFmtId="0" fontId="4" fillId="7" borderId="2" xfId="0" applyFont="1" applyFill="1" applyBorder="1" applyAlignment="1" applyProtection="1">
      <alignment horizontal="center" vertical="center" wrapText="1"/>
    </xf>
    <xf numFmtId="0" fontId="4" fillId="7" borderId="4" xfId="0" applyFont="1" applyFill="1" applyBorder="1" applyAlignment="1" applyProtection="1">
      <alignment horizontal="center" vertical="center" wrapText="1"/>
    </xf>
    <xf numFmtId="0" fontId="1" fillId="7" borderId="5" xfId="0" applyFont="1" applyFill="1" applyBorder="1" applyAlignment="1" applyProtection="1">
      <alignment horizontal="center" vertical="center" wrapText="1"/>
    </xf>
    <xf numFmtId="0" fontId="1" fillId="7" borderId="3" xfId="0" applyFont="1" applyFill="1" applyBorder="1" applyAlignment="1" applyProtection="1">
      <alignment horizontal="center" vertical="center" wrapText="1"/>
    </xf>
    <xf numFmtId="0" fontId="13" fillId="7" borderId="1" xfId="0" applyFont="1" applyFill="1" applyBorder="1" applyAlignment="1" applyProtection="1">
      <alignment horizontal="center" vertical="center"/>
    </xf>
    <xf numFmtId="0" fontId="28" fillId="2" borderId="15" xfId="0" applyFont="1" applyFill="1" applyBorder="1" applyAlignment="1" applyProtection="1">
      <alignment horizontal="center" vertical="center" wrapText="1"/>
    </xf>
    <xf numFmtId="0" fontId="28" fillId="2" borderId="0" xfId="0" applyFont="1" applyFill="1" applyBorder="1" applyAlignment="1" applyProtection="1">
      <alignment horizontal="center" vertical="center" wrapText="1"/>
    </xf>
    <xf numFmtId="0" fontId="28" fillId="2" borderId="16" xfId="0" applyFont="1" applyFill="1" applyBorder="1" applyAlignment="1" applyProtection="1">
      <alignment horizontal="center" vertical="center" wrapText="1"/>
    </xf>
    <xf numFmtId="0" fontId="45" fillId="15" borderId="25" xfId="0" applyFont="1" applyFill="1" applyBorder="1" applyAlignment="1" applyProtection="1">
      <alignment horizontal="center" vertical="center"/>
    </xf>
    <xf numFmtId="0" fontId="45" fillId="15" borderId="1" xfId="0" applyFont="1" applyFill="1" applyBorder="1" applyAlignment="1" applyProtection="1">
      <alignment horizontal="center" vertical="center"/>
    </xf>
    <xf numFmtId="0" fontId="45" fillId="15" borderId="26" xfId="0" applyFont="1" applyFill="1" applyBorder="1" applyAlignment="1" applyProtection="1">
      <alignment horizontal="center" vertical="center"/>
    </xf>
    <xf numFmtId="0" fontId="10" fillId="12" borderId="25" xfId="0" applyFont="1" applyFill="1" applyBorder="1" applyAlignment="1" applyProtection="1">
      <alignment horizontal="center" vertical="center"/>
    </xf>
    <xf numFmtId="0" fontId="10" fillId="12" borderId="1" xfId="0" applyFont="1" applyFill="1" applyBorder="1" applyAlignment="1" applyProtection="1">
      <alignment horizontal="center" vertical="center"/>
    </xf>
    <xf numFmtId="0" fontId="13" fillId="12" borderId="20" xfId="0" applyFont="1" applyFill="1" applyBorder="1" applyAlignment="1" applyProtection="1">
      <alignment horizontal="center" vertical="center" wrapText="1"/>
    </xf>
    <xf numFmtId="0" fontId="13" fillId="12" borderId="21" xfId="0" applyFont="1" applyFill="1" applyBorder="1" applyAlignment="1" applyProtection="1">
      <alignment horizontal="center" vertical="center" wrapText="1"/>
    </xf>
    <xf numFmtId="0" fontId="13" fillId="12" borderId="11" xfId="0" applyFont="1" applyFill="1" applyBorder="1" applyAlignment="1" applyProtection="1">
      <alignment horizontal="center" vertical="center" wrapText="1"/>
    </xf>
    <xf numFmtId="0" fontId="13" fillId="12" borderId="8" xfId="0" applyFont="1" applyFill="1" applyBorder="1" applyAlignment="1" applyProtection="1">
      <alignment horizontal="center" vertical="center" wrapText="1"/>
    </xf>
    <xf numFmtId="0" fontId="11" fillId="0" borderId="22" xfId="5" applyFont="1" applyFill="1" applyBorder="1" applyAlignment="1" applyProtection="1">
      <alignment horizontal="center" vertical="center" wrapText="1"/>
    </xf>
    <xf numFmtId="0" fontId="11" fillId="0" borderId="0" xfId="5"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xf>
    <xf numFmtId="0" fontId="8" fillId="0" borderId="47"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8" fillId="0" borderId="79" xfId="0" applyFont="1" applyFill="1" applyBorder="1" applyAlignment="1" applyProtection="1">
      <alignment horizontal="center" vertical="center"/>
    </xf>
    <xf numFmtId="0" fontId="10" fillId="0" borderId="111" xfId="5" applyFont="1" applyFill="1" applyBorder="1" applyAlignment="1" applyProtection="1">
      <alignment horizontal="center" vertical="center" wrapText="1"/>
    </xf>
    <xf numFmtId="0" fontId="10" fillId="0" borderId="14" xfId="5" applyFont="1" applyFill="1" applyBorder="1" applyAlignment="1" applyProtection="1">
      <alignment horizontal="center" vertical="center" wrapText="1"/>
    </xf>
    <xf numFmtId="0" fontId="10" fillId="0" borderId="47" xfId="5" applyFont="1" applyFill="1" applyBorder="1" applyAlignment="1" applyProtection="1">
      <alignment horizontal="center" vertical="center" wrapText="1"/>
    </xf>
    <xf numFmtId="0" fontId="13" fillId="0" borderId="9" xfId="5" applyFont="1" applyFill="1" applyBorder="1" applyAlignment="1" applyProtection="1">
      <alignment horizontal="center" vertical="center" wrapText="1"/>
    </xf>
    <xf numFmtId="0" fontId="13" fillId="0" borderId="0" xfId="5" applyFont="1" applyFill="1" applyBorder="1" applyAlignment="1" applyProtection="1">
      <alignment horizontal="center" vertical="center" wrapText="1"/>
    </xf>
    <xf numFmtId="0" fontId="13" fillId="0" borderId="10" xfId="5" applyFont="1" applyFill="1" applyBorder="1" applyAlignment="1" applyProtection="1">
      <alignment horizontal="center" vertical="center" wrapText="1"/>
    </xf>
    <xf numFmtId="0" fontId="11" fillId="0" borderId="23" xfId="5" applyFont="1" applyFill="1" applyBorder="1" applyAlignment="1" applyProtection="1">
      <alignment horizontal="center" vertical="center" wrapText="1"/>
    </xf>
    <xf numFmtId="0" fontId="11" fillId="0" borderId="24" xfId="5" applyFont="1" applyFill="1" applyBorder="1" applyAlignment="1" applyProtection="1">
      <alignment horizontal="center" vertical="center" wrapText="1"/>
    </xf>
    <xf numFmtId="0" fontId="11" fillId="0" borderId="26" xfId="5" applyFont="1" applyFill="1" applyBorder="1" applyAlignment="1" applyProtection="1">
      <alignment horizontal="center" vertical="center" wrapText="1"/>
    </xf>
    <xf numFmtId="0" fontId="14" fillId="12" borderId="5" xfId="0" applyFont="1" applyFill="1" applyBorder="1" applyAlignment="1" applyProtection="1">
      <alignment horizontal="center" vertical="center" wrapText="1"/>
    </xf>
    <xf numFmtId="0" fontId="14" fillId="12" borderId="6" xfId="0" applyFont="1" applyFill="1" applyBorder="1" applyAlignment="1" applyProtection="1">
      <alignment horizontal="center" vertical="center" wrapText="1"/>
    </xf>
    <xf numFmtId="0" fontId="14" fillId="12" borderId="50" xfId="0" applyFont="1" applyFill="1" applyBorder="1" applyAlignment="1" applyProtection="1">
      <alignment horizontal="center" vertical="center" wrapText="1"/>
    </xf>
    <xf numFmtId="0" fontId="10" fillId="12" borderId="2" xfId="0" applyFont="1" applyFill="1" applyBorder="1" applyAlignment="1" applyProtection="1">
      <alignment horizontal="center" vertical="center" wrapText="1"/>
    </xf>
    <xf numFmtId="0" fontId="10" fillId="12" borderId="4" xfId="0" applyFont="1" applyFill="1" applyBorder="1" applyAlignment="1" applyProtection="1">
      <alignment horizontal="center" vertical="center" wrapText="1"/>
    </xf>
    <xf numFmtId="0" fontId="10" fillId="12" borderId="20" xfId="0" applyFont="1" applyFill="1" applyBorder="1" applyAlignment="1" applyProtection="1">
      <alignment horizontal="center" vertical="center" wrapText="1"/>
    </xf>
    <xf numFmtId="0" fontId="10" fillId="12" borderId="21" xfId="0" applyFont="1" applyFill="1" applyBorder="1" applyAlignment="1" applyProtection="1">
      <alignment horizontal="center" vertical="center" wrapText="1"/>
    </xf>
    <xf numFmtId="0" fontId="10" fillId="12" borderId="11" xfId="0" applyFont="1" applyFill="1" applyBorder="1" applyAlignment="1" applyProtection="1">
      <alignment horizontal="center" vertical="center" wrapText="1"/>
    </xf>
    <xf numFmtId="0" fontId="10" fillId="12" borderId="8" xfId="0" applyFont="1" applyFill="1" applyBorder="1" applyAlignment="1" applyProtection="1">
      <alignment horizontal="center" vertical="center" wrapText="1"/>
    </xf>
    <xf numFmtId="0" fontId="14" fillId="0" borderId="29"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0" fontId="14" fillId="0" borderId="15" xfId="0" applyFont="1" applyFill="1" applyBorder="1" applyAlignment="1" applyProtection="1">
      <alignment horizontal="left" vertical="center"/>
    </xf>
    <xf numFmtId="0" fontId="14" fillId="0" borderId="10" xfId="0" applyFont="1" applyFill="1" applyBorder="1" applyAlignment="1" applyProtection="1">
      <alignment horizontal="left" vertical="center"/>
    </xf>
    <xf numFmtId="0" fontId="14" fillId="0" borderId="49" xfId="0" applyFont="1" applyFill="1" applyBorder="1" applyAlignment="1" applyProtection="1">
      <alignment horizontal="left" vertical="center"/>
    </xf>
    <xf numFmtId="0" fontId="14" fillId="0" borderId="8" xfId="0" applyFont="1" applyFill="1" applyBorder="1" applyAlignment="1" applyProtection="1">
      <alignment horizontal="left" vertical="center"/>
    </xf>
    <xf numFmtId="0" fontId="14" fillId="0" borderId="29" xfId="0" applyFont="1" applyFill="1" applyBorder="1" applyAlignment="1" applyProtection="1">
      <alignment horizontal="left" vertical="center" wrapText="1"/>
    </xf>
    <xf numFmtId="0" fontId="14" fillId="0" borderId="21"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0" xfId="0" applyFont="1" applyFill="1" applyBorder="1" applyAlignment="1" applyProtection="1">
      <alignment horizontal="left" vertical="center" wrapText="1"/>
    </xf>
    <xf numFmtId="0" fontId="14" fillId="0" borderId="49" xfId="0" applyFont="1" applyFill="1" applyBorder="1" applyAlignment="1" applyProtection="1">
      <alignment horizontal="left" vertical="center" wrapText="1"/>
    </xf>
    <xf numFmtId="0" fontId="14" fillId="0" borderId="8" xfId="0" applyFont="1" applyFill="1" applyBorder="1" applyAlignment="1" applyProtection="1">
      <alignment horizontal="left" vertical="center" wrapText="1"/>
    </xf>
    <xf numFmtId="0" fontId="13" fillId="0" borderId="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13" fillId="0" borderId="4" xfId="0" applyFont="1" applyFill="1" applyBorder="1" applyAlignment="1" applyProtection="1">
      <alignment horizontal="left" vertical="center" wrapText="1"/>
    </xf>
    <xf numFmtId="0" fontId="13" fillId="0" borderId="20" xfId="0" applyFont="1" applyFill="1" applyBorder="1" applyAlignment="1" applyProtection="1">
      <alignment horizontal="left" vertical="center"/>
    </xf>
    <xf numFmtId="0" fontId="13" fillId="0" borderId="9" xfId="0" applyFont="1" applyFill="1" applyBorder="1" applyAlignment="1" applyProtection="1">
      <alignment horizontal="left" vertical="center"/>
    </xf>
    <xf numFmtId="0" fontId="13" fillId="0" borderId="11" xfId="0" applyFont="1" applyFill="1" applyBorder="1" applyAlignment="1" applyProtection="1">
      <alignment horizontal="left" vertical="center"/>
    </xf>
    <xf numFmtId="0" fontId="4" fillId="7" borderId="1" xfId="0" applyFont="1" applyFill="1" applyBorder="1" applyAlignment="1" applyProtection="1">
      <alignment horizontal="center" vertical="center" wrapText="1"/>
    </xf>
    <xf numFmtId="0" fontId="13" fillId="0" borderId="20" xfId="0" applyFont="1" applyFill="1" applyBorder="1" applyAlignment="1" applyProtection="1">
      <alignment horizontal="left" vertical="center" wrapText="1"/>
    </xf>
    <xf numFmtId="0" fontId="13" fillId="0" borderId="9" xfId="0" applyFont="1" applyFill="1" applyBorder="1" applyAlignment="1" applyProtection="1">
      <alignment horizontal="left" vertical="center" wrapText="1"/>
    </xf>
    <xf numFmtId="0" fontId="13" fillId="0" borderId="11" xfId="0" applyFont="1" applyFill="1" applyBorder="1" applyAlignment="1" applyProtection="1">
      <alignment horizontal="left" vertical="center" wrapText="1"/>
    </xf>
    <xf numFmtId="0" fontId="1" fillId="7" borderId="20" xfId="0" applyFont="1" applyFill="1" applyBorder="1" applyAlignment="1" applyProtection="1">
      <alignment horizontal="center" vertical="center" wrapText="1"/>
    </xf>
    <xf numFmtId="0" fontId="1" fillId="7" borderId="21" xfId="0" applyFont="1" applyFill="1" applyBorder="1" applyAlignment="1" applyProtection="1">
      <alignment horizontal="center" vertical="center" wrapText="1"/>
    </xf>
    <xf numFmtId="0" fontId="1" fillId="7" borderId="11" xfId="0" applyFont="1" applyFill="1" applyBorder="1" applyAlignment="1" applyProtection="1">
      <alignment horizontal="center" vertical="center" wrapText="1"/>
    </xf>
    <xf numFmtId="0" fontId="1" fillId="7" borderId="8" xfId="0" applyFont="1" applyFill="1" applyBorder="1" applyAlignment="1" applyProtection="1">
      <alignment horizontal="center" vertical="center" wrapText="1"/>
    </xf>
    <xf numFmtId="0" fontId="13" fillId="7" borderId="2" xfId="0" applyFont="1" applyFill="1" applyBorder="1" applyAlignment="1" applyProtection="1">
      <alignment horizontal="center" vertical="center"/>
    </xf>
    <xf numFmtId="0" fontId="13" fillId="7" borderId="4" xfId="0" applyFont="1" applyFill="1" applyBorder="1" applyAlignment="1" applyProtection="1">
      <alignment horizontal="center" vertical="center"/>
    </xf>
    <xf numFmtId="0" fontId="14" fillId="0" borderId="22"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57" fillId="12" borderId="2" xfId="0" applyFont="1" applyFill="1" applyBorder="1" applyAlignment="1" applyProtection="1">
      <alignment horizontal="center" vertical="center" wrapText="1"/>
    </xf>
    <xf numFmtId="0" fontId="57" fillId="12" borderId="4" xfId="0"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xf>
    <xf numFmtId="0" fontId="1" fillId="0" borderId="12"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1" fillId="0" borderId="5"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1" fillId="0" borderId="2" xfId="0" applyFont="1" applyFill="1" applyBorder="1" applyAlignment="1" applyProtection="1">
      <alignment horizontal="left" vertical="center"/>
    </xf>
    <xf numFmtId="0" fontId="1" fillId="0" borderId="12"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8" fillId="0" borderId="1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32" fillId="12" borderId="25" xfId="0" applyFont="1" applyFill="1" applyBorder="1" applyAlignment="1" applyProtection="1">
      <alignment horizontal="center" vertical="center"/>
    </xf>
    <xf numFmtId="0" fontId="32" fillId="12" borderId="1" xfId="0" applyFont="1" applyFill="1" applyBorder="1" applyAlignment="1" applyProtection="1">
      <alignment horizontal="center" vertical="center"/>
    </xf>
    <xf numFmtId="0" fontId="32" fillId="12" borderId="2" xfId="0" applyFont="1" applyFill="1" applyBorder="1" applyAlignment="1" applyProtection="1">
      <alignment horizontal="center" vertical="center" wrapText="1"/>
    </xf>
    <xf numFmtId="0" fontId="32" fillId="12" borderId="4" xfId="0" applyFont="1" applyFill="1" applyBorder="1" applyAlignment="1" applyProtection="1">
      <alignment horizontal="center" vertical="center" wrapText="1"/>
    </xf>
    <xf numFmtId="0" fontId="32" fillId="12" borderId="20" xfId="0" applyFont="1" applyFill="1" applyBorder="1" applyAlignment="1" applyProtection="1">
      <alignment horizontal="center" vertical="center" wrapText="1"/>
    </xf>
    <xf numFmtId="0" fontId="32" fillId="12" borderId="21" xfId="0" applyFont="1" applyFill="1" applyBorder="1" applyAlignment="1" applyProtection="1">
      <alignment horizontal="center" vertical="center" wrapText="1"/>
    </xf>
    <xf numFmtId="0" fontId="32" fillId="12" borderId="11" xfId="0" applyFont="1" applyFill="1" applyBorder="1" applyAlignment="1" applyProtection="1">
      <alignment horizontal="center" vertical="center" wrapText="1"/>
    </xf>
    <xf numFmtId="0" fontId="32" fillId="12" borderId="8" xfId="0" applyFont="1" applyFill="1" applyBorder="1" applyAlignment="1" applyProtection="1">
      <alignment horizontal="center" vertical="center" wrapText="1"/>
    </xf>
    <xf numFmtId="0" fontId="46" fillId="12" borderId="26" xfId="0" applyFont="1" applyFill="1" applyBorder="1" applyAlignment="1" applyProtection="1">
      <alignment horizontal="center" vertical="center" wrapText="1"/>
    </xf>
    <xf numFmtId="0" fontId="13" fillId="12" borderId="1" xfId="0" applyFont="1" applyFill="1" applyBorder="1" applyAlignment="1" applyProtection="1">
      <alignment horizontal="center" vertical="center" wrapText="1"/>
    </xf>
    <xf numFmtId="0" fontId="46" fillId="12" borderId="1" xfId="0" applyFont="1" applyFill="1" applyBorder="1" applyAlignment="1" applyProtection="1">
      <alignment horizontal="center" vertical="center" wrapText="1"/>
    </xf>
    <xf numFmtId="0" fontId="21" fillId="12" borderId="20" xfId="0" applyFont="1" applyFill="1" applyBorder="1" applyAlignment="1" applyProtection="1">
      <alignment horizontal="center" vertical="center" wrapText="1"/>
    </xf>
    <xf numFmtId="0" fontId="21" fillId="12" borderId="11" xfId="0" applyFont="1" applyFill="1" applyBorder="1" applyAlignment="1" applyProtection="1">
      <alignment horizontal="center" vertical="center" wrapText="1"/>
    </xf>
    <xf numFmtId="0" fontId="1" fillId="0" borderId="2" xfId="0" applyFont="1" applyFill="1" applyBorder="1" applyAlignment="1" applyProtection="1">
      <alignment vertical="center" wrapText="1"/>
    </xf>
    <xf numFmtId="0" fontId="1" fillId="0" borderId="12" xfId="0" applyFont="1" applyFill="1" applyBorder="1" applyAlignment="1" applyProtection="1">
      <alignment vertical="center" wrapText="1"/>
    </xf>
    <xf numFmtId="0" fontId="1" fillId="0" borderId="4" xfId="0" applyFont="1" applyFill="1" applyBorder="1" applyAlignment="1" applyProtection="1">
      <alignment vertical="center" wrapText="1"/>
    </xf>
    <xf numFmtId="0" fontId="37" fillId="0" borderId="2" xfId="0" applyFont="1" applyFill="1" applyBorder="1" applyAlignment="1" applyProtection="1">
      <alignment horizontal="center" vertical="center" wrapText="1"/>
    </xf>
    <xf numFmtId="0" fontId="37" fillId="0" borderId="4" xfId="0" applyFont="1" applyFill="1" applyBorder="1" applyAlignment="1" applyProtection="1">
      <alignment horizontal="center" vertical="center" wrapText="1"/>
    </xf>
    <xf numFmtId="0" fontId="47" fillId="0" borderId="1" xfId="0" applyFont="1" applyFill="1" applyBorder="1" applyAlignment="1" applyProtection="1">
      <alignment horizontal="center" vertical="center" wrapText="1"/>
    </xf>
    <xf numFmtId="0" fontId="37" fillId="7" borderId="1" xfId="0" applyFont="1" applyFill="1" applyBorder="1" applyAlignment="1" applyProtection="1">
      <alignment horizontal="center" vertical="center" wrapText="1"/>
    </xf>
    <xf numFmtId="0" fontId="37" fillId="0" borderId="1" xfId="0"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0" fontId="36" fillId="0" borderId="112" xfId="0" applyFont="1" applyFill="1" applyBorder="1" applyAlignment="1" applyProtection="1">
      <alignment horizontal="center" vertical="center" wrapText="1"/>
    </xf>
    <xf numFmtId="0" fontId="36" fillId="0" borderId="89" xfId="0" applyFont="1" applyFill="1" applyBorder="1" applyAlignment="1" applyProtection="1">
      <alignment horizontal="center" vertical="center" wrapText="1"/>
    </xf>
    <xf numFmtId="0" fontId="36" fillId="0" borderId="111" xfId="0" applyFont="1" applyFill="1" applyBorder="1" applyAlignment="1" applyProtection="1">
      <alignment horizontal="center" vertical="center" wrapText="1"/>
    </xf>
    <xf numFmtId="0" fontId="36" fillId="0" borderId="11" xfId="0" applyFont="1" applyFill="1" applyBorder="1" applyAlignment="1" applyProtection="1">
      <alignment horizontal="center" vertical="center" wrapText="1"/>
    </xf>
    <xf numFmtId="0" fontId="36" fillId="7" borderId="113" xfId="0" applyFont="1" applyFill="1" applyBorder="1" applyAlignment="1" applyProtection="1">
      <alignment horizontal="center" vertical="center" wrapText="1"/>
    </xf>
    <xf numFmtId="0" fontId="36" fillId="7" borderId="98"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4" fillId="0" borderId="41" xfId="0" applyFont="1" applyFill="1" applyBorder="1" applyAlignment="1" applyProtection="1">
      <alignment horizontal="left" vertical="center" wrapText="1"/>
    </xf>
    <xf numFmtId="0" fontId="14" fillId="0" borderId="42" xfId="0" applyFont="1" applyFill="1" applyBorder="1" applyAlignment="1" applyProtection="1">
      <alignment horizontal="left" vertical="center" wrapText="1"/>
    </xf>
    <xf numFmtId="0" fontId="14" fillId="0" borderId="76" xfId="0" applyFont="1" applyFill="1" applyBorder="1" applyAlignment="1" applyProtection="1">
      <alignment horizontal="left" vertical="center" wrapText="1"/>
    </xf>
    <xf numFmtId="0" fontId="14" fillId="0" borderId="71" xfId="0" applyFont="1" applyFill="1" applyBorder="1" applyAlignment="1" applyProtection="1">
      <alignment horizontal="left" vertical="center" wrapText="1"/>
    </xf>
    <xf numFmtId="0" fontId="14" fillId="0" borderId="100" xfId="0" applyFont="1" applyFill="1" applyBorder="1" applyAlignment="1" applyProtection="1">
      <alignment horizontal="left" vertical="center" wrapText="1"/>
    </xf>
    <xf numFmtId="0" fontId="14" fillId="0" borderId="89" xfId="0" applyFont="1" applyFill="1" applyBorder="1" applyAlignment="1" applyProtection="1">
      <alignment horizontal="left" vertical="center" wrapText="1"/>
    </xf>
    <xf numFmtId="0" fontId="1" fillId="12" borderId="5" xfId="0" applyFont="1" applyFill="1" applyBorder="1" applyAlignment="1" applyProtection="1">
      <alignment horizontal="center" vertical="center" wrapText="1"/>
    </xf>
    <xf numFmtId="0" fontId="1" fillId="12" borderId="6" xfId="0" applyFont="1" applyFill="1" applyBorder="1" applyAlignment="1" applyProtection="1">
      <alignment horizontal="center" vertical="center" wrapText="1"/>
    </xf>
    <xf numFmtId="0" fontId="14" fillId="12" borderId="2" xfId="0" applyFont="1" applyFill="1" applyBorder="1" applyAlignment="1" applyProtection="1">
      <alignment horizontal="center" vertical="center" wrapText="1"/>
    </xf>
    <xf numFmtId="0" fontId="14" fillId="12" borderId="80" xfId="0" applyFont="1" applyFill="1" applyBorder="1" applyAlignment="1" applyProtection="1">
      <alignment horizontal="center" vertical="center" wrapText="1"/>
    </xf>
    <xf numFmtId="0" fontId="32" fillId="12" borderId="86" xfId="0" applyFont="1" applyFill="1" applyBorder="1" applyAlignment="1" applyProtection="1">
      <alignment horizontal="center" vertical="center" wrapText="1"/>
    </xf>
    <xf numFmtId="0" fontId="14" fillId="12" borderId="88" xfId="0" applyFont="1" applyFill="1" applyBorder="1" applyAlignment="1" applyProtection="1">
      <alignment horizontal="center" vertical="center" wrapText="1"/>
    </xf>
    <xf numFmtId="0" fontId="13" fillId="0" borderId="2"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13" fillId="0" borderId="4" xfId="0" applyFont="1" applyFill="1" applyBorder="1" applyAlignment="1" applyProtection="1">
      <alignment vertical="center" wrapText="1"/>
    </xf>
    <xf numFmtId="0" fontId="1" fillId="12" borderId="77" xfId="0" applyFont="1" applyFill="1" applyBorder="1" applyAlignment="1" applyProtection="1">
      <alignment horizontal="center" vertical="center" wrapText="1"/>
    </xf>
    <xf numFmtId="0" fontId="1" fillId="12" borderId="3" xfId="0" applyFont="1" applyFill="1" applyBorder="1" applyAlignment="1" applyProtection="1">
      <alignment horizontal="center" vertical="center" wrapText="1"/>
    </xf>
    <xf numFmtId="0" fontId="36" fillId="12" borderId="73" xfId="0" applyFont="1" applyFill="1" applyBorder="1" applyAlignment="1" applyProtection="1">
      <alignment horizontal="center" vertical="center" wrapText="1"/>
    </xf>
    <xf numFmtId="0" fontId="36" fillId="12" borderId="33" xfId="0" applyFont="1" applyFill="1" applyBorder="1" applyAlignment="1" applyProtection="1">
      <alignment horizontal="center" vertical="center" wrapText="1"/>
    </xf>
    <xf numFmtId="0" fontId="36" fillId="12" borderId="76" xfId="0" applyFont="1" applyFill="1" applyBorder="1" applyAlignment="1" applyProtection="1">
      <alignment horizontal="center" vertical="center" wrapText="1"/>
    </xf>
    <xf numFmtId="0" fontId="36" fillId="12" borderId="40" xfId="0" applyFont="1" applyFill="1" applyBorder="1" applyAlignment="1" applyProtection="1">
      <alignment horizontal="center" vertical="center" wrapText="1"/>
    </xf>
    <xf numFmtId="0" fontId="36" fillId="12" borderId="74" xfId="0" applyFont="1" applyFill="1" applyBorder="1" applyAlignment="1" applyProtection="1">
      <alignment horizontal="center" vertical="center" wrapText="1"/>
    </xf>
    <xf numFmtId="0" fontId="36" fillId="12" borderId="7" xfId="0" applyFont="1" applyFill="1" applyBorder="1" applyAlignment="1" applyProtection="1">
      <alignment horizontal="center" vertical="center" wrapText="1"/>
    </xf>
    <xf numFmtId="0" fontId="28" fillId="2" borderId="42" xfId="0" applyFont="1" applyFill="1" applyBorder="1" applyAlignment="1" applyProtection="1">
      <alignment horizontal="center" vertical="center" wrapText="1"/>
    </xf>
    <xf numFmtId="0" fontId="28" fillId="2" borderId="43" xfId="0" applyFont="1" applyFill="1" applyBorder="1" applyAlignment="1" applyProtection="1">
      <alignment horizontal="center" vertical="center" wrapText="1"/>
    </xf>
    <xf numFmtId="0" fontId="45" fillId="5" borderId="78" xfId="0" applyFont="1" applyFill="1" applyBorder="1" applyAlignment="1" applyProtection="1">
      <alignment horizontal="center" vertical="center"/>
    </xf>
    <xf numFmtId="0" fontId="45" fillId="5" borderId="72" xfId="0" applyFont="1" applyFill="1" applyBorder="1" applyAlignment="1" applyProtection="1">
      <alignment horizontal="center" vertical="center"/>
    </xf>
    <xf numFmtId="0" fontId="45" fillId="5" borderId="103" xfId="0" applyFont="1" applyFill="1" applyBorder="1" applyAlignment="1" applyProtection="1">
      <alignment horizontal="center" vertical="center"/>
    </xf>
    <xf numFmtId="0" fontId="8" fillId="0" borderId="73" xfId="0" applyFont="1" applyFill="1" applyBorder="1" applyAlignment="1" applyProtection="1">
      <alignment horizontal="center" vertical="center"/>
    </xf>
    <xf numFmtId="0" fontId="8" fillId="0" borderId="75"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1" fillId="12" borderId="2" xfId="0" applyFont="1" applyFill="1" applyBorder="1" applyAlignment="1" applyProtection="1">
      <alignment horizontal="center" vertical="center" wrapText="1"/>
    </xf>
    <xf numFmtId="0" fontId="1" fillId="12" borderId="80" xfId="0" applyFont="1" applyFill="1" applyBorder="1" applyAlignment="1" applyProtection="1">
      <alignment horizontal="center" vertical="center" wrapText="1"/>
    </xf>
    <xf numFmtId="0" fontId="32" fillId="12" borderId="91" xfId="0" applyFont="1" applyFill="1" applyBorder="1" applyAlignment="1" applyProtection="1">
      <alignment horizontal="center" vertical="center" wrapText="1"/>
    </xf>
    <xf numFmtId="0" fontId="32" fillId="12" borderId="92" xfId="0" applyFont="1" applyFill="1" applyBorder="1" applyAlignment="1" applyProtection="1">
      <alignment horizontal="center" vertical="center" wrapText="1"/>
    </xf>
    <xf numFmtId="0" fontId="32" fillId="12" borderId="93" xfId="0" applyFont="1" applyFill="1" applyBorder="1" applyAlignment="1" applyProtection="1">
      <alignment horizontal="center" vertical="center" wrapText="1"/>
    </xf>
    <xf numFmtId="0" fontId="36" fillId="12" borderId="105" xfId="0" applyFont="1" applyFill="1" applyBorder="1" applyAlignment="1" applyProtection="1">
      <alignment horizontal="center" vertical="center" wrapText="1"/>
    </xf>
    <xf numFmtId="0" fontId="36" fillId="12" borderId="101" xfId="0" applyFont="1" applyFill="1" applyBorder="1" applyAlignment="1" applyProtection="1">
      <alignment horizontal="center" vertical="center" wrapText="1"/>
    </xf>
    <xf numFmtId="0" fontId="36" fillId="12" borderId="117" xfId="0" applyFont="1" applyFill="1" applyBorder="1" applyAlignment="1" applyProtection="1">
      <alignment horizontal="center" vertical="center" wrapText="1"/>
    </xf>
    <xf numFmtId="0" fontId="38" fillId="12" borderId="96" xfId="0" applyFont="1" applyFill="1" applyBorder="1" applyAlignment="1" applyProtection="1">
      <alignment horizontal="center" vertical="center" wrapText="1"/>
    </xf>
    <xf numFmtId="0" fontId="1" fillId="12" borderId="97" xfId="0" applyFont="1" applyFill="1" applyBorder="1" applyAlignment="1" applyProtection="1">
      <alignment horizontal="center" vertical="center" wrapText="1"/>
    </xf>
    <xf numFmtId="0" fontId="10" fillId="12" borderId="73" xfId="0" applyFont="1" applyFill="1" applyBorder="1" applyAlignment="1" applyProtection="1">
      <alignment horizontal="center" vertical="center"/>
    </xf>
    <xf numFmtId="0" fontId="10" fillId="12" borderId="42" xfId="0" applyFont="1" applyFill="1" applyBorder="1" applyAlignment="1" applyProtection="1">
      <alignment horizontal="center" vertical="center"/>
    </xf>
    <xf numFmtId="0" fontId="10" fillId="12" borderId="84" xfId="0" applyFont="1" applyFill="1" applyBorder="1" applyAlignment="1" applyProtection="1">
      <alignment horizontal="center" vertical="center"/>
    </xf>
    <xf numFmtId="0" fontId="10" fillId="12" borderId="82" xfId="0" applyFont="1" applyFill="1" applyBorder="1" applyAlignment="1" applyProtection="1">
      <alignment horizontal="center" vertical="center" wrapText="1"/>
    </xf>
    <xf numFmtId="0" fontId="10" fillId="12" borderId="12" xfId="0" applyFont="1" applyFill="1" applyBorder="1" applyAlignment="1" applyProtection="1">
      <alignment horizontal="center" vertical="center" wrapText="1"/>
    </xf>
    <xf numFmtId="0" fontId="10" fillId="12" borderId="80" xfId="0" applyFont="1" applyFill="1" applyBorder="1" applyAlignment="1" applyProtection="1">
      <alignment horizontal="center" vertical="center" wrapText="1"/>
    </xf>
    <xf numFmtId="0" fontId="10" fillId="12" borderId="83" xfId="0" applyFont="1" applyFill="1" applyBorder="1" applyAlignment="1" applyProtection="1">
      <alignment horizontal="center" vertical="center" wrapText="1"/>
    </xf>
    <xf numFmtId="0" fontId="10" fillId="12" borderId="33" xfId="0" applyFont="1" applyFill="1" applyBorder="1" applyAlignment="1" applyProtection="1">
      <alignment horizontal="center" vertical="center" wrapText="1"/>
    </xf>
    <xf numFmtId="0" fontId="10" fillId="12" borderId="9" xfId="0" applyFont="1" applyFill="1" applyBorder="1" applyAlignment="1" applyProtection="1">
      <alignment horizontal="center" vertical="center" wrapText="1"/>
    </xf>
    <xf numFmtId="0" fontId="10" fillId="12" borderId="43" xfId="0" applyFont="1" applyFill="1" applyBorder="1" applyAlignment="1" applyProtection="1">
      <alignment horizontal="center" vertical="center" wrapText="1"/>
    </xf>
    <xf numFmtId="0" fontId="10" fillId="12" borderId="81" xfId="0" applyFont="1" applyFill="1" applyBorder="1" applyAlignment="1" applyProtection="1">
      <alignment horizontal="center" vertical="center" wrapText="1"/>
    </xf>
    <xf numFmtId="0" fontId="10" fillId="12" borderId="85" xfId="0" applyFont="1" applyFill="1" applyBorder="1" applyAlignment="1" applyProtection="1">
      <alignment horizontal="center" vertical="center" wrapText="1"/>
    </xf>
    <xf numFmtId="0" fontId="4" fillId="12" borderId="71" xfId="0" applyFont="1" applyFill="1" applyBorder="1" applyAlignment="1" applyProtection="1">
      <alignment horizontal="center" vertical="center" wrapText="1"/>
    </xf>
    <xf numFmtId="0" fontId="4" fillId="12" borderId="87" xfId="0" applyFont="1" applyFill="1" applyBorder="1" applyAlignment="1" applyProtection="1">
      <alignment horizontal="center" vertical="center" wrapText="1"/>
    </xf>
    <xf numFmtId="0" fontId="36" fillId="12" borderId="104" xfId="0" applyFont="1" applyFill="1" applyBorder="1" applyAlignment="1" applyProtection="1">
      <alignment horizontal="center" vertical="center" wrapText="1"/>
    </xf>
    <xf numFmtId="0" fontId="36" fillId="12" borderId="107" xfId="0" applyFont="1" applyFill="1" applyBorder="1" applyAlignment="1" applyProtection="1">
      <alignment horizontal="center" vertical="center" wrapText="1"/>
    </xf>
    <xf numFmtId="0" fontId="36" fillId="12" borderId="116" xfId="0" applyFont="1" applyFill="1" applyBorder="1" applyAlignment="1" applyProtection="1">
      <alignment horizontal="center" vertical="center" wrapText="1"/>
    </xf>
    <xf numFmtId="0" fontId="26" fillId="12" borderId="34" xfId="0" applyFont="1" applyFill="1" applyBorder="1" applyAlignment="1" applyProtection="1">
      <alignment horizontal="center" vertical="center" wrapText="1"/>
    </xf>
    <xf numFmtId="0" fontId="26" fillId="12" borderId="35" xfId="0" applyFont="1" applyFill="1" applyBorder="1" applyAlignment="1" applyProtection="1">
      <alignment horizontal="center" vertical="center" wrapText="1"/>
    </xf>
    <xf numFmtId="0" fontId="26" fillId="12" borderId="36" xfId="0" applyFont="1" applyFill="1" applyBorder="1" applyAlignment="1" applyProtection="1">
      <alignment horizontal="center" vertical="center" wrapText="1"/>
    </xf>
    <xf numFmtId="0" fontId="32" fillId="12" borderId="88" xfId="0" applyFont="1" applyFill="1" applyBorder="1" applyAlignment="1" applyProtection="1">
      <alignment horizontal="center" vertical="center" wrapText="1"/>
    </xf>
    <xf numFmtId="0" fontId="14" fillId="0" borderId="112" xfId="0" applyFont="1" applyFill="1" applyBorder="1" applyAlignment="1" applyProtection="1">
      <alignment horizontal="left" vertical="center"/>
    </xf>
    <xf numFmtId="0" fontId="14" fillId="0" borderId="100" xfId="0" applyFont="1" applyFill="1" applyBorder="1" applyAlignment="1" applyProtection="1">
      <alignment horizontal="left" vertical="center"/>
    </xf>
    <xf numFmtId="0" fontId="14" fillId="0" borderId="89" xfId="0" applyFont="1" applyFill="1" applyBorder="1" applyAlignment="1" applyProtection="1">
      <alignment horizontal="left" vertical="center"/>
    </xf>
    <xf numFmtId="0" fontId="13" fillId="0" borderId="72" xfId="0" applyFont="1" applyFill="1" applyBorder="1" applyAlignment="1" applyProtection="1">
      <alignment horizontal="left" vertical="center"/>
    </xf>
    <xf numFmtId="0" fontId="13" fillId="0" borderId="12" xfId="0" applyFont="1" applyFill="1" applyBorder="1" applyAlignment="1" applyProtection="1">
      <alignment horizontal="left" vertical="center"/>
    </xf>
    <xf numFmtId="0" fontId="13" fillId="0" borderId="4" xfId="0" applyFont="1" applyFill="1" applyBorder="1" applyAlignment="1" applyProtection="1">
      <alignment horizontal="left" vertical="center"/>
    </xf>
    <xf numFmtId="0" fontId="36" fillId="12" borderId="32" xfId="0" applyFont="1" applyFill="1" applyBorder="1" applyAlignment="1" applyProtection="1">
      <alignment horizontal="center" vertical="center" wrapText="1"/>
    </xf>
    <xf numFmtId="0" fontId="36" fillId="12" borderId="110" xfId="0" applyFont="1" applyFill="1" applyBorder="1" applyAlignment="1" applyProtection="1">
      <alignment horizontal="center" vertical="center" wrapText="1"/>
    </xf>
    <xf numFmtId="0" fontId="36" fillId="12" borderId="97" xfId="0" applyFont="1" applyFill="1" applyBorder="1" applyAlignment="1" applyProtection="1">
      <alignment horizontal="center" vertical="center" wrapText="1"/>
    </xf>
    <xf numFmtId="0" fontId="36" fillId="12" borderId="106" xfId="0" applyFont="1" applyFill="1" applyBorder="1" applyAlignment="1" applyProtection="1">
      <alignment horizontal="center" vertical="center" wrapText="1"/>
    </xf>
    <xf numFmtId="0" fontId="36" fillId="12" borderId="108" xfId="0" applyFont="1" applyFill="1" applyBorder="1" applyAlignment="1" applyProtection="1">
      <alignment horizontal="center" vertical="center" wrapText="1"/>
    </xf>
    <xf numFmtId="0" fontId="36" fillId="12" borderId="118" xfId="0" applyFont="1" applyFill="1" applyBorder="1" applyAlignment="1" applyProtection="1">
      <alignment horizontal="center" vertical="center" wrapText="1"/>
    </xf>
    <xf numFmtId="0" fontId="36" fillId="12" borderId="114" xfId="0" applyFont="1" applyFill="1" applyBorder="1" applyAlignment="1" applyProtection="1">
      <alignment horizontal="center" vertical="center" wrapText="1"/>
    </xf>
    <xf numFmtId="0" fontId="36" fillId="12" borderId="115" xfId="0" applyFont="1" applyFill="1" applyBorder="1" applyAlignment="1" applyProtection="1">
      <alignment horizontal="center" vertical="center" wrapText="1"/>
    </xf>
    <xf numFmtId="0" fontId="1" fillId="7" borderId="2"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55" fillId="0" borderId="2" xfId="0" applyFont="1" applyFill="1" applyBorder="1" applyAlignment="1" applyProtection="1">
      <alignment horizontal="center" vertical="center" wrapText="1"/>
    </xf>
    <xf numFmtId="0" fontId="55" fillId="0" borderId="4" xfId="0" applyFont="1" applyFill="1" applyBorder="1" applyAlignment="1" applyProtection="1">
      <alignment horizontal="center" vertical="center" wrapText="1"/>
    </xf>
    <xf numFmtId="0" fontId="11" fillId="7" borderId="2" xfId="0" applyFont="1" applyFill="1" applyBorder="1" applyAlignment="1" applyProtection="1">
      <alignment horizontal="center" vertical="center" wrapText="1"/>
    </xf>
    <xf numFmtId="0" fontId="11" fillId="7" borderId="4" xfId="0" applyFont="1" applyFill="1" applyBorder="1" applyAlignment="1" applyProtection="1">
      <alignment horizontal="center" vertical="center" wrapText="1"/>
    </xf>
    <xf numFmtId="0" fontId="1" fillId="0" borderId="2" xfId="0" applyFont="1" applyBorder="1" applyAlignment="1" applyProtection="1">
      <alignment horizontal="center" vertical="center" textRotation="90" wrapText="1"/>
    </xf>
    <xf numFmtId="0" fontId="1" fillId="0" borderId="4" xfId="0" applyFont="1" applyBorder="1" applyAlignment="1" applyProtection="1">
      <alignment horizontal="center" vertical="center" textRotation="90" wrapText="1"/>
    </xf>
    <xf numFmtId="0" fontId="1" fillId="0" borderId="2" xfId="0" applyFont="1" applyFill="1" applyBorder="1" applyAlignment="1" applyProtection="1">
      <alignment horizontal="center" vertical="center" textRotation="90" wrapText="1"/>
    </xf>
    <xf numFmtId="0" fontId="1" fillId="0" borderId="4" xfId="0" applyFont="1" applyFill="1" applyBorder="1" applyAlignment="1" applyProtection="1">
      <alignment horizontal="center" vertical="center" textRotation="90" wrapText="1"/>
    </xf>
    <xf numFmtId="0" fontId="1" fillId="0" borderId="12" xfId="0" applyFont="1" applyBorder="1" applyAlignment="1" applyProtection="1">
      <alignment horizontal="center" vertical="center" textRotation="90" wrapText="1"/>
    </xf>
    <xf numFmtId="0" fontId="1" fillId="0" borderId="12" xfId="0" applyFont="1" applyFill="1" applyBorder="1" applyAlignment="1" applyProtection="1">
      <alignment horizontal="center" vertical="center" textRotation="90" wrapText="1"/>
    </xf>
    <xf numFmtId="0" fontId="9" fillId="0" borderId="54" xfId="5" applyFont="1" applyFill="1" applyBorder="1" applyAlignment="1" applyProtection="1">
      <alignment horizontal="center" vertical="center" wrapText="1"/>
    </xf>
    <xf numFmtId="0" fontId="9" fillId="0" borderId="55" xfId="5" applyFont="1" applyFill="1" applyBorder="1" applyAlignment="1" applyProtection="1">
      <alignment horizontal="center" vertical="center" wrapText="1"/>
    </xf>
    <xf numFmtId="0" fontId="9" fillId="0" borderId="6" xfId="5" applyFont="1" applyFill="1" applyBorder="1" applyAlignment="1" applyProtection="1">
      <alignment horizontal="center" vertical="center" wrapText="1"/>
    </xf>
    <xf numFmtId="0" fontId="9" fillId="0" borderId="50" xfId="5" applyFont="1" applyFill="1" applyBorder="1" applyAlignment="1" applyProtection="1">
      <alignment horizontal="center" vertical="center" wrapText="1"/>
    </xf>
    <xf numFmtId="0" fontId="9" fillId="0" borderId="22" xfId="5" applyFont="1" applyFill="1" applyBorder="1" applyAlignment="1" applyProtection="1">
      <alignment horizontal="center" vertical="center" wrapText="1"/>
    </xf>
    <xf numFmtId="0" fontId="9" fillId="0" borderId="27" xfId="5" applyFont="1" applyFill="1" applyBorder="1" applyAlignment="1" applyProtection="1">
      <alignment horizontal="center" vertical="center" wrapText="1"/>
    </xf>
    <xf numFmtId="0" fontId="9" fillId="0" borderId="0" xfId="5" applyFont="1" applyFill="1" applyBorder="1" applyAlignment="1" applyProtection="1">
      <alignment horizontal="center" vertical="center" wrapText="1"/>
    </xf>
    <xf numFmtId="0" fontId="9" fillId="0" borderId="16" xfId="5" applyFont="1" applyFill="1" applyBorder="1" applyAlignment="1" applyProtection="1">
      <alignment horizontal="center" vertical="center" wrapText="1"/>
    </xf>
    <xf numFmtId="0" fontId="36" fillId="10" borderId="60" xfId="0" applyFont="1" applyFill="1" applyBorder="1" applyAlignment="1" applyProtection="1">
      <alignment horizontal="center" vertical="center" wrapText="1"/>
    </xf>
    <xf numFmtId="0" fontId="36" fillId="10" borderId="62" xfId="0" applyFont="1" applyFill="1" applyBorder="1" applyAlignment="1" applyProtection="1">
      <alignment horizontal="center" vertical="center"/>
    </xf>
    <xf numFmtId="0" fontId="36" fillId="10" borderId="59" xfId="0" applyFont="1" applyFill="1" applyBorder="1" applyAlignment="1" applyProtection="1">
      <alignment horizontal="center" vertical="center"/>
    </xf>
    <xf numFmtId="0" fontId="9" fillId="11" borderId="54" xfId="5" applyFont="1" applyFill="1" applyBorder="1" applyAlignment="1" applyProtection="1">
      <alignment horizontal="center" vertical="center" wrapText="1"/>
    </xf>
    <xf numFmtId="0" fontId="9" fillId="11" borderId="6" xfId="5" applyFont="1" applyFill="1" applyBorder="1" applyAlignment="1" applyProtection="1">
      <alignment horizontal="center" vertical="center" wrapText="1"/>
    </xf>
    <xf numFmtId="0" fontId="9" fillId="11" borderId="0" xfId="5" applyFont="1" applyFill="1" applyBorder="1" applyAlignment="1" applyProtection="1">
      <alignment horizontal="center" vertical="center" wrapText="1"/>
    </xf>
    <xf numFmtId="0" fontId="2" fillId="5" borderId="109" xfId="0" applyFont="1" applyFill="1" applyBorder="1" applyAlignment="1" applyProtection="1">
      <alignment horizontal="center" vertical="center" wrapText="1"/>
    </xf>
    <xf numFmtId="0" fontId="2" fillId="5" borderId="54"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13" xfId="0" applyFont="1" applyFill="1" applyBorder="1" applyAlignment="1" applyProtection="1">
      <alignment horizontal="center" vertical="center" wrapText="1"/>
    </xf>
    <xf numFmtId="0" fontId="2" fillId="5" borderId="14"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56" xfId="0" applyFont="1" applyFill="1" applyBorder="1" applyAlignment="1" applyProtection="1">
      <alignment horizontal="left" vertical="center" wrapText="1"/>
    </xf>
    <xf numFmtId="0" fontId="2" fillId="5" borderId="57" xfId="0" applyFont="1" applyFill="1" applyBorder="1" applyAlignment="1" applyProtection="1">
      <alignment horizontal="left" vertical="center" wrapText="1"/>
    </xf>
    <xf numFmtId="0" fontId="2" fillId="5" borderId="78" xfId="0" applyFont="1" applyFill="1" applyBorder="1" applyAlignment="1" applyProtection="1">
      <alignment horizontal="left" vertical="center" wrapText="1"/>
    </xf>
    <xf numFmtId="0" fontId="2" fillId="5" borderId="56" xfId="0" applyFont="1" applyFill="1" applyBorder="1" applyAlignment="1" applyProtection="1">
      <alignment vertical="center" wrapText="1"/>
    </xf>
    <xf numFmtId="0" fontId="2" fillId="5" borderId="57" xfId="0" applyFont="1" applyFill="1" applyBorder="1" applyAlignment="1" applyProtection="1">
      <alignment vertical="center" wrapText="1"/>
    </xf>
    <xf numFmtId="0" fontId="2" fillId="5" borderId="1" xfId="0" applyFont="1" applyFill="1" applyBorder="1" applyAlignment="1" applyProtection="1">
      <alignment horizontal="left" vertical="center" wrapText="1"/>
    </xf>
    <xf numFmtId="0" fontId="2" fillId="5" borderId="25" xfId="0" applyFont="1" applyFill="1" applyBorder="1" applyAlignment="1" applyProtection="1">
      <alignment horizontal="left" vertical="center" wrapText="1"/>
    </xf>
    <xf numFmtId="0" fontId="7" fillId="0" borderId="12" xfId="0" applyFont="1" applyFill="1" applyBorder="1" applyAlignment="1" applyProtection="1">
      <alignment horizontal="center" vertical="center" wrapText="1"/>
    </xf>
    <xf numFmtId="9" fontId="1" fillId="7" borderId="2" xfId="0" applyNumberFormat="1" applyFont="1" applyFill="1" applyBorder="1" applyAlignment="1" applyProtection="1">
      <alignment horizontal="center" vertical="center" wrapText="1"/>
    </xf>
    <xf numFmtId="9" fontId="1" fillId="7" borderId="4" xfId="0" applyNumberFormat="1" applyFont="1" applyFill="1" applyBorder="1" applyAlignment="1" applyProtection="1">
      <alignment horizontal="center" vertical="center" wrapText="1"/>
    </xf>
    <xf numFmtId="1" fontId="1" fillId="7" borderId="2" xfId="7" applyNumberFormat="1" applyFont="1" applyFill="1" applyBorder="1" applyAlignment="1" applyProtection="1">
      <alignment horizontal="center" vertical="center" wrapText="1"/>
    </xf>
    <xf numFmtId="1" fontId="1" fillId="7" borderId="4" xfId="7" applyNumberFormat="1" applyFont="1" applyFill="1" applyBorder="1" applyAlignment="1" applyProtection="1">
      <alignment horizontal="center" vertical="center" wrapText="1"/>
    </xf>
    <xf numFmtId="1" fontId="1" fillId="7" borderId="2" xfId="0" applyNumberFormat="1" applyFont="1" applyFill="1" applyBorder="1" applyAlignment="1" applyProtection="1">
      <alignment horizontal="center" vertical="center" wrapText="1"/>
    </xf>
    <xf numFmtId="1" fontId="1" fillId="7" borderId="4" xfId="0" applyNumberFormat="1" applyFont="1" applyFill="1" applyBorder="1" applyAlignment="1" applyProtection="1">
      <alignment horizontal="center" vertical="center" wrapText="1"/>
    </xf>
    <xf numFmtId="9" fontId="1" fillId="7" borderId="2" xfId="7" applyNumberFormat="1" applyFont="1" applyFill="1" applyBorder="1" applyAlignment="1" applyProtection="1">
      <alignment horizontal="center" vertical="center" wrapText="1"/>
    </xf>
    <xf numFmtId="9" fontId="1" fillId="7" borderId="4" xfId="7" applyNumberFormat="1" applyFont="1" applyFill="1" applyBorder="1" applyAlignment="1" applyProtection="1">
      <alignment horizontal="center" vertical="center" wrapText="1"/>
    </xf>
    <xf numFmtId="0" fontId="1" fillId="7" borderId="12" xfId="0" applyFont="1" applyFill="1" applyBorder="1" applyAlignment="1" applyProtection="1">
      <alignment horizontal="center" vertical="center" wrapText="1"/>
    </xf>
    <xf numFmtId="0" fontId="4" fillId="17" borderId="1" xfId="0" applyFont="1" applyFill="1" applyBorder="1" applyAlignment="1">
      <alignment horizontal="center" vertical="center"/>
    </xf>
    <xf numFmtId="0" fontId="4" fillId="18" borderId="1" xfId="0" applyFont="1" applyFill="1" applyBorder="1" applyAlignment="1">
      <alignment horizontal="center" vertical="center"/>
    </xf>
    <xf numFmtId="0" fontId="4" fillId="19"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39" fillId="0" borderId="2" xfId="0" applyFont="1" applyFill="1" applyBorder="1" applyAlignment="1" applyProtection="1">
      <alignment horizontal="left" vertical="center" wrapText="1"/>
      <protection locked="0"/>
    </xf>
    <xf numFmtId="0" fontId="39" fillId="0" borderId="4" xfId="0" applyFont="1" applyFill="1" applyBorder="1" applyAlignment="1" applyProtection="1">
      <alignment horizontal="left" vertical="center" wrapText="1"/>
      <protection locked="0"/>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61" fillId="0" borderId="1" xfId="0" applyFont="1" applyFill="1" applyBorder="1" applyAlignment="1">
      <alignment horizontal="left" vertical="center" wrapText="1"/>
    </xf>
    <xf numFmtId="0" fontId="61"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61" fillId="0" borderId="2" xfId="0" applyFont="1" applyFill="1" applyBorder="1" applyAlignment="1">
      <alignment horizontal="center" vertical="center"/>
    </xf>
    <xf numFmtId="0" fontId="61" fillId="0" borderId="4" xfId="0" applyFont="1" applyFill="1" applyBorder="1" applyAlignment="1">
      <alignment horizontal="center" vertical="center"/>
    </xf>
    <xf numFmtId="0" fontId="4" fillId="16" borderId="15" xfId="0" applyFont="1" applyFill="1" applyBorder="1" applyAlignment="1">
      <alignment horizontal="center" vertical="center"/>
    </xf>
    <xf numFmtId="0" fontId="4" fillId="16" borderId="0" xfId="0" applyFont="1" applyFill="1" applyBorder="1" applyAlignment="1">
      <alignment horizontal="center" vertical="center"/>
    </xf>
    <xf numFmtId="0" fontId="4" fillId="3" borderId="1" xfId="0" applyFont="1" applyFill="1" applyBorder="1" applyAlignment="1">
      <alignment horizontal="center" vertical="center"/>
    </xf>
    <xf numFmtId="0" fontId="9" fillId="0" borderId="18" xfId="5" applyFont="1" applyFill="1" applyBorder="1" applyAlignment="1" applyProtection="1">
      <alignment horizontal="center" vertical="center" wrapText="1"/>
    </xf>
    <xf numFmtId="0" fontId="9" fillId="0" borderId="19" xfId="5" applyFont="1" applyFill="1" applyBorder="1" applyAlignment="1" applyProtection="1">
      <alignment horizontal="center" vertical="center" wrapText="1"/>
    </xf>
  </cellXfs>
  <cellStyles count="8">
    <cellStyle name="Hipervínculo" xfId="1" builtinId="8" hidden="1"/>
    <cellStyle name="Hipervínculo" xfId="3" builtinId="8" hidden="1"/>
    <cellStyle name="Hipervínculo" xfId="6" builtinId="8"/>
    <cellStyle name="Hipervínculo visitado" xfId="2" builtinId="9" hidden="1"/>
    <cellStyle name="Hipervínculo visitado" xfId="4" builtinId="9" hidden="1"/>
    <cellStyle name="Normal" xfId="0" builtinId="0"/>
    <cellStyle name="Normal 2" xfId="5" xr:uid="{00000000-0005-0000-0000-000006000000}"/>
    <cellStyle name="Porcentaje" xfId="7" builtinId="5"/>
  </cellStyles>
  <dxfs count="18">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colors>
    <mruColors>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276225</xdr:colOff>
      <xdr:row>2</xdr:row>
      <xdr:rowOff>442094</xdr:rowOff>
    </xdr:from>
    <xdr:to>
      <xdr:col>2</xdr:col>
      <xdr:colOff>783970</xdr:colOff>
      <xdr:row>5</xdr:row>
      <xdr:rowOff>152399</xdr:rowOff>
    </xdr:to>
    <xdr:pic>
      <xdr:nvPicPr>
        <xdr:cNvPr id="2" name="Imagen 4" descr="Descripción: KAREN:ANT:Documentos:Word:PNG:Word-01.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832619"/>
          <a:ext cx="1450720" cy="910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66675</xdr:colOff>
      <xdr:row>9</xdr:row>
      <xdr:rowOff>152400</xdr:rowOff>
    </xdr:from>
    <xdr:to>
      <xdr:col>5</xdr:col>
      <xdr:colOff>876300</xdr:colOff>
      <xdr:row>13</xdr:row>
      <xdr:rowOff>476250</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3114675" y="3476625"/>
          <a:ext cx="1676400" cy="2762250"/>
        </a:xfrm>
        <a:prstGeom prst="rect">
          <a:avLst/>
        </a:prstGeom>
        <a:noFill/>
        <a:ln w="762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314325</xdr:colOff>
      <xdr:row>11</xdr:row>
      <xdr:rowOff>552450</xdr:rowOff>
    </xdr:from>
    <xdr:to>
      <xdr:col>5</xdr:col>
      <xdr:colOff>685800</xdr:colOff>
      <xdr:row>13</xdr:row>
      <xdr:rowOff>361950</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3362325" y="5095875"/>
          <a:ext cx="1238250"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b="1">
              <a:solidFill>
                <a:schemeClr val="bg1"/>
              </a:solidFill>
              <a:latin typeface="Times New Roman" panose="02020603050405020304" pitchFamily="18" charset="0"/>
              <a:cs typeface="Times New Roman" panose="02020603050405020304" pitchFamily="18" charset="0"/>
            </a:rPr>
            <a:t>No aplica para los riesgos de corrupción</a:t>
          </a:r>
        </a:p>
      </xdr:txBody>
    </xdr:sp>
    <xdr:clientData/>
  </xdr:twoCellAnchor>
  <xdr:twoCellAnchor editAs="oneCell">
    <xdr:from>
      <xdr:col>10</xdr:col>
      <xdr:colOff>609600</xdr:colOff>
      <xdr:row>123</xdr:row>
      <xdr:rowOff>38100</xdr:rowOff>
    </xdr:from>
    <xdr:to>
      <xdr:col>15</xdr:col>
      <xdr:colOff>272143</xdr:colOff>
      <xdr:row>127</xdr:row>
      <xdr:rowOff>149677</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96450" y="39690675"/>
          <a:ext cx="3577318" cy="873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207169</xdr:colOff>
      <xdr:row>2</xdr:row>
      <xdr:rowOff>442095</xdr:rowOff>
    </xdr:from>
    <xdr:to>
      <xdr:col>2</xdr:col>
      <xdr:colOff>752475</xdr:colOff>
      <xdr:row>5</xdr:row>
      <xdr:rowOff>152401</xdr:rowOff>
    </xdr:to>
    <xdr:pic>
      <xdr:nvPicPr>
        <xdr:cNvPr id="2" name="Imagen 4" descr="Descripción: KAREN:ANT:Documentos:Word:PNG:Word-01.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9169" y="832620"/>
          <a:ext cx="1488281" cy="910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476250</xdr:colOff>
      <xdr:row>26</xdr:row>
      <xdr:rowOff>1228725</xdr:rowOff>
    </xdr:from>
    <xdr:to>
      <xdr:col>14</xdr:col>
      <xdr:colOff>595993</xdr:colOff>
      <xdr:row>29</xdr:row>
      <xdr:rowOff>161925</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62975" y="15535275"/>
          <a:ext cx="3929743" cy="1143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197644</xdr:colOff>
      <xdr:row>2</xdr:row>
      <xdr:rowOff>3945</xdr:rowOff>
    </xdr:from>
    <xdr:to>
      <xdr:col>2</xdr:col>
      <xdr:colOff>742950</xdr:colOff>
      <xdr:row>4</xdr:row>
      <xdr:rowOff>123825</xdr:rowOff>
    </xdr:to>
    <xdr:pic>
      <xdr:nvPicPr>
        <xdr:cNvPr id="2" name="Imagen 4" descr="Descripción: KAREN:ANT:Documentos:Word:PNG:Word-01.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644" y="889770"/>
          <a:ext cx="1488281" cy="82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1452564</xdr:colOff>
      <xdr:row>49</xdr:row>
      <xdr:rowOff>0</xdr:rowOff>
    </xdr:from>
    <xdr:to>
      <xdr:col>12</xdr:col>
      <xdr:colOff>588851</xdr:colOff>
      <xdr:row>53</xdr:row>
      <xdr:rowOff>6801</xdr:rowOff>
    </xdr:to>
    <xdr:pic>
      <xdr:nvPicPr>
        <xdr:cNvPr id="4" name="Imagen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17064" y="46684406"/>
          <a:ext cx="5256100" cy="13045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958144</xdr:colOff>
      <xdr:row>2</xdr:row>
      <xdr:rowOff>328614</xdr:rowOff>
    </xdr:from>
    <xdr:to>
      <xdr:col>2</xdr:col>
      <xdr:colOff>1857375</xdr:colOff>
      <xdr:row>5</xdr:row>
      <xdr:rowOff>130968</xdr:rowOff>
    </xdr:to>
    <xdr:pic>
      <xdr:nvPicPr>
        <xdr:cNvPr id="2" name="Imagen 4" descr="Descripción: KAREN:ANT:Documentos:Word:PNG:Word-01.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4394" y="721520"/>
          <a:ext cx="2077950" cy="10167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500062</xdr:colOff>
      <xdr:row>169</xdr:row>
      <xdr:rowOff>116680</xdr:rowOff>
    </xdr:from>
    <xdr:to>
      <xdr:col>13</xdr:col>
      <xdr:colOff>148319</xdr:colOff>
      <xdr:row>172</xdr:row>
      <xdr:rowOff>10204</xdr:rowOff>
    </xdr:to>
    <xdr:pic>
      <xdr:nvPicPr>
        <xdr:cNvPr id="5" name="Imagen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621750" y="21500305"/>
          <a:ext cx="4136913" cy="11930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64292</xdr:colOff>
      <xdr:row>1</xdr:row>
      <xdr:rowOff>269320</xdr:rowOff>
    </xdr:from>
    <xdr:to>
      <xdr:col>3</xdr:col>
      <xdr:colOff>1143000</xdr:colOff>
      <xdr:row>4</xdr:row>
      <xdr:rowOff>271840</xdr:rowOff>
    </xdr:to>
    <xdr:pic>
      <xdr:nvPicPr>
        <xdr:cNvPr id="2" name="Imagen 4" descr="Descripción: KAREN:ANT:Documentos:Word:PNG:Word-01.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3980" y="412195"/>
          <a:ext cx="2066926" cy="1216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428625</xdr:colOff>
      <xdr:row>88</xdr:row>
      <xdr:rowOff>261938</xdr:rowOff>
    </xdr:from>
    <xdr:to>
      <xdr:col>30</xdr:col>
      <xdr:colOff>1035845</xdr:colOff>
      <xdr:row>92</xdr:row>
      <xdr:rowOff>142875</xdr:rowOff>
    </xdr:to>
    <xdr:pic>
      <xdr:nvPicPr>
        <xdr:cNvPr id="5" name="Imagen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074688" y="30503813"/>
          <a:ext cx="4631532" cy="13096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904875</xdr:colOff>
      <xdr:row>1</xdr:row>
      <xdr:rowOff>269320</xdr:rowOff>
    </xdr:from>
    <xdr:to>
      <xdr:col>2</xdr:col>
      <xdr:colOff>738187</xdr:colOff>
      <xdr:row>4</xdr:row>
      <xdr:rowOff>280511</xdr:rowOff>
    </xdr:to>
    <xdr:pic>
      <xdr:nvPicPr>
        <xdr:cNvPr id="2" name="Imagen 4" descr="Descripción: KAREN:ANT:Documentos:Word:PNG:Word-01.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0" y="340758"/>
          <a:ext cx="2047875" cy="122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1415144</xdr:colOff>
      <xdr:row>169</xdr:row>
      <xdr:rowOff>58509</xdr:rowOff>
    </xdr:from>
    <xdr:to>
      <xdr:col>44</xdr:col>
      <xdr:colOff>250374</xdr:colOff>
      <xdr:row>171</xdr:row>
      <xdr:rowOff>421821</xdr:rowOff>
    </xdr:to>
    <xdr:pic>
      <xdr:nvPicPr>
        <xdr:cNvPr id="5" name="Imagen 4">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335823" y="66121188"/>
          <a:ext cx="5189765" cy="14518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108857</xdr:colOff>
      <xdr:row>1</xdr:row>
      <xdr:rowOff>269320</xdr:rowOff>
    </xdr:from>
    <xdr:to>
      <xdr:col>3</xdr:col>
      <xdr:colOff>1905000</xdr:colOff>
      <xdr:row>4</xdr:row>
      <xdr:rowOff>252651</xdr:rowOff>
    </xdr:to>
    <xdr:pic>
      <xdr:nvPicPr>
        <xdr:cNvPr id="10" name="Imagen 4" descr="Descripción: KAREN:ANT:Documentos:Word:PNG:Word-01.png">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6464" y="446213"/>
          <a:ext cx="2149929" cy="1344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1755322</xdr:colOff>
      <xdr:row>88</xdr:row>
      <xdr:rowOff>40823</xdr:rowOff>
    </xdr:from>
    <xdr:to>
      <xdr:col>32</xdr:col>
      <xdr:colOff>250372</xdr:colOff>
      <xdr:row>97</xdr:row>
      <xdr:rowOff>40823</xdr:rowOff>
    </xdr:to>
    <xdr:pic>
      <xdr:nvPicPr>
        <xdr:cNvPr id="3" name="Imagen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23465" y="35691537"/>
          <a:ext cx="5625193" cy="148317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197644</xdr:colOff>
      <xdr:row>2</xdr:row>
      <xdr:rowOff>3945</xdr:rowOff>
    </xdr:from>
    <xdr:to>
      <xdr:col>2</xdr:col>
      <xdr:colOff>742950</xdr:colOff>
      <xdr:row>4</xdr:row>
      <xdr:rowOff>123825</xdr:rowOff>
    </xdr:to>
    <xdr:pic>
      <xdr:nvPicPr>
        <xdr:cNvPr id="2" name="Imagen 4" descr="Descripción: KAREN:ANT:Documentos:Word:PNG:Word-01.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994" y="623070"/>
          <a:ext cx="1488281" cy="82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1452566</xdr:colOff>
      <xdr:row>18</xdr:row>
      <xdr:rowOff>59531</xdr:rowOff>
    </xdr:from>
    <xdr:to>
      <xdr:col>11</xdr:col>
      <xdr:colOff>255480</xdr:colOff>
      <xdr:row>22</xdr:row>
      <xdr:rowOff>107155</xdr:rowOff>
    </xdr:to>
    <xdr:pic>
      <xdr:nvPicPr>
        <xdr:cNvPr id="4" name="Imagen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812504" y="6369844"/>
          <a:ext cx="5220382" cy="13692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lon.lozano/Documents/2020%20PAAC/FORMULACION%202020/insumos%20mapa/DA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lon.lozano/Documents/2020%20PAAC/FORMULACION%202020/insumos%20mapa/UG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lon.lozano/Documents/2020%20PAAC/FORMULACION%202020/insumos%20mapa/plane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CALOR"/>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CALOR"/>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CALOR"/>
      <sheetName val="1 - POLÍTICA"/>
      <sheetName val="2 - CONTEXTO"/>
      <sheetName val="3-IDENTIFICACIÓN DEL RIESGO"/>
      <sheetName val="4-VALORACIÓN DEL RIESGO"/>
      <sheetName val="5-CONTROLES"/>
      <sheetName val="6-MAPA DE RIESGOS CORRUPCION"/>
      <sheetName val="Anexo 1 modificaciones"/>
      <sheetName val="Anexo 2 Informe de Monitoreo"/>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intranet.agenciadetierras.gov.co/wp-content/uploads/2019/09/DEST-Politica-003-POL%C3%8DTICA-DE-TRANSPARENCIA-Y-ANTICORRUPCI%C3%93N.pdf" TargetMode="External"/><Relationship Id="rId1" Type="http://schemas.openxmlformats.org/officeDocument/2006/relationships/hyperlink" Target="http://www.agenciadetierras.gov.co/wp-content/uploads/2018/04/DEST-PoliItica-001-Riesgos-y-Oportunidades.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128"/>
  <sheetViews>
    <sheetView workbookViewId="0">
      <pane ySplit="8" topLeftCell="A9" activePane="bottomLeft" state="frozen"/>
      <selection pane="bottomLeft" sqref="A1:XFD1048576"/>
    </sheetView>
  </sheetViews>
  <sheetFormatPr baseColWidth="10" defaultColWidth="11.42578125" defaultRowHeight="15" x14ac:dyDescent="0.25"/>
  <cols>
    <col min="1" max="1" width="11.42578125" style="1"/>
    <col min="2" max="2" width="14.140625" style="1" customWidth="1"/>
    <col min="3" max="3" width="14.85546875" style="1" customWidth="1"/>
    <col min="4" max="4" width="15" style="1" customWidth="1"/>
    <col min="5" max="5" width="13" style="1" customWidth="1"/>
    <col min="6" max="6" width="14" style="1" customWidth="1"/>
    <col min="7" max="7" width="13.5703125" style="1" customWidth="1"/>
    <col min="8" max="8" width="14.5703125" style="1" customWidth="1"/>
    <col min="9" max="9" width="14.28515625" style="1" customWidth="1"/>
    <col min="10" max="10" width="11.42578125" style="1"/>
    <col min="11" max="11" width="13" style="1" customWidth="1"/>
    <col min="12" max="12" width="11.42578125" style="1" customWidth="1"/>
    <col min="13" max="13" width="11.42578125" style="1"/>
    <col min="14" max="15" width="11.42578125" style="1" customWidth="1"/>
    <col min="16" max="16" width="11.42578125" style="1"/>
    <col min="17" max="17" width="11.42578125" style="1" customWidth="1"/>
    <col min="18" max="16384" width="11.42578125" style="1"/>
  </cols>
  <sheetData>
    <row r="2" spans="2:17" ht="15.75" thickBot="1" x14ac:dyDescent="0.3"/>
    <row r="3" spans="2:17" s="8" customFormat="1" ht="39" customHeight="1" x14ac:dyDescent="0.25">
      <c r="B3" s="260"/>
      <c r="C3" s="261"/>
      <c r="D3" s="266" t="s">
        <v>71</v>
      </c>
      <c r="E3" s="266"/>
      <c r="F3" s="232" t="s">
        <v>78</v>
      </c>
      <c r="G3" s="233"/>
      <c r="H3" s="233"/>
      <c r="I3" s="233"/>
      <c r="J3" s="233"/>
      <c r="K3" s="233"/>
      <c r="L3" s="233"/>
      <c r="M3" s="234"/>
      <c r="N3" s="266" t="s">
        <v>72</v>
      </c>
      <c r="O3" s="266"/>
      <c r="P3" s="228"/>
      <c r="Q3" s="229"/>
    </row>
    <row r="4" spans="2:17" s="8" customFormat="1" ht="27.75" customHeight="1" x14ac:dyDescent="0.25">
      <c r="B4" s="262"/>
      <c r="C4" s="263"/>
      <c r="D4" s="251" t="s">
        <v>73</v>
      </c>
      <c r="E4" s="251"/>
      <c r="F4" s="235" t="s">
        <v>74</v>
      </c>
      <c r="G4" s="236"/>
      <c r="H4" s="236"/>
      <c r="I4" s="236"/>
      <c r="J4" s="236"/>
      <c r="K4" s="236"/>
      <c r="L4" s="236"/>
      <c r="M4" s="237"/>
      <c r="N4" s="251" t="s">
        <v>75</v>
      </c>
      <c r="O4" s="251"/>
      <c r="P4" s="226"/>
      <c r="Q4" s="227"/>
    </row>
    <row r="5" spans="2:17" s="8" customFormat="1" ht="27.75" customHeight="1" x14ac:dyDescent="0.25">
      <c r="B5" s="262"/>
      <c r="C5" s="263"/>
      <c r="D5" s="251" t="s">
        <v>76</v>
      </c>
      <c r="E5" s="251"/>
      <c r="F5" s="240" t="s">
        <v>79</v>
      </c>
      <c r="G5" s="240"/>
      <c r="H5" s="240"/>
      <c r="I5" s="240"/>
      <c r="J5" s="240"/>
      <c r="K5" s="240"/>
      <c r="L5" s="240"/>
      <c r="M5" s="240"/>
      <c r="N5" s="252" t="s">
        <v>77</v>
      </c>
      <c r="O5" s="253"/>
      <c r="P5" s="256"/>
      <c r="Q5" s="257"/>
    </row>
    <row r="6" spans="2:17" s="8" customFormat="1" ht="42" customHeight="1" thickBot="1" x14ac:dyDescent="0.3">
      <c r="B6" s="264"/>
      <c r="C6" s="265"/>
      <c r="D6" s="267" t="s">
        <v>80</v>
      </c>
      <c r="E6" s="267"/>
      <c r="F6" s="241" t="s">
        <v>81</v>
      </c>
      <c r="G6" s="241"/>
      <c r="H6" s="241"/>
      <c r="I6" s="241"/>
      <c r="J6" s="241"/>
      <c r="K6" s="241"/>
      <c r="L6" s="241"/>
      <c r="M6" s="241"/>
      <c r="N6" s="254"/>
      <c r="O6" s="255"/>
      <c r="P6" s="258"/>
      <c r="Q6" s="259"/>
    </row>
    <row r="7" spans="2:17" ht="23.25" customHeight="1" thickBot="1" x14ac:dyDescent="0.3">
      <c r="B7" s="221" t="s">
        <v>95</v>
      </c>
      <c r="C7" s="222"/>
      <c r="D7" s="222"/>
      <c r="E7" s="222"/>
      <c r="F7" s="222"/>
      <c r="G7" s="222"/>
      <c r="H7" s="222"/>
      <c r="I7" s="222"/>
      <c r="J7" s="222"/>
      <c r="K7" s="222"/>
      <c r="L7" s="222"/>
      <c r="M7" s="222"/>
      <c r="N7" s="222"/>
      <c r="O7" s="222"/>
      <c r="P7" s="222"/>
      <c r="Q7" s="223"/>
    </row>
    <row r="8" spans="2:17" ht="35.25" customHeight="1" x14ac:dyDescent="0.25">
      <c r="B8" s="243" t="s">
        <v>86</v>
      </c>
      <c r="C8" s="244"/>
      <c r="D8" s="244"/>
      <c r="E8" s="244"/>
      <c r="F8" s="244"/>
      <c r="G8" s="244"/>
      <c r="H8" s="244"/>
      <c r="I8" s="244"/>
      <c r="J8" s="244"/>
      <c r="K8" s="244"/>
      <c r="L8" s="244"/>
      <c r="M8" s="244"/>
      <c r="N8" s="244"/>
      <c r="O8" s="244"/>
      <c r="P8" s="244"/>
      <c r="Q8" s="245"/>
    </row>
    <row r="9" spans="2:17" ht="27.75" customHeight="1" thickBot="1" x14ac:dyDescent="0.3">
      <c r="B9" s="9"/>
      <c r="C9" s="3"/>
      <c r="D9" s="3"/>
      <c r="E9" s="3"/>
      <c r="F9" s="3"/>
      <c r="G9" s="3"/>
      <c r="H9" s="3"/>
      <c r="I9" s="3"/>
      <c r="J9" s="3"/>
      <c r="K9" s="3"/>
      <c r="L9" s="3"/>
      <c r="M9" s="3"/>
      <c r="N9" s="3"/>
      <c r="O9" s="3"/>
      <c r="P9" s="3"/>
      <c r="Q9" s="10"/>
    </row>
    <row r="10" spans="2:17" ht="48" customHeight="1" thickTop="1" thickBot="1" x14ac:dyDescent="0.3">
      <c r="B10" s="9"/>
      <c r="C10" s="246" t="s">
        <v>82</v>
      </c>
      <c r="D10" s="11" t="s">
        <v>83</v>
      </c>
      <c r="E10" s="12"/>
      <c r="F10" s="13"/>
      <c r="G10" s="14"/>
      <c r="H10" s="14"/>
      <c r="I10" s="14"/>
      <c r="J10" s="3"/>
      <c r="K10" s="215" t="s">
        <v>114</v>
      </c>
      <c r="L10" s="216"/>
      <c r="M10" s="215" t="s">
        <v>113</v>
      </c>
      <c r="N10" s="216"/>
      <c r="O10" s="230" t="s">
        <v>115</v>
      </c>
      <c r="P10" s="230"/>
      <c r="Q10" s="10"/>
    </row>
    <row r="11" spans="2:17" ht="48" customHeight="1" thickTop="1" thickBot="1" x14ac:dyDescent="0.3">
      <c r="B11" s="9"/>
      <c r="C11" s="246"/>
      <c r="D11" s="11" t="s">
        <v>24</v>
      </c>
      <c r="E11" s="15"/>
      <c r="F11" s="13"/>
      <c r="G11" s="13"/>
      <c r="H11" s="14"/>
      <c r="I11" s="14"/>
      <c r="J11" s="3"/>
      <c r="K11" s="217" t="s">
        <v>25</v>
      </c>
      <c r="L11" s="218"/>
      <c r="M11" s="217" t="s">
        <v>33</v>
      </c>
      <c r="N11" s="218"/>
      <c r="O11" s="231" t="s">
        <v>116</v>
      </c>
      <c r="P11" s="231"/>
      <c r="Q11" s="10"/>
    </row>
    <row r="12" spans="2:17" ht="48" customHeight="1" thickTop="1" thickBot="1" x14ac:dyDescent="0.3">
      <c r="B12" s="9"/>
      <c r="C12" s="246"/>
      <c r="D12" s="11" t="s">
        <v>26</v>
      </c>
      <c r="E12" s="16"/>
      <c r="F12" s="17"/>
      <c r="G12" s="13"/>
      <c r="H12" s="14"/>
      <c r="I12" s="14"/>
      <c r="J12" s="3"/>
      <c r="K12" s="217" t="s">
        <v>25</v>
      </c>
      <c r="L12" s="218"/>
      <c r="M12" s="217" t="s">
        <v>24</v>
      </c>
      <c r="N12" s="218"/>
      <c r="O12" s="231" t="s">
        <v>116</v>
      </c>
      <c r="P12" s="231"/>
      <c r="Q12" s="10"/>
    </row>
    <row r="13" spans="2:17" ht="48" customHeight="1" thickTop="1" thickBot="1" x14ac:dyDescent="0.3">
      <c r="B13" s="9"/>
      <c r="C13" s="246"/>
      <c r="D13" s="11" t="s">
        <v>28</v>
      </c>
      <c r="E13" s="16"/>
      <c r="F13" s="18"/>
      <c r="G13" s="17"/>
      <c r="H13" s="13"/>
      <c r="I13" s="14"/>
      <c r="J13" s="3"/>
      <c r="K13" s="217" t="s">
        <v>25</v>
      </c>
      <c r="L13" s="218"/>
      <c r="M13" s="217" t="s">
        <v>26</v>
      </c>
      <c r="N13" s="218"/>
      <c r="O13" s="231" t="s">
        <v>116</v>
      </c>
      <c r="P13" s="231"/>
      <c r="Q13" s="10"/>
    </row>
    <row r="14" spans="2:17" ht="48" customHeight="1" thickTop="1" thickBot="1" x14ac:dyDescent="0.3">
      <c r="B14" s="9"/>
      <c r="C14" s="246"/>
      <c r="D14" s="11" t="s">
        <v>67</v>
      </c>
      <c r="E14" s="19"/>
      <c r="F14" s="20"/>
      <c r="G14" s="21"/>
      <c r="H14" s="22"/>
      <c r="I14" s="23"/>
      <c r="J14" s="3"/>
      <c r="K14" s="217" t="s">
        <v>25</v>
      </c>
      <c r="L14" s="218"/>
      <c r="M14" s="217" t="s">
        <v>28</v>
      </c>
      <c r="N14" s="218"/>
      <c r="O14" s="231" t="s">
        <v>116</v>
      </c>
      <c r="P14" s="231"/>
      <c r="Q14" s="10"/>
    </row>
    <row r="15" spans="2:17" ht="32.25" customHeight="1" thickTop="1" thickBot="1" x14ac:dyDescent="0.3">
      <c r="B15" s="9"/>
      <c r="C15" s="3"/>
      <c r="D15" s="3"/>
      <c r="E15" s="11" t="s">
        <v>84</v>
      </c>
      <c r="F15" s="11" t="s">
        <v>85</v>
      </c>
      <c r="G15" s="11" t="s">
        <v>58</v>
      </c>
      <c r="H15" s="11" t="s">
        <v>29</v>
      </c>
      <c r="I15" s="11" t="s">
        <v>25</v>
      </c>
      <c r="J15" s="3"/>
      <c r="K15" s="217" t="s">
        <v>25</v>
      </c>
      <c r="L15" s="218"/>
      <c r="M15" s="217" t="s">
        <v>67</v>
      </c>
      <c r="N15" s="218"/>
      <c r="O15" s="231" t="s">
        <v>116</v>
      </c>
      <c r="P15" s="231"/>
      <c r="Q15" s="10"/>
    </row>
    <row r="16" spans="2:17" ht="33.75" customHeight="1" thickTop="1" thickBot="1" x14ac:dyDescent="0.3">
      <c r="B16" s="9"/>
      <c r="C16" s="3"/>
      <c r="D16" s="3"/>
      <c r="E16" s="247" t="s">
        <v>6</v>
      </c>
      <c r="F16" s="247"/>
      <c r="G16" s="247"/>
      <c r="H16" s="247"/>
      <c r="I16" s="247"/>
      <c r="J16" s="3"/>
      <c r="K16" s="217" t="s">
        <v>29</v>
      </c>
      <c r="L16" s="218"/>
      <c r="M16" s="217" t="s">
        <v>33</v>
      </c>
      <c r="N16" s="218"/>
      <c r="O16" s="231" t="s">
        <v>116</v>
      </c>
      <c r="P16" s="231"/>
      <c r="Q16" s="10"/>
    </row>
    <row r="17" spans="2:17" ht="33.75" customHeight="1" thickTop="1" x14ac:dyDescent="0.25">
      <c r="B17" s="9"/>
      <c r="C17" s="3"/>
      <c r="D17" s="3"/>
      <c r="E17" s="24"/>
      <c r="F17" s="24"/>
      <c r="G17" s="24"/>
      <c r="H17" s="24"/>
      <c r="I17" s="24"/>
      <c r="J17" s="3"/>
      <c r="K17" s="217" t="s">
        <v>29</v>
      </c>
      <c r="L17" s="218"/>
      <c r="M17" s="217" t="s">
        <v>24</v>
      </c>
      <c r="N17" s="218"/>
      <c r="O17" s="231" t="s">
        <v>116</v>
      </c>
      <c r="P17" s="231"/>
      <c r="Q17" s="10"/>
    </row>
    <row r="18" spans="2:17" ht="33.75" customHeight="1" x14ac:dyDescent="0.25">
      <c r="B18" s="9"/>
      <c r="C18" s="3"/>
      <c r="D18" s="3"/>
      <c r="E18" s="24"/>
      <c r="F18" s="24"/>
      <c r="G18" s="24"/>
      <c r="H18" s="24"/>
      <c r="I18" s="24"/>
      <c r="J18" s="3"/>
      <c r="K18" s="217" t="s">
        <v>29</v>
      </c>
      <c r="L18" s="218"/>
      <c r="M18" s="217" t="s">
        <v>26</v>
      </c>
      <c r="N18" s="218"/>
      <c r="O18" s="231" t="s">
        <v>116</v>
      </c>
      <c r="P18" s="231"/>
      <c r="Q18" s="10"/>
    </row>
    <row r="19" spans="2:17" ht="33.75" customHeight="1" x14ac:dyDescent="0.25">
      <c r="B19" s="9"/>
      <c r="C19" s="3"/>
      <c r="D19" s="3"/>
      <c r="E19" s="24"/>
      <c r="F19" s="24"/>
      <c r="G19" s="24"/>
      <c r="H19" s="24"/>
      <c r="I19" s="24"/>
      <c r="J19" s="3"/>
      <c r="K19" s="217" t="s">
        <v>29</v>
      </c>
      <c r="L19" s="218"/>
      <c r="M19" s="217" t="s">
        <v>28</v>
      </c>
      <c r="N19" s="218"/>
      <c r="O19" s="238" t="s">
        <v>117</v>
      </c>
      <c r="P19" s="238"/>
      <c r="Q19" s="10"/>
    </row>
    <row r="20" spans="2:17" ht="33.75" customHeight="1" x14ac:dyDescent="0.25">
      <c r="B20" s="9"/>
      <c r="C20" s="3"/>
      <c r="D20" s="3"/>
      <c r="E20" s="24"/>
      <c r="F20" s="24"/>
      <c r="G20" s="24"/>
      <c r="H20" s="24"/>
      <c r="I20" s="24"/>
      <c r="J20" s="3"/>
      <c r="K20" s="217" t="s">
        <v>29</v>
      </c>
      <c r="L20" s="218"/>
      <c r="M20" s="217" t="s">
        <v>67</v>
      </c>
      <c r="N20" s="218"/>
      <c r="O20" s="238" t="s">
        <v>117</v>
      </c>
      <c r="P20" s="238"/>
      <c r="Q20" s="10"/>
    </row>
    <row r="21" spans="2:17" ht="33.75" customHeight="1" x14ac:dyDescent="0.25">
      <c r="B21" s="9"/>
      <c r="C21" s="3"/>
      <c r="D21" s="3"/>
      <c r="E21" s="24"/>
      <c r="F21" s="24"/>
      <c r="G21" s="24"/>
      <c r="H21" s="24"/>
      <c r="I21" s="24"/>
      <c r="J21" s="3"/>
      <c r="K21" s="217" t="s">
        <v>58</v>
      </c>
      <c r="L21" s="218"/>
      <c r="M21" s="217" t="s">
        <v>33</v>
      </c>
      <c r="N21" s="218"/>
      <c r="O21" s="231" t="s">
        <v>116</v>
      </c>
      <c r="P21" s="231"/>
      <c r="Q21" s="10"/>
    </row>
    <row r="22" spans="2:17" ht="33.75" customHeight="1" x14ac:dyDescent="0.25">
      <c r="B22" s="9"/>
      <c r="C22" s="3"/>
      <c r="D22" s="3"/>
      <c r="E22" s="24"/>
      <c r="F22" s="24"/>
      <c r="G22" s="24"/>
      <c r="H22" s="24"/>
      <c r="I22" s="24"/>
      <c r="J22" s="3"/>
      <c r="K22" s="217" t="s">
        <v>58</v>
      </c>
      <c r="L22" s="218"/>
      <c r="M22" s="217" t="s">
        <v>24</v>
      </c>
      <c r="N22" s="218"/>
      <c r="O22" s="238" t="s">
        <v>117</v>
      </c>
      <c r="P22" s="238"/>
      <c r="Q22" s="10"/>
    </row>
    <row r="23" spans="2:17" ht="33.75" customHeight="1" x14ac:dyDescent="0.25">
      <c r="B23" s="9"/>
      <c r="C23" s="3"/>
      <c r="D23" s="3"/>
      <c r="E23" s="24"/>
      <c r="F23" s="24"/>
      <c r="G23" s="24"/>
      <c r="H23" s="24"/>
      <c r="I23" s="24"/>
      <c r="J23" s="3"/>
      <c r="K23" s="217" t="s">
        <v>58</v>
      </c>
      <c r="L23" s="218"/>
      <c r="M23" s="217" t="s">
        <v>26</v>
      </c>
      <c r="N23" s="218"/>
      <c r="O23" s="238" t="s">
        <v>117</v>
      </c>
      <c r="P23" s="238"/>
      <c r="Q23" s="10"/>
    </row>
    <row r="24" spans="2:17" ht="33.75" customHeight="1" x14ac:dyDescent="0.25">
      <c r="B24" s="9"/>
      <c r="C24" s="3"/>
      <c r="D24" s="3"/>
      <c r="E24" s="24"/>
      <c r="F24" s="24"/>
      <c r="G24" s="24"/>
      <c r="H24" s="24"/>
      <c r="I24" s="24"/>
      <c r="J24" s="3"/>
      <c r="K24" s="217" t="s">
        <v>58</v>
      </c>
      <c r="L24" s="218"/>
      <c r="M24" s="217" t="s">
        <v>28</v>
      </c>
      <c r="N24" s="218"/>
      <c r="O24" s="224" t="s">
        <v>118</v>
      </c>
      <c r="P24" s="225"/>
      <c r="Q24" s="10"/>
    </row>
    <row r="25" spans="2:17" ht="33.75" customHeight="1" x14ac:dyDescent="0.25">
      <c r="B25" s="9"/>
      <c r="C25" s="3"/>
      <c r="D25" s="3"/>
      <c r="E25" s="24"/>
      <c r="F25" s="24"/>
      <c r="G25" s="24"/>
      <c r="H25" s="24"/>
      <c r="I25" s="24"/>
      <c r="J25" s="3"/>
      <c r="K25" s="217" t="s">
        <v>58</v>
      </c>
      <c r="L25" s="218"/>
      <c r="M25" s="217" t="s">
        <v>67</v>
      </c>
      <c r="N25" s="218"/>
      <c r="O25" s="224" t="s">
        <v>118</v>
      </c>
      <c r="P25" s="225"/>
      <c r="Q25" s="10"/>
    </row>
    <row r="26" spans="2:17" ht="33.75" customHeight="1" x14ac:dyDescent="0.25">
      <c r="B26" s="9"/>
      <c r="C26" s="3"/>
      <c r="D26" s="3"/>
      <c r="E26" s="24"/>
      <c r="F26" s="24"/>
      <c r="G26" s="24"/>
      <c r="H26" s="24"/>
      <c r="I26" s="24"/>
      <c r="J26" s="3"/>
      <c r="K26" s="217" t="s">
        <v>85</v>
      </c>
      <c r="L26" s="218"/>
      <c r="M26" s="217" t="s">
        <v>33</v>
      </c>
      <c r="N26" s="218"/>
      <c r="O26" s="238" t="s">
        <v>117</v>
      </c>
      <c r="P26" s="238"/>
      <c r="Q26" s="10"/>
    </row>
    <row r="27" spans="2:17" ht="33.75" customHeight="1" x14ac:dyDescent="0.25">
      <c r="B27" s="9"/>
      <c r="C27" s="3"/>
      <c r="D27" s="3"/>
      <c r="E27" s="24"/>
      <c r="F27" s="24"/>
      <c r="G27" s="24"/>
      <c r="H27" s="24"/>
      <c r="I27" s="24"/>
      <c r="J27" s="3"/>
      <c r="K27" s="217" t="s">
        <v>85</v>
      </c>
      <c r="L27" s="218"/>
      <c r="M27" s="217" t="s">
        <v>24</v>
      </c>
      <c r="N27" s="218"/>
      <c r="O27" s="238" t="s">
        <v>117</v>
      </c>
      <c r="P27" s="238"/>
      <c r="Q27" s="10"/>
    </row>
    <row r="28" spans="2:17" ht="33.75" customHeight="1" x14ac:dyDescent="0.25">
      <c r="B28" s="9"/>
      <c r="C28" s="3"/>
      <c r="D28" s="3"/>
      <c r="E28" s="24"/>
      <c r="F28" s="24"/>
      <c r="G28" s="24"/>
      <c r="H28" s="24"/>
      <c r="I28" s="24"/>
      <c r="J28" s="3"/>
      <c r="K28" s="217" t="s">
        <v>85</v>
      </c>
      <c r="L28" s="218"/>
      <c r="M28" s="217" t="s">
        <v>26</v>
      </c>
      <c r="N28" s="218"/>
      <c r="O28" s="224" t="s">
        <v>118</v>
      </c>
      <c r="P28" s="225"/>
      <c r="Q28" s="10"/>
    </row>
    <row r="29" spans="2:17" ht="33.75" customHeight="1" x14ac:dyDescent="0.25">
      <c r="B29" s="9"/>
      <c r="C29" s="3"/>
      <c r="D29" s="3"/>
      <c r="E29" s="24"/>
      <c r="F29" s="24"/>
      <c r="G29" s="24"/>
      <c r="H29" s="24"/>
      <c r="I29" s="24"/>
      <c r="J29" s="3"/>
      <c r="K29" s="217" t="s">
        <v>85</v>
      </c>
      <c r="L29" s="218"/>
      <c r="M29" s="217" t="s">
        <v>28</v>
      </c>
      <c r="N29" s="218"/>
      <c r="O29" s="239" t="s">
        <v>119</v>
      </c>
      <c r="P29" s="239"/>
      <c r="Q29" s="10"/>
    </row>
    <row r="30" spans="2:17" ht="33.75" customHeight="1" x14ac:dyDescent="0.25">
      <c r="B30" s="9"/>
      <c r="C30" s="3"/>
      <c r="D30" s="3"/>
      <c r="E30" s="24"/>
      <c r="F30" s="24"/>
      <c r="G30" s="24"/>
      <c r="H30" s="24"/>
      <c r="I30" s="24"/>
      <c r="J30" s="3"/>
      <c r="K30" s="217" t="s">
        <v>85</v>
      </c>
      <c r="L30" s="218"/>
      <c r="M30" s="217" t="s">
        <v>67</v>
      </c>
      <c r="N30" s="218"/>
      <c r="O30" s="239" t="s">
        <v>119</v>
      </c>
      <c r="P30" s="239"/>
      <c r="Q30" s="10"/>
    </row>
    <row r="31" spans="2:17" ht="33.75" customHeight="1" x14ac:dyDescent="0.25">
      <c r="B31" s="9"/>
      <c r="C31" s="3"/>
      <c r="D31" s="3"/>
      <c r="E31" s="24"/>
      <c r="F31" s="24"/>
      <c r="G31" s="24"/>
      <c r="H31" s="24"/>
      <c r="I31" s="24"/>
      <c r="J31" s="3"/>
      <c r="K31" s="217" t="s">
        <v>84</v>
      </c>
      <c r="L31" s="218"/>
      <c r="M31" s="217" t="s">
        <v>33</v>
      </c>
      <c r="N31" s="218"/>
      <c r="O31" s="238" t="s">
        <v>117</v>
      </c>
      <c r="P31" s="238"/>
      <c r="Q31" s="10"/>
    </row>
    <row r="32" spans="2:17" ht="33.75" customHeight="1" x14ac:dyDescent="0.25">
      <c r="B32" s="9"/>
      <c r="C32" s="3"/>
      <c r="D32" s="3"/>
      <c r="E32" s="24"/>
      <c r="F32" s="24"/>
      <c r="G32" s="24"/>
      <c r="H32" s="24"/>
      <c r="I32" s="24"/>
      <c r="J32" s="3"/>
      <c r="K32" s="217" t="s">
        <v>84</v>
      </c>
      <c r="L32" s="218"/>
      <c r="M32" s="217" t="s">
        <v>24</v>
      </c>
      <c r="N32" s="218"/>
      <c r="O32" s="224" t="s">
        <v>118</v>
      </c>
      <c r="P32" s="225"/>
      <c r="Q32" s="10"/>
    </row>
    <row r="33" spans="2:17" ht="33.75" customHeight="1" x14ac:dyDescent="0.25">
      <c r="B33" s="9"/>
      <c r="C33" s="3"/>
      <c r="D33" s="3"/>
      <c r="E33" s="24"/>
      <c r="F33" s="24"/>
      <c r="G33" s="24"/>
      <c r="H33" s="24"/>
      <c r="I33" s="24"/>
      <c r="J33" s="3"/>
      <c r="K33" s="217" t="s">
        <v>84</v>
      </c>
      <c r="L33" s="218"/>
      <c r="M33" s="217" t="s">
        <v>26</v>
      </c>
      <c r="N33" s="218"/>
      <c r="O33" s="239" t="s">
        <v>119</v>
      </c>
      <c r="P33" s="239"/>
      <c r="Q33" s="10"/>
    </row>
    <row r="34" spans="2:17" ht="33.75" customHeight="1" x14ac:dyDescent="0.25">
      <c r="B34" s="9"/>
      <c r="C34" s="3"/>
      <c r="D34" s="3"/>
      <c r="E34" s="24"/>
      <c r="F34" s="24"/>
      <c r="G34" s="24"/>
      <c r="H34" s="24"/>
      <c r="I34" s="24"/>
      <c r="J34" s="3"/>
      <c r="K34" s="217" t="s">
        <v>84</v>
      </c>
      <c r="L34" s="218"/>
      <c r="M34" s="217" t="s">
        <v>28</v>
      </c>
      <c r="N34" s="218"/>
      <c r="O34" s="239" t="s">
        <v>119</v>
      </c>
      <c r="P34" s="239"/>
      <c r="Q34" s="10"/>
    </row>
    <row r="35" spans="2:17" ht="33.75" customHeight="1" x14ac:dyDescent="0.25">
      <c r="B35" s="9"/>
      <c r="C35" s="3"/>
      <c r="D35" s="3"/>
      <c r="E35" s="24"/>
      <c r="F35" s="24"/>
      <c r="G35" s="24"/>
      <c r="H35" s="24"/>
      <c r="I35" s="24"/>
      <c r="J35" s="3"/>
      <c r="K35" s="217" t="s">
        <v>84</v>
      </c>
      <c r="L35" s="218"/>
      <c r="M35" s="217" t="s">
        <v>67</v>
      </c>
      <c r="N35" s="218"/>
      <c r="O35" s="239" t="s">
        <v>119</v>
      </c>
      <c r="P35" s="239"/>
      <c r="Q35" s="10"/>
    </row>
    <row r="36" spans="2:17" ht="33.75" customHeight="1" x14ac:dyDescent="0.25">
      <c r="B36" s="9"/>
      <c r="C36" s="3"/>
      <c r="D36" s="3"/>
      <c r="E36" s="24"/>
      <c r="F36" s="24"/>
      <c r="G36" s="24"/>
      <c r="H36" s="24"/>
      <c r="I36" s="24"/>
      <c r="J36" s="3"/>
      <c r="K36" s="25"/>
      <c r="L36" s="25"/>
      <c r="M36" s="25"/>
      <c r="N36" s="25"/>
      <c r="O36" s="26"/>
      <c r="P36" s="26"/>
      <c r="Q36" s="10"/>
    </row>
    <row r="37" spans="2:17" ht="33.75" customHeight="1" thickBot="1" x14ac:dyDescent="0.3">
      <c r="B37" s="9"/>
      <c r="C37" s="3"/>
      <c r="D37" s="3"/>
      <c r="E37" s="24"/>
      <c r="F37" s="24"/>
      <c r="G37" s="24"/>
      <c r="H37" s="24"/>
      <c r="I37" s="24"/>
      <c r="J37" s="3"/>
      <c r="K37" s="25"/>
      <c r="L37" s="25"/>
      <c r="M37" s="25"/>
      <c r="N37" s="25"/>
      <c r="O37" s="26"/>
      <c r="P37" s="26"/>
      <c r="Q37" s="10"/>
    </row>
    <row r="38" spans="2:17" ht="23.25" customHeight="1" thickBot="1" x14ac:dyDescent="0.3">
      <c r="B38" s="221" t="s">
        <v>222</v>
      </c>
      <c r="C38" s="222"/>
      <c r="D38" s="222"/>
      <c r="E38" s="222"/>
      <c r="F38" s="222"/>
      <c r="G38" s="222"/>
      <c r="H38" s="222"/>
      <c r="I38" s="222"/>
      <c r="J38" s="222"/>
      <c r="K38" s="222"/>
      <c r="L38" s="222"/>
      <c r="M38" s="222"/>
      <c r="N38" s="222"/>
      <c r="O38" s="222"/>
      <c r="P38" s="222"/>
      <c r="Q38" s="223"/>
    </row>
    <row r="39" spans="2:17" ht="15.75" thickBot="1" x14ac:dyDescent="0.3">
      <c r="B39" s="9"/>
      <c r="C39" s="3"/>
      <c r="D39" s="3"/>
      <c r="E39" s="3"/>
      <c r="F39" s="3"/>
      <c r="G39" s="3"/>
      <c r="H39" s="3"/>
      <c r="I39" s="3"/>
      <c r="J39" s="3"/>
      <c r="K39" s="3"/>
      <c r="L39" s="3"/>
      <c r="M39" s="3"/>
      <c r="N39" s="3"/>
      <c r="O39" s="3"/>
      <c r="P39" s="3"/>
      <c r="Q39" s="10"/>
    </row>
    <row r="40" spans="2:17" ht="18.75" customHeight="1" x14ac:dyDescent="0.25">
      <c r="B40" s="9"/>
      <c r="C40" s="280" t="s">
        <v>213</v>
      </c>
      <c r="D40" s="281"/>
      <c r="E40" s="281"/>
      <c r="F40" s="281"/>
      <c r="G40" s="282"/>
      <c r="H40" s="3"/>
      <c r="I40" s="276" t="s">
        <v>219</v>
      </c>
      <c r="J40" s="277"/>
      <c r="K40" s="277"/>
      <c r="L40" s="277"/>
      <c r="M40" s="277"/>
      <c r="N40" s="277"/>
      <c r="O40" s="277"/>
      <c r="P40" s="278"/>
      <c r="Q40" s="10"/>
    </row>
    <row r="41" spans="2:17" ht="17.25" customHeight="1" thickBot="1" x14ac:dyDescent="0.3">
      <c r="B41" s="9"/>
      <c r="C41" s="27" t="s">
        <v>199</v>
      </c>
      <c r="D41" s="28" t="s">
        <v>200</v>
      </c>
      <c r="E41" s="292" t="s">
        <v>201</v>
      </c>
      <c r="F41" s="292"/>
      <c r="G41" s="29" t="s">
        <v>202</v>
      </c>
      <c r="H41" s="3"/>
      <c r="I41" s="274" t="s">
        <v>62</v>
      </c>
      <c r="J41" s="313" t="s">
        <v>218</v>
      </c>
      <c r="K41" s="313"/>
      <c r="L41" s="313"/>
      <c r="M41" s="313"/>
      <c r="N41" s="313"/>
      <c r="O41" s="299" t="s">
        <v>214</v>
      </c>
      <c r="P41" s="300"/>
      <c r="Q41" s="10"/>
    </row>
    <row r="42" spans="2:17" ht="33" customHeight="1" thickBot="1" x14ac:dyDescent="0.3">
      <c r="B42" s="9"/>
      <c r="C42" s="30">
        <v>5</v>
      </c>
      <c r="D42" s="31" t="s">
        <v>33</v>
      </c>
      <c r="E42" s="293" t="s">
        <v>203</v>
      </c>
      <c r="F42" s="293"/>
      <c r="G42" s="32" t="s">
        <v>204</v>
      </c>
      <c r="H42" s="3"/>
      <c r="I42" s="275"/>
      <c r="J42" s="314"/>
      <c r="K42" s="314"/>
      <c r="L42" s="314"/>
      <c r="M42" s="314"/>
      <c r="N42" s="314"/>
      <c r="O42" s="33" t="s">
        <v>129</v>
      </c>
      <c r="P42" s="34" t="s">
        <v>186</v>
      </c>
      <c r="Q42" s="10"/>
    </row>
    <row r="43" spans="2:17" ht="14.25" customHeight="1" x14ac:dyDescent="0.3">
      <c r="B43" s="9"/>
      <c r="C43" s="296">
        <v>4</v>
      </c>
      <c r="D43" s="297" t="s">
        <v>24</v>
      </c>
      <c r="E43" s="294" t="s">
        <v>205</v>
      </c>
      <c r="F43" s="294"/>
      <c r="G43" s="279" t="s">
        <v>206</v>
      </c>
      <c r="H43" s="3"/>
      <c r="I43" s="35">
        <v>1</v>
      </c>
      <c r="J43" s="301" t="s">
        <v>134</v>
      </c>
      <c r="K43" s="301"/>
      <c r="L43" s="301"/>
      <c r="M43" s="301"/>
      <c r="N43" s="301"/>
      <c r="O43" s="36"/>
      <c r="P43" s="37"/>
      <c r="Q43" s="10"/>
    </row>
    <row r="44" spans="2:17" ht="17.25" customHeight="1" x14ac:dyDescent="0.3">
      <c r="B44" s="9"/>
      <c r="C44" s="296"/>
      <c r="D44" s="297"/>
      <c r="E44" s="294"/>
      <c r="F44" s="294"/>
      <c r="G44" s="279"/>
      <c r="H44" s="3"/>
      <c r="I44" s="38">
        <v>2</v>
      </c>
      <c r="J44" s="269" t="s">
        <v>135</v>
      </c>
      <c r="K44" s="269"/>
      <c r="L44" s="269"/>
      <c r="M44" s="269"/>
      <c r="N44" s="269"/>
      <c r="O44" s="39"/>
      <c r="P44" s="40"/>
      <c r="Q44" s="10"/>
    </row>
    <row r="45" spans="2:17" ht="30" customHeight="1" x14ac:dyDescent="0.3">
      <c r="B45" s="9"/>
      <c r="C45" s="41">
        <v>3</v>
      </c>
      <c r="D45" s="42" t="s">
        <v>26</v>
      </c>
      <c r="E45" s="294" t="s">
        <v>207</v>
      </c>
      <c r="F45" s="294"/>
      <c r="G45" s="43" t="s">
        <v>208</v>
      </c>
      <c r="H45" s="3"/>
      <c r="I45" s="38">
        <v>3</v>
      </c>
      <c r="J45" s="269" t="s">
        <v>136</v>
      </c>
      <c r="K45" s="269"/>
      <c r="L45" s="269"/>
      <c r="M45" s="269"/>
      <c r="N45" s="269"/>
      <c r="O45" s="39"/>
      <c r="P45" s="40"/>
      <c r="Q45" s="10"/>
    </row>
    <row r="46" spans="2:17" ht="26.25" customHeight="1" x14ac:dyDescent="0.3">
      <c r="B46" s="9"/>
      <c r="C46" s="41">
        <v>2</v>
      </c>
      <c r="D46" s="42" t="s">
        <v>28</v>
      </c>
      <c r="E46" s="294" t="s">
        <v>209</v>
      </c>
      <c r="F46" s="294"/>
      <c r="G46" s="43" t="s">
        <v>210</v>
      </c>
      <c r="H46" s="3"/>
      <c r="I46" s="38">
        <v>4</v>
      </c>
      <c r="J46" s="269" t="s">
        <v>137</v>
      </c>
      <c r="K46" s="269"/>
      <c r="L46" s="269"/>
      <c r="M46" s="269"/>
      <c r="N46" s="269"/>
      <c r="O46" s="39"/>
      <c r="P46" s="40"/>
      <c r="Q46" s="10"/>
    </row>
    <row r="47" spans="2:17" ht="40.5" customHeight="1" thickBot="1" x14ac:dyDescent="0.35">
      <c r="B47" s="9"/>
      <c r="C47" s="44">
        <v>1</v>
      </c>
      <c r="D47" s="45" t="s">
        <v>67</v>
      </c>
      <c r="E47" s="295" t="s">
        <v>211</v>
      </c>
      <c r="F47" s="295"/>
      <c r="G47" s="46" t="s">
        <v>212</v>
      </c>
      <c r="H47" s="3"/>
      <c r="I47" s="38">
        <v>5</v>
      </c>
      <c r="J47" s="269" t="s">
        <v>138</v>
      </c>
      <c r="K47" s="269"/>
      <c r="L47" s="269"/>
      <c r="M47" s="269"/>
      <c r="N47" s="269"/>
      <c r="O47" s="39"/>
      <c r="P47" s="40"/>
      <c r="Q47" s="10"/>
    </row>
    <row r="48" spans="2:17" ht="17.25" customHeight="1" x14ac:dyDescent="0.3">
      <c r="B48" s="9"/>
      <c r="C48" s="3"/>
      <c r="D48" s="3"/>
      <c r="E48" s="3"/>
      <c r="F48" s="3"/>
      <c r="G48" s="3"/>
      <c r="H48" s="3"/>
      <c r="I48" s="38">
        <v>6</v>
      </c>
      <c r="J48" s="269" t="s">
        <v>139</v>
      </c>
      <c r="K48" s="269"/>
      <c r="L48" s="269"/>
      <c r="M48" s="269"/>
      <c r="N48" s="269"/>
      <c r="O48" s="39"/>
      <c r="P48" s="40"/>
      <c r="Q48" s="10"/>
    </row>
    <row r="49" spans="2:17" ht="16.5" customHeight="1" thickBot="1" x14ac:dyDescent="0.35">
      <c r="B49" s="9"/>
      <c r="C49" s="3"/>
      <c r="D49" s="3"/>
      <c r="E49" s="3"/>
      <c r="F49" s="3"/>
      <c r="G49" s="3"/>
      <c r="H49" s="3"/>
      <c r="I49" s="38">
        <v>7</v>
      </c>
      <c r="J49" s="269" t="s">
        <v>140</v>
      </c>
      <c r="K49" s="269"/>
      <c r="L49" s="269"/>
      <c r="M49" s="269"/>
      <c r="N49" s="269"/>
      <c r="O49" s="39"/>
      <c r="P49" s="40"/>
      <c r="Q49" s="10"/>
    </row>
    <row r="50" spans="2:17" ht="28.5" customHeight="1" x14ac:dyDescent="0.3">
      <c r="B50" s="9"/>
      <c r="C50" s="280" t="s">
        <v>373</v>
      </c>
      <c r="D50" s="281"/>
      <c r="E50" s="281"/>
      <c r="F50" s="281"/>
      <c r="G50" s="282"/>
      <c r="H50" s="3"/>
      <c r="I50" s="38">
        <v>8</v>
      </c>
      <c r="J50" s="269" t="s">
        <v>141</v>
      </c>
      <c r="K50" s="269"/>
      <c r="L50" s="269"/>
      <c r="M50" s="269"/>
      <c r="N50" s="269"/>
      <c r="O50" s="39"/>
      <c r="P50" s="40"/>
      <c r="Q50" s="10"/>
    </row>
    <row r="51" spans="2:17" ht="17.25" customHeight="1" thickBot="1" x14ac:dyDescent="0.35">
      <c r="B51" s="9"/>
      <c r="C51" s="27" t="s">
        <v>374</v>
      </c>
      <c r="D51" s="283" t="s">
        <v>201</v>
      </c>
      <c r="E51" s="284"/>
      <c r="F51" s="284"/>
      <c r="G51" s="285"/>
      <c r="H51" s="3"/>
      <c r="I51" s="38">
        <v>9</v>
      </c>
      <c r="J51" s="269" t="s">
        <v>142</v>
      </c>
      <c r="K51" s="269"/>
      <c r="L51" s="269"/>
      <c r="M51" s="269"/>
      <c r="N51" s="269"/>
      <c r="O51" s="39"/>
      <c r="P51" s="40"/>
      <c r="Q51" s="10"/>
    </row>
    <row r="52" spans="2:17" ht="29.25" customHeight="1" x14ac:dyDescent="0.3">
      <c r="B52" s="9"/>
      <c r="C52" s="47" t="s">
        <v>375</v>
      </c>
      <c r="D52" s="286" t="s">
        <v>378</v>
      </c>
      <c r="E52" s="287"/>
      <c r="F52" s="287"/>
      <c r="G52" s="288"/>
      <c r="H52" s="3"/>
      <c r="I52" s="38">
        <v>10</v>
      </c>
      <c r="J52" s="269" t="s">
        <v>143</v>
      </c>
      <c r="K52" s="269"/>
      <c r="L52" s="269"/>
      <c r="M52" s="269"/>
      <c r="N52" s="269"/>
      <c r="O52" s="39"/>
      <c r="P52" s="40"/>
      <c r="Q52" s="10"/>
    </row>
    <row r="53" spans="2:17" ht="24.75" customHeight="1" x14ac:dyDescent="0.3">
      <c r="B53" s="9"/>
      <c r="C53" s="48" t="s">
        <v>9</v>
      </c>
      <c r="D53" s="289" t="s">
        <v>379</v>
      </c>
      <c r="E53" s="290"/>
      <c r="F53" s="290"/>
      <c r="G53" s="291"/>
      <c r="H53" s="3"/>
      <c r="I53" s="38">
        <v>11</v>
      </c>
      <c r="J53" s="269" t="s">
        <v>144</v>
      </c>
      <c r="K53" s="269"/>
      <c r="L53" s="269"/>
      <c r="M53" s="269"/>
      <c r="N53" s="269"/>
      <c r="O53" s="39"/>
      <c r="P53" s="40"/>
      <c r="Q53" s="10"/>
    </row>
    <row r="54" spans="2:17" ht="27" customHeight="1" x14ac:dyDescent="0.3">
      <c r="B54" s="9"/>
      <c r="C54" s="48" t="s">
        <v>376</v>
      </c>
      <c r="D54" s="289" t="s">
        <v>380</v>
      </c>
      <c r="E54" s="290"/>
      <c r="F54" s="290"/>
      <c r="G54" s="291"/>
      <c r="H54" s="3"/>
      <c r="I54" s="38">
        <v>12</v>
      </c>
      <c r="J54" s="269" t="s">
        <v>145</v>
      </c>
      <c r="K54" s="269"/>
      <c r="L54" s="269"/>
      <c r="M54" s="269"/>
      <c r="N54" s="269"/>
      <c r="O54" s="39"/>
      <c r="P54" s="40"/>
      <c r="Q54" s="10"/>
    </row>
    <row r="55" spans="2:17" ht="35.25" customHeight="1" x14ac:dyDescent="0.3">
      <c r="B55" s="9"/>
      <c r="C55" s="48" t="s">
        <v>377</v>
      </c>
      <c r="D55" s="289" t="s">
        <v>381</v>
      </c>
      <c r="E55" s="290"/>
      <c r="F55" s="290"/>
      <c r="G55" s="298"/>
      <c r="H55" s="3"/>
      <c r="I55" s="38">
        <v>13</v>
      </c>
      <c r="J55" s="269" t="s">
        <v>146</v>
      </c>
      <c r="K55" s="269"/>
      <c r="L55" s="269"/>
      <c r="M55" s="269"/>
      <c r="N55" s="269"/>
      <c r="O55" s="39"/>
      <c r="P55" s="40"/>
      <c r="Q55" s="10"/>
    </row>
    <row r="56" spans="2:17" ht="17.25" customHeight="1" x14ac:dyDescent="0.3">
      <c r="B56" s="9"/>
      <c r="C56" s="3"/>
      <c r="D56" s="3"/>
      <c r="E56" s="3"/>
      <c r="F56" s="3"/>
      <c r="G56" s="3"/>
      <c r="H56" s="3"/>
      <c r="I56" s="38">
        <v>14</v>
      </c>
      <c r="J56" s="269" t="s">
        <v>147</v>
      </c>
      <c r="K56" s="269"/>
      <c r="L56" s="269"/>
      <c r="M56" s="269"/>
      <c r="N56" s="269"/>
      <c r="O56" s="39"/>
      <c r="P56" s="40"/>
      <c r="Q56" s="10"/>
    </row>
    <row r="57" spans="2:17" ht="17.25" customHeight="1" x14ac:dyDescent="0.3">
      <c r="B57" s="9"/>
      <c r="C57" s="3"/>
      <c r="D57" s="3"/>
      <c r="E57" s="3"/>
      <c r="F57" s="3"/>
      <c r="G57" s="3"/>
      <c r="H57" s="3"/>
      <c r="I57" s="38">
        <v>15</v>
      </c>
      <c r="J57" s="269" t="s">
        <v>148</v>
      </c>
      <c r="K57" s="269"/>
      <c r="L57" s="269"/>
      <c r="M57" s="269"/>
      <c r="N57" s="269"/>
      <c r="O57" s="39"/>
      <c r="P57" s="40"/>
      <c r="Q57" s="10"/>
    </row>
    <row r="58" spans="2:17" ht="17.25" customHeight="1" x14ac:dyDescent="0.3">
      <c r="B58" s="9"/>
      <c r="C58" s="3"/>
      <c r="D58" s="3"/>
      <c r="E58" s="3"/>
      <c r="F58" s="3"/>
      <c r="G58" s="3"/>
      <c r="H58" s="3"/>
      <c r="I58" s="38">
        <v>16</v>
      </c>
      <c r="J58" s="269" t="s">
        <v>149</v>
      </c>
      <c r="K58" s="269"/>
      <c r="L58" s="269"/>
      <c r="M58" s="269"/>
      <c r="N58" s="269"/>
      <c r="O58" s="39"/>
      <c r="P58" s="40"/>
      <c r="Q58" s="10"/>
    </row>
    <row r="59" spans="2:17" ht="17.25" customHeight="1" x14ac:dyDescent="0.3">
      <c r="B59" s="9"/>
      <c r="C59" s="3"/>
      <c r="D59" s="3"/>
      <c r="E59" s="3"/>
      <c r="F59" s="3"/>
      <c r="G59" s="3"/>
      <c r="H59" s="3"/>
      <c r="I59" s="38">
        <v>17</v>
      </c>
      <c r="J59" s="269" t="s">
        <v>150</v>
      </c>
      <c r="K59" s="269"/>
      <c r="L59" s="269"/>
      <c r="M59" s="269"/>
      <c r="N59" s="269"/>
      <c r="O59" s="39"/>
      <c r="P59" s="40"/>
      <c r="Q59" s="10"/>
    </row>
    <row r="60" spans="2:17" ht="17.25" customHeight="1" x14ac:dyDescent="0.3">
      <c r="B60" s="9"/>
      <c r="C60" s="3"/>
      <c r="D60" s="3"/>
      <c r="E60" s="3"/>
      <c r="F60" s="3"/>
      <c r="G60" s="3"/>
      <c r="H60" s="3"/>
      <c r="I60" s="38">
        <v>18</v>
      </c>
      <c r="J60" s="269" t="s">
        <v>151</v>
      </c>
      <c r="K60" s="269"/>
      <c r="L60" s="269"/>
      <c r="M60" s="269"/>
      <c r="N60" s="269"/>
      <c r="O60" s="39"/>
      <c r="P60" s="40"/>
      <c r="Q60" s="10"/>
    </row>
    <row r="61" spans="2:17" ht="17.25" customHeight="1" x14ac:dyDescent="0.3">
      <c r="B61" s="9"/>
      <c r="C61" s="3"/>
      <c r="D61" s="3"/>
      <c r="E61" s="3"/>
      <c r="F61" s="3"/>
      <c r="G61" s="3"/>
      <c r="H61" s="3"/>
      <c r="I61" s="38">
        <v>19</v>
      </c>
      <c r="J61" s="269" t="s">
        <v>152</v>
      </c>
      <c r="K61" s="269"/>
      <c r="L61" s="269"/>
      <c r="M61" s="269"/>
      <c r="N61" s="269"/>
      <c r="O61" s="39"/>
      <c r="P61" s="40"/>
      <c r="Q61" s="10"/>
    </row>
    <row r="62" spans="2:17" ht="15" customHeight="1" x14ac:dyDescent="0.3">
      <c r="B62" s="9"/>
      <c r="C62" s="3"/>
      <c r="D62" s="3"/>
      <c r="E62" s="3"/>
      <c r="F62" s="3"/>
      <c r="G62" s="3"/>
      <c r="H62" s="3"/>
      <c r="I62" s="270" t="s">
        <v>220</v>
      </c>
      <c r="J62" s="271"/>
      <c r="K62" s="271"/>
      <c r="L62" s="271"/>
      <c r="M62" s="271"/>
      <c r="N62" s="271"/>
      <c r="O62" s="49"/>
      <c r="P62" s="50"/>
      <c r="Q62" s="10"/>
    </row>
    <row r="63" spans="2:17" ht="57.75" customHeight="1" x14ac:dyDescent="0.3">
      <c r="B63" s="9"/>
      <c r="C63" s="3"/>
      <c r="D63" s="3"/>
      <c r="E63" s="3"/>
      <c r="F63" s="3"/>
      <c r="G63" s="3"/>
      <c r="H63" s="3"/>
      <c r="I63" s="272" t="s">
        <v>221</v>
      </c>
      <c r="J63" s="273"/>
      <c r="K63" s="273"/>
      <c r="L63" s="273"/>
      <c r="M63" s="273"/>
      <c r="N63" s="273"/>
      <c r="O63" s="39"/>
      <c r="P63" s="40"/>
      <c r="Q63" s="10"/>
    </row>
    <row r="64" spans="2:17" ht="15.75" customHeight="1" x14ac:dyDescent="0.25">
      <c r="B64" s="9"/>
      <c r="C64" s="3"/>
      <c r="D64" s="3"/>
      <c r="E64" s="3"/>
      <c r="F64" s="3"/>
      <c r="G64" s="3"/>
      <c r="H64" s="3"/>
      <c r="I64" s="51" t="s">
        <v>58</v>
      </c>
      <c r="J64" s="305" t="s">
        <v>215</v>
      </c>
      <c r="K64" s="306"/>
      <c r="L64" s="306"/>
      <c r="M64" s="306"/>
      <c r="N64" s="307"/>
      <c r="O64" s="303"/>
      <c r="P64" s="304"/>
      <c r="Q64" s="10"/>
    </row>
    <row r="65" spans="2:17" ht="18" x14ac:dyDescent="0.25">
      <c r="B65" s="9"/>
      <c r="C65" s="3"/>
      <c r="D65" s="3"/>
      <c r="E65" s="3"/>
      <c r="F65" s="3"/>
      <c r="G65" s="3"/>
      <c r="H65" s="3"/>
      <c r="I65" s="51" t="s">
        <v>29</v>
      </c>
      <c r="J65" s="305" t="s">
        <v>216</v>
      </c>
      <c r="K65" s="306"/>
      <c r="L65" s="306"/>
      <c r="M65" s="306"/>
      <c r="N65" s="307"/>
      <c r="O65" s="303"/>
      <c r="P65" s="304"/>
      <c r="Q65" s="10"/>
    </row>
    <row r="66" spans="2:17" ht="18.75" thickBot="1" x14ac:dyDescent="0.3">
      <c r="B66" s="9"/>
      <c r="C66" s="3"/>
      <c r="D66" s="3"/>
      <c r="E66" s="3"/>
      <c r="F66" s="3"/>
      <c r="G66" s="3"/>
      <c r="H66" s="3"/>
      <c r="I66" s="52" t="s">
        <v>25</v>
      </c>
      <c r="J66" s="308" t="s">
        <v>217</v>
      </c>
      <c r="K66" s="309"/>
      <c r="L66" s="309"/>
      <c r="M66" s="309"/>
      <c r="N66" s="310"/>
      <c r="O66" s="311"/>
      <c r="P66" s="312"/>
      <c r="Q66" s="10"/>
    </row>
    <row r="67" spans="2:17" ht="16.5" thickBot="1" x14ac:dyDescent="0.3">
      <c r="B67" s="9"/>
      <c r="C67" s="53"/>
      <c r="D67" s="53"/>
      <c r="E67" s="53"/>
      <c r="F67" s="53"/>
      <c r="G67" s="53"/>
      <c r="H67" s="53"/>
      <c r="I67" s="53"/>
      <c r="J67" s="53"/>
      <c r="K67" s="53"/>
      <c r="L67" s="53"/>
      <c r="M67" s="54"/>
      <c r="N67" s="3"/>
      <c r="O67" s="3"/>
      <c r="P67" s="3"/>
      <c r="Q67" s="10"/>
    </row>
    <row r="68" spans="2:17" ht="23.25" customHeight="1" thickBot="1" x14ac:dyDescent="0.3">
      <c r="B68" s="221" t="s">
        <v>223</v>
      </c>
      <c r="C68" s="222"/>
      <c r="D68" s="222"/>
      <c r="E68" s="222"/>
      <c r="F68" s="222"/>
      <c r="G68" s="222"/>
      <c r="H68" s="222"/>
      <c r="I68" s="222"/>
      <c r="J68" s="222"/>
      <c r="K68" s="222"/>
      <c r="L68" s="222"/>
      <c r="M68" s="222"/>
      <c r="N68" s="222"/>
      <c r="O68" s="222"/>
      <c r="P68" s="222"/>
      <c r="Q68" s="223"/>
    </row>
    <row r="69" spans="2:17" ht="15.75" thickBot="1" x14ac:dyDescent="0.3">
      <c r="B69" s="9"/>
      <c r="C69" s="3"/>
      <c r="D69" s="3"/>
      <c r="E69" s="3"/>
      <c r="F69" s="3"/>
      <c r="G69" s="3"/>
      <c r="H69" s="3"/>
      <c r="I69" s="3"/>
      <c r="J69" s="3"/>
      <c r="K69" s="3"/>
      <c r="L69" s="3"/>
      <c r="M69" s="3"/>
      <c r="N69" s="3"/>
      <c r="O69" s="3"/>
      <c r="P69" s="3"/>
      <c r="Q69" s="10"/>
    </row>
    <row r="70" spans="2:17" ht="15.75" x14ac:dyDescent="0.25">
      <c r="B70" s="9"/>
      <c r="C70" s="341" t="s">
        <v>248</v>
      </c>
      <c r="D70" s="342"/>
      <c r="E70" s="342"/>
      <c r="F70" s="342"/>
      <c r="G70" s="343"/>
      <c r="H70" s="3"/>
      <c r="I70" s="341" t="s">
        <v>239</v>
      </c>
      <c r="J70" s="342"/>
      <c r="K70" s="342"/>
      <c r="L70" s="343"/>
      <c r="M70" s="3"/>
      <c r="N70" s="3"/>
      <c r="O70" s="3"/>
      <c r="P70" s="3"/>
      <c r="Q70" s="10"/>
    </row>
    <row r="71" spans="2:17" ht="66.75" thickBot="1" x14ac:dyDescent="0.3">
      <c r="B71" s="9"/>
      <c r="C71" s="55" t="s">
        <v>243</v>
      </c>
      <c r="D71" s="314" t="s">
        <v>244</v>
      </c>
      <c r="E71" s="314"/>
      <c r="F71" s="314"/>
      <c r="G71" s="348"/>
      <c r="H71" s="3"/>
      <c r="I71" s="275" t="s">
        <v>224</v>
      </c>
      <c r="J71" s="314"/>
      <c r="K71" s="56" t="s">
        <v>225</v>
      </c>
      <c r="L71" s="57" t="s">
        <v>226</v>
      </c>
      <c r="M71" s="3"/>
      <c r="N71" s="3"/>
      <c r="O71" s="3"/>
      <c r="P71" s="3"/>
      <c r="Q71" s="10"/>
    </row>
    <row r="72" spans="2:17" ht="32.25" customHeight="1" x14ac:dyDescent="0.3">
      <c r="B72" s="9"/>
      <c r="C72" s="58" t="s">
        <v>64</v>
      </c>
      <c r="D72" s="344" t="s">
        <v>245</v>
      </c>
      <c r="E72" s="344"/>
      <c r="F72" s="344"/>
      <c r="G72" s="345"/>
      <c r="H72" s="3"/>
      <c r="I72" s="346" t="s">
        <v>227</v>
      </c>
      <c r="J72" s="347"/>
      <c r="K72" s="59" t="s">
        <v>187</v>
      </c>
      <c r="L72" s="60">
        <v>15</v>
      </c>
      <c r="M72" s="3"/>
      <c r="N72" s="3"/>
      <c r="O72" s="3"/>
      <c r="P72" s="3"/>
      <c r="Q72" s="10"/>
    </row>
    <row r="73" spans="2:17" ht="18" x14ac:dyDescent="0.3">
      <c r="B73" s="9"/>
      <c r="C73" s="61" t="s">
        <v>58</v>
      </c>
      <c r="D73" s="349" t="s">
        <v>246</v>
      </c>
      <c r="E73" s="349"/>
      <c r="F73" s="349"/>
      <c r="G73" s="350"/>
      <c r="H73" s="3"/>
      <c r="I73" s="296"/>
      <c r="J73" s="302"/>
      <c r="K73" s="62" t="s">
        <v>228</v>
      </c>
      <c r="L73" s="63">
        <v>0</v>
      </c>
      <c r="M73" s="3"/>
      <c r="N73" s="3"/>
      <c r="O73" s="3"/>
      <c r="P73" s="3"/>
      <c r="Q73" s="10"/>
    </row>
    <row r="74" spans="2:17" ht="18.75" thickBot="1" x14ac:dyDescent="0.35">
      <c r="B74" s="9"/>
      <c r="C74" s="64" t="s">
        <v>65</v>
      </c>
      <c r="D74" s="351" t="s">
        <v>247</v>
      </c>
      <c r="E74" s="351"/>
      <c r="F74" s="351"/>
      <c r="G74" s="352"/>
      <c r="H74" s="3"/>
      <c r="I74" s="296" t="s">
        <v>229</v>
      </c>
      <c r="J74" s="302"/>
      <c r="K74" s="62" t="s">
        <v>188</v>
      </c>
      <c r="L74" s="63">
        <v>15</v>
      </c>
      <c r="M74" s="3"/>
      <c r="N74" s="3"/>
      <c r="O74" s="3"/>
      <c r="P74" s="3"/>
      <c r="Q74" s="10"/>
    </row>
    <row r="75" spans="2:17" ht="16.5" x14ac:dyDescent="0.25">
      <c r="B75" s="9"/>
      <c r="C75" s="3"/>
      <c r="D75" s="3"/>
      <c r="E75" s="3"/>
      <c r="F75" s="3"/>
      <c r="G75" s="3"/>
      <c r="H75" s="3"/>
      <c r="I75" s="296"/>
      <c r="J75" s="302"/>
      <c r="K75" s="62" t="s">
        <v>198</v>
      </c>
      <c r="L75" s="63">
        <v>0</v>
      </c>
      <c r="M75" s="3"/>
      <c r="N75" s="3"/>
      <c r="O75" s="3"/>
      <c r="P75" s="3"/>
      <c r="Q75" s="10"/>
    </row>
    <row r="76" spans="2:17" ht="16.5" x14ac:dyDescent="0.25">
      <c r="B76" s="9"/>
      <c r="C76" s="3"/>
      <c r="D76" s="3"/>
      <c r="E76" s="3"/>
      <c r="F76" s="3"/>
      <c r="G76" s="3"/>
      <c r="H76" s="3"/>
      <c r="I76" s="296" t="s">
        <v>230</v>
      </c>
      <c r="J76" s="302"/>
      <c r="K76" s="62" t="s">
        <v>189</v>
      </c>
      <c r="L76" s="63">
        <v>15</v>
      </c>
      <c r="M76" s="3"/>
      <c r="N76" s="3"/>
      <c r="O76" s="3"/>
      <c r="P76" s="3"/>
      <c r="Q76" s="10"/>
    </row>
    <row r="77" spans="2:17" ht="16.5" x14ac:dyDescent="0.25">
      <c r="B77" s="9"/>
      <c r="C77" s="3"/>
      <c r="D77" s="3"/>
      <c r="E77" s="3"/>
      <c r="F77" s="3"/>
      <c r="G77" s="3"/>
      <c r="H77" s="3"/>
      <c r="I77" s="296"/>
      <c r="J77" s="302"/>
      <c r="K77" s="62" t="s">
        <v>231</v>
      </c>
      <c r="L77" s="63">
        <v>0</v>
      </c>
      <c r="M77" s="3"/>
      <c r="N77" s="3"/>
      <c r="O77" s="3"/>
      <c r="P77" s="3"/>
      <c r="Q77" s="10"/>
    </row>
    <row r="78" spans="2:17" ht="16.5" x14ac:dyDescent="0.25">
      <c r="B78" s="9"/>
      <c r="C78" s="3"/>
      <c r="D78" s="3"/>
      <c r="E78" s="3"/>
      <c r="F78" s="3"/>
      <c r="G78" s="3"/>
      <c r="H78" s="3"/>
      <c r="I78" s="296" t="s">
        <v>232</v>
      </c>
      <c r="J78" s="302"/>
      <c r="K78" s="62" t="s">
        <v>61</v>
      </c>
      <c r="L78" s="63">
        <v>15</v>
      </c>
      <c r="M78" s="3"/>
      <c r="N78" s="3"/>
      <c r="O78" s="3"/>
      <c r="P78" s="3"/>
      <c r="Q78" s="10"/>
    </row>
    <row r="79" spans="2:17" ht="16.5" x14ac:dyDescent="0.25">
      <c r="B79" s="9"/>
      <c r="C79" s="3"/>
      <c r="D79" s="3"/>
      <c r="E79" s="3"/>
      <c r="F79" s="3"/>
      <c r="G79" s="3"/>
      <c r="H79" s="3"/>
      <c r="I79" s="296"/>
      <c r="J79" s="302"/>
      <c r="K79" s="62" t="s">
        <v>193</v>
      </c>
      <c r="L79" s="63">
        <v>10</v>
      </c>
      <c r="M79" s="3"/>
      <c r="N79" s="3"/>
      <c r="O79" s="3"/>
      <c r="P79" s="3"/>
      <c r="Q79" s="10"/>
    </row>
    <row r="80" spans="2:17" ht="33" x14ac:dyDescent="0.25">
      <c r="B80" s="9"/>
      <c r="C80" s="3"/>
      <c r="D80" s="3"/>
      <c r="E80" s="3"/>
      <c r="F80" s="3"/>
      <c r="G80" s="3"/>
      <c r="H80" s="3"/>
      <c r="I80" s="296"/>
      <c r="J80" s="302"/>
      <c r="K80" s="62" t="s">
        <v>233</v>
      </c>
      <c r="L80" s="63">
        <v>0</v>
      </c>
      <c r="M80" s="3"/>
      <c r="N80" s="3"/>
      <c r="O80" s="3"/>
      <c r="P80" s="3"/>
      <c r="Q80" s="10"/>
    </row>
    <row r="81" spans="2:17" ht="16.5" x14ac:dyDescent="0.25">
      <c r="B81" s="9"/>
      <c r="C81" s="3"/>
      <c r="D81" s="3"/>
      <c r="E81" s="3"/>
      <c r="F81" s="3"/>
      <c r="G81" s="3"/>
      <c r="H81" s="3"/>
      <c r="I81" s="296" t="s">
        <v>234</v>
      </c>
      <c r="J81" s="302"/>
      <c r="K81" s="62" t="s">
        <v>190</v>
      </c>
      <c r="L81" s="63">
        <v>15</v>
      </c>
      <c r="M81" s="3"/>
      <c r="N81" s="3"/>
      <c r="O81" s="3"/>
      <c r="P81" s="3"/>
      <c r="Q81" s="10"/>
    </row>
    <row r="82" spans="2:17" ht="16.5" x14ac:dyDescent="0.25">
      <c r="B82" s="9"/>
      <c r="C82" s="3"/>
      <c r="D82" s="3"/>
      <c r="E82" s="3"/>
      <c r="F82" s="3"/>
      <c r="G82" s="3"/>
      <c r="H82" s="3"/>
      <c r="I82" s="296"/>
      <c r="J82" s="302"/>
      <c r="K82" s="62" t="s">
        <v>235</v>
      </c>
      <c r="L82" s="63">
        <v>0</v>
      </c>
      <c r="M82" s="3"/>
      <c r="N82" s="3"/>
      <c r="O82" s="3"/>
      <c r="P82" s="3"/>
      <c r="Q82" s="10"/>
    </row>
    <row r="83" spans="2:17" ht="33" x14ac:dyDescent="0.25">
      <c r="B83" s="9"/>
      <c r="C83" s="3"/>
      <c r="D83" s="3"/>
      <c r="E83" s="3"/>
      <c r="F83" s="3"/>
      <c r="G83" s="3"/>
      <c r="H83" s="3"/>
      <c r="I83" s="296" t="s">
        <v>236</v>
      </c>
      <c r="J83" s="302"/>
      <c r="K83" s="62" t="s">
        <v>191</v>
      </c>
      <c r="L83" s="63">
        <v>15</v>
      </c>
      <c r="M83" s="3"/>
      <c r="N83" s="3"/>
      <c r="O83" s="3"/>
      <c r="P83" s="3"/>
      <c r="Q83" s="10"/>
    </row>
    <row r="84" spans="2:17" ht="49.5" x14ac:dyDescent="0.25">
      <c r="B84" s="9"/>
      <c r="C84" s="3"/>
      <c r="D84" s="3"/>
      <c r="E84" s="3"/>
      <c r="F84" s="3"/>
      <c r="G84" s="3"/>
      <c r="H84" s="3"/>
      <c r="I84" s="296"/>
      <c r="J84" s="302"/>
      <c r="K84" s="62" t="s">
        <v>195</v>
      </c>
      <c r="L84" s="63">
        <v>0</v>
      </c>
      <c r="M84" s="3"/>
      <c r="N84" s="3"/>
      <c r="O84" s="3"/>
      <c r="P84" s="3"/>
      <c r="Q84" s="10"/>
    </row>
    <row r="85" spans="2:17" ht="16.5" x14ac:dyDescent="0.25">
      <c r="B85" s="9"/>
      <c r="C85" s="3"/>
      <c r="D85" s="3"/>
      <c r="E85" s="3"/>
      <c r="F85" s="3"/>
      <c r="G85" s="3"/>
      <c r="H85" s="3"/>
      <c r="I85" s="296" t="s">
        <v>237</v>
      </c>
      <c r="J85" s="302"/>
      <c r="K85" s="62" t="s">
        <v>192</v>
      </c>
      <c r="L85" s="63">
        <v>10</v>
      </c>
      <c r="M85" s="3"/>
      <c r="N85" s="3"/>
      <c r="O85" s="3"/>
      <c r="P85" s="3"/>
      <c r="Q85" s="10"/>
    </row>
    <row r="86" spans="2:17" ht="16.5" x14ac:dyDescent="0.25">
      <c r="B86" s="9"/>
      <c r="C86" s="3"/>
      <c r="D86" s="3"/>
      <c r="E86" s="3"/>
      <c r="F86" s="3"/>
      <c r="G86" s="3"/>
      <c r="H86" s="3"/>
      <c r="I86" s="296"/>
      <c r="J86" s="302"/>
      <c r="K86" s="62" t="s">
        <v>194</v>
      </c>
      <c r="L86" s="63">
        <v>5</v>
      </c>
      <c r="M86" s="3"/>
      <c r="N86" s="3"/>
      <c r="O86" s="3"/>
      <c r="P86" s="3"/>
      <c r="Q86" s="10"/>
    </row>
    <row r="87" spans="2:17" ht="17.25" thickBot="1" x14ac:dyDescent="0.3">
      <c r="B87" s="9"/>
      <c r="C87" s="3"/>
      <c r="D87" s="3"/>
      <c r="E87" s="3"/>
      <c r="F87" s="3"/>
      <c r="G87" s="3"/>
      <c r="H87" s="3"/>
      <c r="I87" s="339"/>
      <c r="J87" s="340"/>
      <c r="K87" s="65" t="s">
        <v>238</v>
      </c>
      <c r="L87" s="66">
        <v>0</v>
      </c>
      <c r="M87" s="3"/>
      <c r="N87" s="3"/>
      <c r="O87" s="3"/>
      <c r="P87" s="3"/>
      <c r="Q87" s="10"/>
    </row>
    <row r="88" spans="2:17" ht="18" x14ac:dyDescent="0.25">
      <c r="B88" s="9"/>
      <c r="C88" s="3"/>
      <c r="D88" s="3"/>
      <c r="E88" s="3"/>
      <c r="F88" s="3"/>
      <c r="G88" s="3"/>
      <c r="H88" s="3"/>
      <c r="I88" s="67" t="s">
        <v>64</v>
      </c>
      <c r="J88" s="333" t="s">
        <v>240</v>
      </c>
      <c r="K88" s="333"/>
      <c r="L88" s="334"/>
      <c r="M88" s="3"/>
      <c r="N88" s="3"/>
      <c r="O88" s="3"/>
      <c r="P88" s="3"/>
      <c r="Q88" s="10"/>
    </row>
    <row r="89" spans="2:17" ht="18" x14ac:dyDescent="0.25">
      <c r="B89" s="9"/>
      <c r="C89" s="3"/>
      <c r="D89" s="3"/>
      <c r="E89" s="3"/>
      <c r="F89" s="3"/>
      <c r="G89" s="3"/>
      <c r="H89" s="3"/>
      <c r="I89" s="61" t="s">
        <v>58</v>
      </c>
      <c r="J89" s="335" t="s">
        <v>241</v>
      </c>
      <c r="K89" s="335"/>
      <c r="L89" s="336"/>
      <c r="M89" s="3"/>
      <c r="N89" s="3"/>
      <c r="O89" s="3"/>
      <c r="P89" s="3"/>
      <c r="Q89" s="10"/>
    </row>
    <row r="90" spans="2:17" ht="18.75" thickBot="1" x14ac:dyDescent="0.3">
      <c r="B90" s="9"/>
      <c r="C90" s="3"/>
      <c r="D90" s="3"/>
      <c r="E90" s="3"/>
      <c r="F90" s="3"/>
      <c r="G90" s="3"/>
      <c r="H90" s="3"/>
      <c r="I90" s="64" t="s">
        <v>65</v>
      </c>
      <c r="J90" s="337" t="s">
        <v>242</v>
      </c>
      <c r="K90" s="337"/>
      <c r="L90" s="338"/>
      <c r="M90" s="3"/>
      <c r="N90" s="3"/>
      <c r="O90" s="3"/>
      <c r="P90" s="3"/>
      <c r="Q90" s="10"/>
    </row>
    <row r="91" spans="2:17" ht="15.75" thickBot="1" x14ac:dyDescent="0.3">
      <c r="B91" s="9"/>
      <c r="C91" s="3"/>
      <c r="D91" s="3"/>
      <c r="E91" s="3"/>
      <c r="F91" s="3"/>
      <c r="G91" s="3"/>
      <c r="H91" s="3"/>
      <c r="I91" s="3"/>
      <c r="J91" s="3"/>
      <c r="K91" s="3"/>
      <c r="L91" s="3"/>
      <c r="M91" s="3"/>
      <c r="N91" s="3"/>
      <c r="O91" s="3"/>
      <c r="P91" s="3"/>
      <c r="Q91" s="10"/>
    </row>
    <row r="92" spans="2:17" ht="23.25" customHeight="1" thickBot="1" x14ac:dyDescent="0.3">
      <c r="B92" s="221" t="s">
        <v>249</v>
      </c>
      <c r="C92" s="222"/>
      <c r="D92" s="222"/>
      <c r="E92" s="222"/>
      <c r="F92" s="222"/>
      <c r="G92" s="222"/>
      <c r="H92" s="222"/>
      <c r="I92" s="222"/>
      <c r="J92" s="222"/>
      <c r="K92" s="222"/>
      <c r="L92" s="222"/>
      <c r="M92" s="222"/>
      <c r="N92" s="222"/>
      <c r="O92" s="222"/>
      <c r="P92" s="222"/>
      <c r="Q92" s="223"/>
    </row>
    <row r="93" spans="2:17" ht="15.75" thickBot="1" x14ac:dyDescent="0.3">
      <c r="B93" s="9"/>
      <c r="C93" s="3"/>
      <c r="D93" s="3"/>
      <c r="E93" s="3"/>
      <c r="F93" s="3"/>
      <c r="G93" s="3"/>
      <c r="H93" s="3"/>
      <c r="I93" s="3"/>
      <c r="J93" s="3"/>
      <c r="K93" s="3"/>
      <c r="L93" s="3"/>
      <c r="M93" s="3"/>
      <c r="N93" s="3"/>
      <c r="O93" s="3"/>
      <c r="P93" s="3"/>
      <c r="Q93" s="10"/>
    </row>
    <row r="94" spans="2:17" ht="45" customHeight="1" x14ac:dyDescent="0.25">
      <c r="B94" s="9"/>
      <c r="C94" s="315" t="s">
        <v>250</v>
      </c>
      <c r="D94" s="316"/>
      <c r="E94" s="317"/>
      <c r="F94" s="68"/>
      <c r="G94" s="3"/>
      <c r="H94" s="3"/>
      <c r="I94" s="318" t="s">
        <v>254</v>
      </c>
      <c r="J94" s="319"/>
      <c r="K94" s="319"/>
      <c r="L94" s="319"/>
      <c r="M94" s="319"/>
      <c r="N94" s="319"/>
      <c r="O94" s="319"/>
      <c r="P94" s="320"/>
      <c r="Q94" s="10"/>
    </row>
    <row r="95" spans="2:17" ht="33" customHeight="1" thickBot="1" x14ac:dyDescent="0.3">
      <c r="B95" s="9"/>
      <c r="C95" s="69" t="s">
        <v>251</v>
      </c>
      <c r="D95" s="70" t="s">
        <v>252</v>
      </c>
      <c r="E95" s="71" t="s">
        <v>253</v>
      </c>
      <c r="F95" s="3"/>
      <c r="G95" s="3"/>
      <c r="H95" s="3"/>
      <c r="I95" s="321"/>
      <c r="J95" s="322"/>
      <c r="K95" s="322"/>
      <c r="L95" s="322"/>
      <c r="M95" s="322"/>
      <c r="N95" s="322"/>
      <c r="O95" s="322"/>
      <c r="P95" s="323"/>
      <c r="Q95" s="10"/>
    </row>
    <row r="96" spans="2:17" ht="18" x14ac:dyDescent="0.3">
      <c r="B96" s="9"/>
      <c r="C96" s="72" t="s">
        <v>64</v>
      </c>
      <c r="D96" s="73" t="s">
        <v>64</v>
      </c>
      <c r="E96" s="74" t="s">
        <v>64</v>
      </c>
      <c r="F96" s="3"/>
      <c r="G96" s="3"/>
      <c r="H96" s="3"/>
      <c r="I96" s="58" t="s">
        <v>64</v>
      </c>
      <c r="J96" s="330" t="s">
        <v>255</v>
      </c>
      <c r="K96" s="331"/>
      <c r="L96" s="331"/>
      <c r="M96" s="331"/>
      <c r="N96" s="331"/>
      <c r="O96" s="331"/>
      <c r="P96" s="332"/>
      <c r="Q96" s="10"/>
    </row>
    <row r="97" spans="2:17" ht="18" x14ac:dyDescent="0.3">
      <c r="B97" s="9"/>
      <c r="C97" s="72" t="s">
        <v>64</v>
      </c>
      <c r="D97" s="73" t="s">
        <v>58</v>
      </c>
      <c r="E97" s="74" t="s">
        <v>58</v>
      </c>
      <c r="F97" s="3"/>
      <c r="G97" s="3"/>
      <c r="H97" s="3"/>
      <c r="I97" s="61" t="s">
        <v>58</v>
      </c>
      <c r="J97" s="324" t="s">
        <v>256</v>
      </c>
      <c r="K97" s="325"/>
      <c r="L97" s="325"/>
      <c r="M97" s="325"/>
      <c r="N97" s="325"/>
      <c r="O97" s="325"/>
      <c r="P97" s="326"/>
      <c r="Q97" s="10"/>
    </row>
    <row r="98" spans="2:17" ht="18.75" thickBot="1" x14ac:dyDescent="0.35">
      <c r="B98" s="9"/>
      <c r="C98" s="72" t="s">
        <v>64</v>
      </c>
      <c r="D98" s="73" t="s">
        <v>65</v>
      </c>
      <c r="E98" s="74" t="s">
        <v>65</v>
      </c>
      <c r="F98" s="3"/>
      <c r="G98" s="3"/>
      <c r="H98" s="3"/>
      <c r="I98" s="64" t="s">
        <v>65</v>
      </c>
      <c r="J98" s="327" t="s">
        <v>257</v>
      </c>
      <c r="K98" s="328"/>
      <c r="L98" s="328"/>
      <c r="M98" s="328"/>
      <c r="N98" s="328"/>
      <c r="O98" s="328"/>
      <c r="P98" s="329"/>
      <c r="Q98" s="10"/>
    </row>
    <row r="99" spans="2:17" ht="18" x14ac:dyDescent="0.25">
      <c r="B99" s="9"/>
      <c r="C99" s="72" t="s">
        <v>58</v>
      </c>
      <c r="D99" s="73" t="s">
        <v>64</v>
      </c>
      <c r="E99" s="74" t="s">
        <v>58</v>
      </c>
      <c r="F99" s="3"/>
      <c r="G99" s="3"/>
      <c r="H99" s="3"/>
      <c r="I99" s="3"/>
      <c r="J99" s="3"/>
      <c r="K99" s="3"/>
      <c r="L99" s="3"/>
      <c r="M99" s="3"/>
      <c r="N99" s="3"/>
      <c r="O99" s="3"/>
      <c r="P99" s="3"/>
      <c r="Q99" s="10"/>
    </row>
    <row r="100" spans="2:17" ht="18" x14ac:dyDescent="0.25">
      <c r="B100" s="9"/>
      <c r="C100" s="72" t="s">
        <v>58</v>
      </c>
      <c r="D100" s="73" t="s">
        <v>58</v>
      </c>
      <c r="E100" s="74" t="s">
        <v>58</v>
      </c>
      <c r="F100" s="3"/>
      <c r="G100" s="3"/>
      <c r="H100" s="3"/>
      <c r="I100" s="3" t="s">
        <v>382</v>
      </c>
      <c r="J100" s="3"/>
      <c r="K100" s="3"/>
      <c r="L100" s="3"/>
      <c r="M100" s="3"/>
      <c r="N100" s="3"/>
      <c r="O100" s="3"/>
      <c r="P100" s="3"/>
      <c r="Q100" s="10"/>
    </row>
    <row r="101" spans="2:17" ht="18" x14ac:dyDescent="0.25">
      <c r="B101" s="9"/>
      <c r="C101" s="72" t="s">
        <v>58</v>
      </c>
      <c r="D101" s="73" t="s">
        <v>65</v>
      </c>
      <c r="E101" s="74" t="s">
        <v>65</v>
      </c>
      <c r="F101" s="3"/>
      <c r="G101" s="3"/>
      <c r="H101" s="3"/>
      <c r="I101" s="3">
        <v>0</v>
      </c>
      <c r="J101" s="3"/>
      <c r="K101" s="3"/>
      <c r="L101" s="3"/>
      <c r="M101" s="3"/>
      <c r="N101" s="3"/>
      <c r="O101" s="3"/>
      <c r="P101" s="3"/>
      <c r="Q101" s="10"/>
    </row>
    <row r="102" spans="2:17" ht="18" x14ac:dyDescent="0.25">
      <c r="B102" s="9"/>
      <c r="C102" s="75" t="s">
        <v>65</v>
      </c>
      <c r="D102" s="76" t="s">
        <v>64</v>
      </c>
      <c r="E102" s="77" t="s">
        <v>65</v>
      </c>
      <c r="F102" s="53"/>
      <c r="G102" s="53"/>
      <c r="H102" s="53"/>
      <c r="I102" s="78">
        <v>1</v>
      </c>
      <c r="J102" s="53"/>
      <c r="K102" s="53"/>
      <c r="L102" s="53"/>
      <c r="M102" s="54"/>
      <c r="N102" s="3"/>
      <c r="O102" s="3"/>
      <c r="P102" s="3"/>
      <c r="Q102" s="10"/>
    </row>
    <row r="103" spans="2:17" ht="18.75" x14ac:dyDescent="0.25">
      <c r="B103" s="9"/>
      <c r="C103" s="75" t="s">
        <v>65</v>
      </c>
      <c r="D103" s="73" t="s">
        <v>58</v>
      </c>
      <c r="E103" s="74" t="s">
        <v>65</v>
      </c>
      <c r="F103" s="79"/>
      <c r="G103" s="79"/>
      <c r="H103" s="79"/>
      <c r="I103" s="79">
        <v>2</v>
      </c>
      <c r="J103" s="79"/>
      <c r="K103" s="79"/>
      <c r="L103" s="79"/>
      <c r="M103" s="80"/>
      <c r="N103" s="3"/>
      <c r="O103" s="3"/>
      <c r="P103" s="3"/>
      <c r="Q103" s="10"/>
    </row>
    <row r="104" spans="2:17" ht="19.5" thickBot="1" x14ac:dyDescent="0.3">
      <c r="B104" s="9"/>
      <c r="C104" s="81" t="s">
        <v>65</v>
      </c>
      <c r="D104" s="82" t="s">
        <v>65</v>
      </c>
      <c r="E104" s="83" t="s">
        <v>65</v>
      </c>
      <c r="F104" s="79"/>
      <c r="G104" s="79"/>
      <c r="H104" s="79"/>
      <c r="I104" s="79"/>
      <c r="J104" s="79"/>
      <c r="K104" s="79"/>
      <c r="L104" s="79"/>
      <c r="M104" s="80"/>
      <c r="N104" s="3"/>
      <c r="O104" s="3"/>
      <c r="P104" s="3"/>
      <c r="Q104" s="10"/>
    </row>
    <row r="105" spans="2:17" ht="19.5" thickBot="1" x14ac:dyDescent="0.35">
      <c r="B105" s="9"/>
      <c r="C105" s="84"/>
      <c r="D105" s="84"/>
      <c r="E105" s="79"/>
      <c r="F105" s="79"/>
      <c r="G105" s="79"/>
      <c r="H105" s="79"/>
      <c r="I105" s="79"/>
      <c r="J105" s="79"/>
      <c r="K105" s="79"/>
      <c r="L105" s="79"/>
      <c r="M105" s="80"/>
      <c r="N105" s="3"/>
      <c r="O105" s="3"/>
      <c r="P105" s="3"/>
      <c r="Q105" s="10"/>
    </row>
    <row r="106" spans="2:17" ht="23.25" customHeight="1" thickBot="1" x14ac:dyDescent="0.3">
      <c r="B106" s="221" t="s">
        <v>96</v>
      </c>
      <c r="C106" s="222"/>
      <c r="D106" s="222"/>
      <c r="E106" s="222"/>
      <c r="F106" s="222"/>
      <c r="G106" s="222"/>
      <c r="H106" s="222"/>
      <c r="I106" s="222"/>
      <c r="J106" s="222"/>
      <c r="K106" s="222"/>
      <c r="L106" s="222"/>
      <c r="M106" s="222"/>
      <c r="N106" s="222"/>
      <c r="O106" s="222"/>
      <c r="P106" s="222"/>
      <c r="Q106" s="223"/>
    </row>
    <row r="107" spans="2:17" x14ac:dyDescent="0.25">
      <c r="B107" s="9"/>
      <c r="C107" s="3"/>
      <c r="D107" s="3"/>
      <c r="E107" s="3"/>
      <c r="F107" s="3"/>
      <c r="G107" s="3"/>
      <c r="H107" s="3"/>
      <c r="I107" s="3"/>
      <c r="J107" s="3"/>
      <c r="K107" s="3"/>
      <c r="L107" s="3"/>
      <c r="M107" s="3"/>
      <c r="N107" s="3"/>
      <c r="O107" s="3"/>
      <c r="P107" s="3"/>
      <c r="Q107" s="10"/>
    </row>
    <row r="108" spans="2:17" ht="72.75" customHeight="1" x14ac:dyDescent="0.25">
      <c r="B108" s="9"/>
      <c r="C108" s="248" t="s">
        <v>87</v>
      </c>
      <c r="D108" s="248"/>
      <c r="E108" s="248" t="s">
        <v>88</v>
      </c>
      <c r="F108" s="248"/>
      <c r="G108" s="248" t="s">
        <v>89</v>
      </c>
      <c r="H108" s="248"/>
      <c r="I108" s="248" t="s">
        <v>90</v>
      </c>
      <c r="J108" s="248"/>
      <c r="K108" s="249" t="s">
        <v>91</v>
      </c>
      <c r="L108" s="250"/>
      <c r="M108" s="54"/>
      <c r="N108" s="3"/>
      <c r="O108" s="3"/>
      <c r="P108" s="3"/>
      <c r="Q108" s="10"/>
    </row>
    <row r="109" spans="2:17" ht="18.75" x14ac:dyDescent="0.3">
      <c r="B109" s="9"/>
      <c r="C109" s="268" t="s">
        <v>64</v>
      </c>
      <c r="D109" s="268"/>
      <c r="E109" s="242" t="s">
        <v>92</v>
      </c>
      <c r="F109" s="242"/>
      <c r="G109" s="242" t="s">
        <v>92</v>
      </c>
      <c r="H109" s="242"/>
      <c r="I109" s="242">
        <v>2</v>
      </c>
      <c r="J109" s="242"/>
      <c r="K109" s="219">
        <v>2</v>
      </c>
      <c r="L109" s="220"/>
      <c r="M109" s="80"/>
      <c r="N109" s="3"/>
      <c r="O109" s="3"/>
      <c r="P109" s="3"/>
      <c r="Q109" s="10"/>
    </row>
    <row r="110" spans="2:17" ht="18.75" x14ac:dyDescent="0.3">
      <c r="B110" s="9"/>
      <c r="C110" s="268" t="s">
        <v>64</v>
      </c>
      <c r="D110" s="268"/>
      <c r="E110" s="242" t="s">
        <v>92</v>
      </c>
      <c r="F110" s="242"/>
      <c r="G110" s="242" t="s">
        <v>93</v>
      </c>
      <c r="H110" s="242"/>
      <c r="I110" s="242">
        <v>2</v>
      </c>
      <c r="J110" s="242"/>
      <c r="K110" s="219">
        <v>1</v>
      </c>
      <c r="L110" s="220"/>
      <c r="M110" s="80"/>
      <c r="N110" s="85" t="s">
        <v>92</v>
      </c>
      <c r="O110" s="85"/>
      <c r="P110" s="3"/>
      <c r="Q110" s="10"/>
    </row>
    <row r="111" spans="2:17" ht="18.75" x14ac:dyDescent="0.3">
      <c r="B111" s="9"/>
      <c r="C111" s="268" t="s">
        <v>64</v>
      </c>
      <c r="D111" s="268"/>
      <c r="E111" s="242" t="s">
        <v>92</v>
      </c>
      <c r="F111" s="242"/>
      <c r="G111" s="242" t="s">
        <v>94</v>
      </c>
      <c r="H111" s="242"/>
      <c r="I111" s="242">
        <v>2</v>
      </c>
      <c r="J111" s="242"/>
      <c r="K111" s="219">
        <v>0</v>
      </c>
      <c r="L111" s="220"/>
      <c r="M111" s="80"/>
      <c r="N111" s="85" t="s">
        <v>94</v>
      </c>
      <c r="O111" s="85"/>
      <c r="P111" s="3"/>
      <c r="Q111" s="10"/>
    </row>
    <row r="112" spans="2:17" ht="18.75" x14ac:dyDescent="0.3">
      <c r="B112" s="9"/>
      <c r="C112" s="268" t="s">
        <v>64</v>
      </c>
      <c r="D112" s="268"/>
      <c r="E112" s="242" t="s">
        <v>94</v>
      </c>
      <c r="F112" s="242"/>
      <c r="G112" s="242" t="s">
        <v>92</v>
      </c>
      <c r="H112" s="242"/>
      <c r="I112" s="242">
        <v>0</v>
      </c>
      <c r="J112" s="242"/>
      <c r="K112" s="219">
        <v>2</v>
      </c>
      <c r="L112" s="220"/>
      <c r="M112" s="80"/>
      <c r="N112" s="3"/>
      <c r="O112" s="3"/>
      <c r="P112" s="3"/>
      <c r="Q112" s="10"/>
    </row>
    <row r="113" spans="2:17" ht="18.75" x14ac:dyDescent="0.3">
      <c r="B113" s="9"/>
      <c r="C113" s="268" t="s">
        <v>58</v>
      </c>
      <c r="D113" s="268"/>
      <c r="E113" s="242" t="s">
        <v>92</v>
      </c>
      <c r="F113" s="242"/>
      <c r="G113" s="242" t="s">
        <v>92</v>
      </c>
      <c r="H113" s="242"/>
      <c r="I113" s="242">
        <v>1</v>
      </c>
      <c r="J113" s="242"/>
      <c r="K113" s="219">
        <v>1</v>
      </c>
      <c r="L113" s="220"/>
      <c r="M113" s="80"/>
      <c r="N113" s="85" t="s">
        <v>92</v>
      </c>
      <c r="O113" s="85"/>
      <c r="P113" s="3"/>
      <c r="Q113" s="10"/>
    </row>
    <row r="114" spans="2:17" ht="18.75" x14ac:dyDescent="0.3">
      <c r="B114" s="9"/>
      <c r="C114" s="268" t="s">
        <v>58</v>
      </c>
      <c r="D114" s="268"/>
      <c r="E114" s="242" t="s">
        <v>92</v>
      </c>
      <c r="F114" s="242"/>
      <c r="G114" s="242" t="s">
        <v>93</v>
      </c>
      <c r="H114" s="242"/>
      <c r="I114" s="242">
        <v>1</v>
      </c>
      <c r="J114" s="242"/>
      <c r="K114" s="219">
        <v>0</v>
      </c>
      <c r="L114" s="220"/>
      <c r="M114" s="80"/>
      <c r="N114" s="85" t="s">
        <v>93</v>
      </c>
      <c r="O114" s="85"/>
      <c r="P114" s="3"/>
      <c r="Q114" s="10"/>
    </row>
    <row r="115" spans="2:17" ht="18.75" x14ac:dyDescent="0.3">
      <c r="B115" s="9"/>
      <c r="C115" s="268" t="s">
        <v>58</v>
      </c>
      <c r="D115" s="268"/>
      <c r="E115" s="242" t="s">
        <v>92</v>
      </c>
      <c r="F115" s="242"/>
      <c r="G115" s="242" t="s">
        <v>94</v>
      </c>
      <c r="H115" s="242"/>
      <c r="I115" s="242">
        <v>1</v>
      </c>
      <c r="J115" s="242"/>
      <c r="K115" s="219">
        <v>0</v>
      </c>
      <c r="L115" s="220"/>
      <c r="M115" s="80"/>
      <c r="N115" s="85" t="s">
        <v>94</v>
      </c>
      <c r="O115" s="85"/>
      <c r="P115" s="3"/>
      <c r="Q115" s="10"/>
    </row>
    <row r="116" spans="2:17" ht="18.75" x14ac:dyDescent="0.3">
      <c r="B116" s="9"/>
      <c r="C116" s="268" t="s">
        <v>58</v>
      </c>
      <c r="D116" s="268"/>
      <c r="E116" s="242" t="s">
        <v>94</v>
      </c>
      <c r="F116" s="242"/>
      <c r="G116" s="242" t="s">
        <v>92</v>
      </c>
      <c r="H116" s="242"/>
      <c r="I116" s="242">
        <v>0</v>
      </c>
      <c r="J116" s="242"/>
      <c r="K116" s="219">
        <v>1</v>
      </c>
      <c r="L116" s="220"/>
      <c r="M116" s="80"/>
      <c r="N116" s="3"/>
      <c r="O116" s="3"/>
      <c r="P116" s="3"/>
      <c r="Q116" s="10"/>
    </row>
    <row r="117" spans="2:17" x14ac:dyDescent="0.25">
      <c r="B117" s="9"/>
      <c r="C117" s="3"/>
      <c r="D117" s="3"/>
      <c r="E117" s="3"/>
      <c r="F117" s="3"/>
      <c r="G117" s="3"/>
      <c r="H117" s="3"/>
      <c r="I117" s="3"/>
      <c r="J117" s="3"/>
      <c r="K117" s="3"/>
      <c r="L117" s="3"/>
      <c r="M117" s="3"/>
      <c r="N117" s="3"/>
      <c r="O117" s="3"/>
      <c r="P117" s="3"/>
      <c r="Q117" s="10"/>
    </row>
    <row r="118" spans="2:17" x14ac:dyDescent="0.25">
      <c r="B118" s="9"/>
      <c r="C118" s="3"/>
      <c r="D118" s="3"/>
      <c r="E118" s="86" t="s">
        <v>389</v>
      </c>
      <c r="F118" s="86"/>
      <c r="G118" s="86"/>
      <c r="H118" s="3"/>
      <c r="I118" s="3"/>
      <c r="J118" s="3"/>
      <c r="K118" s="3"/>
      <c r="L118" s="3"/>
      <c r="M118" s="3"/>
      <c r="N118" s="3"/>
      <c r="O118" s="3"/>
      <c r="P118" s="3"/>
      <c r="Q118" s="10"/>
    </row>
    <row r="119" spans="2:17" ht="15.75" x14ac:dyDescent="0.25">
      <c r="B119" s="9"/>
      <c r="C119" s="3"/>
      <c r="D119" s="3"/>
      <c r="E119" s="87" t="s">
        <v>295</v>
      </c>
      <c r="F119" s="88"/>
      <c r="G119" s="88"/>
      <c r="H119" s="3"/>
      <c r="I119" s="3"/>
      <c r="J119" s="3"/>
      <c r="K119" s="3"/>
      <c r="L119" s="3"/>
      <c r="M119" s="3"/>
      <c r="N119" s="3"/>
      <c r="O119" s="3"/>
      <c r="P119" s="3"/>
      <c r="Q119" s="10"/>
    </row>
    <row r="120" spans="2:17" ht="15.75" x14ac:dyDescent="0.25">
      <c r="B120" s="9"/>
      <c r="C120" s="3"/>
      <c r="D120" s="3"/>
      <c r="E120" s="87" t="s">
        <v>296</v>
      </c>
      <c r="F120" s="88"/>
      <c r="G120" s="88"/>
      <c r="H120" s="3"/>
      <c r="I120" s="3"/>
      <c r="J120" s="3"/>
      <c r="K120" s="3"/>
      <c r="L120" s="3"/>
      <c r="M120" s="3"/>
      <c r="N120" s="3"/>
      <c r="O120" s="3"/>
      <c r="P120" s="3"/>
      <c r="Q120" s="10"/>
    </row>
    <row r="121" spans="2:17" ht="15.75" x14ac:dyDescent="0.25">
      <c r="B121" s="9"/>
      <c r="C121" s="3"/>
      <c r="D121" s="3"/>
      <c r="E121" s="87" t="s">
        <v>297</v>
      </c>
      <c r="F121" s="88"/>
      <c r="G121" s="88"/>
      <c r="H121" s="3"/>
      <c r="I121" s="3"/>
      <c r="J121" s="3"/>
      <c r="K121" s="3"/>
      <c r="L121" s="3"/>
      <c r="M121" s="3"/>
      <c r="N121" s="3"/>
      <c r="O121" s="3"/>
      <c r="P121" s="3"/>
      <c r="Q121" s="10"/>
    </row>
    <row r="122" spans="2:17" x14ac:dyDescent="0.25">
      <c r="B122" s="9"/>
      <c r="C122" s="3"/>
      <c r="D122" s="3"/>
      <c r="E122" s="3"/>
      <c r="F122" s="3"/>
      <c r="G122" s="3"/>
      <c r="H122" s="3"/>
      <c r="I122" s="3"/>
      <c r="J122" s="3"/>
      <c r="K122" s="3"/>
      <c r="L122" s="3"/>
      <c r="M122" s="3"/>
      <c r="N122" s="3"/>
      <c r="O122" s="3"/>
      <c r="P122" s="3"/>
      <c r="Q122" s="10"/>
    </row>
    <row r="123" spans="2:17" x14ac:dyDescent="0.25">
      <c r="B123" s="9"/>
      <c r="C123" s="3"/>
      <c r="D123" s="3"/>
      <c r="E123" s="3"/>
      <c r="F123" s="3"/>
      <c r="G123" s="3"/>
      <c r="H123" s="3"/>
      <c r="I123" s="3"/>
      <c r="J123" s="3"/>
      <c r="K123" s="3"/>
      <c r="L123" s="3"/>
      <c r="M123" s="3"/>
      <c r="N123" s="3"/>
      <c r="O123" s="3"/>
      <c r="P123" s="3"/>
      <c r="Q123" s="10"/>
    </row>
    <row r="124" spans="2:17" x14ac:dyDescent="0.25">
      <c r="B124" s="9"/>
      <c r="C124" s="3"/>
      <c r="D124" s="3"/>
      <c r="E124" s="3"/>
      <c r="F124" s="3"/>
      <c r="G124" s="3"/>
      <c r="H124" s="3"/>
      <c r="I124" s="3"/>
      <c r="J124" s="3"/>
      <c r="K124" s="3"/>
      <c r="L124" s="3"/>
      <c r="M124" s="3"/>
      <c r="N124" s="3"/>
      <c r="O124" s="3"/>
      <c r="P124" s="3"/>
      <c r="Q124" s="10"/>
    </row>
    <row r="125" spans="2:17" x14ac:dyDescent="0.25">
      <c r="B125" s="9"/>
      <c r="C125" s="3"/>
      <c r="D125" s="3"/>
      <c r="E125" s="3"/>
      <c r="F125" s="3"/>
      <c r="G125" s="3"/>
      <c r="H125" s="3"/>
      <c r="I125" s="3"/>
      <c r="J125" s="3"/>
      <c r="K125" s="3"/>
      <c r="L125" s="3"/>
      <c r="M125" s="3"/>
      <c r="N125" s="3"/>
      <c r="O125" s="3"/>
      <c r="P125" s="3"/>
      <c r="Q125" s="10"/>
    </row>
    <row r="126" spans="2:17" x14ac:dyDescent="0.25">
      <c r="B126" s="9"/>
      <c r="C126" s="3"/>
      <c r="D126" s="3"/>
      <c r="E126" s="3"/>
      <c r="F126" s="3"/>
      <c r="G126" s="3"/>
      <c r="H126" s="3"/>
      <c r="I126" s="3"/>
      <c r="J126" s="3"/>
      <c r="K126" s="3"/>
      <c r="L126" s="3"/>
      <c r="M126" s="3"/>
      <c r="N126" s="3"/>
      <c r="O126" s="3"/>
      <c r="P126" s="3"/>
      <c r="Q126" s="10"/>
    </row>
    <row r="127" spans="2:17" x14ac:dyDescent="0.25">
      <c r="B127" s="9"/>
      <c r="C127" s="3"/>
      <c r="D127" s="3"/>
      <c r="E127" s="3"/>
      <c r="F127" s="3"/>
      <c r="G127" s="3"/>
      <c r="H127" s="3"/>
      <c r="I127" s="3"/>
      <c r="J127" s="3"/>
      <c r="K127" s="3"/>
      <c r="L127" s="3"/>
      <c r="M127" s="3"/>
      <c r="N127" s="3"/>
      <c r="O127" s="3"/>
      <c r="P127" s="3"/>
      <c r="Q127" s="10"/>
    </row>
    <row r="128" spans="2:17" ht="15.75" thickBot="1" x14ac:dyDescent="0.3">
      <c r="B128" s="89"/>
      <c r="C128" s="90"/>
      <c r="D128" s="90"/>
      <c r="E128" s="90"/>
      <c r="F128" s="90"/>
      <c r="G128" s="90"/>
      <c r="H128" s="90"/>
      <c r="I128" s="90"/>
      <c r="J128" s="90"/>
      <c r="K128" s="90"/>
      <c r="L128" s="90"/>
      <c r="M128" s="90"/>
      <c r="N128" s="90"/>
      <c r="O128" s="90"/>
      <c r="P128" s="90"/>
      <c r="Q128" s="91"/>
    </row>
  </sheetData>
  <sheetProtection algorithmName="SHA-512" hashValue="uKz4KKvyQgB/0plnHUcQ2L15LmjDiZK2DKJxzfcM8nOyziGQoyix2OLPfbf4HaW1xAy/R20WfwzHhJYjfduhqQ==" saltValue="zfgATcI54d4QgDunwyxKKA==" spinCount="100000" sheet="1" objects="1" scenarios="1"/>
  <mergeCells count="215">
    <mergeCell ref="C70:G70"/>
    <mergeCell ref="D72:G72"/>
    <mergeCell ref="I71:J71"/>
    <mergeCell ref="I72:J73"/>
    <mergeCell ref="I74:J75"/>
    <mergeCell ref="I76:J77"/>
    <mergeCell ref="I78:J80"/>
    <mergeCell ref="D71:G71"/>
    <mergeCell ref="D73:G73"/>
    <mergeCell ref="D74:G74"/>
    <mergeCell ref="I70:L70"/>
    <mergeCell ref="I83:J84"/>
    <mergeCell ref="C94:E94"/>
    <mergeCell ref="I94:P95"/>
    <mergeCell ref="J97:P97"/>
    <mergeCell ref="J98:P98"/>
    <mergeCell ref="J96:P96"/>
    <mergeCell ref="J88:L88"/>
    <mergeCell ref="J89:L89"/>
    <mergeCell ref="J90:L90"/>
    <mergeCell ref="I85:J87"/>
    <mergeCell ref="O41:P41"/>
    <mergeCell ref="J43:N43"/>
    <mergeCell ref="J44:N44"/>
    <mergeCell ref="J45:N45"/>
    <mergeCell ref="J46:N46"/>
    <mergeCell ref="J47:N47"/>
    <mergeCell ref="J48:N48"/>
    <mergeCell ref="J49:N49"/>
    <mergeCell ref="I81:J82"/>
    <mergeCell ref="O64:P64"/>
    <mergeCell ref="O65:P65"/>
    <mergeCell ref="J64:N64"/>
    <mergeCell ref="J65:N65"/>
    <mergeCell ref="J66:N66"/>
    <mergeCell ref="O66:P66"/>
    <mergeCell ref="J51:N51"/>
    <mergeCell ref="J52:N52"/>
    <mergeCell ref="J53:N53"/>
    <mergeCell ref="J54:N54"/>
    <mergeCell ref="J55:N55"/>
    <mergeCell ref="J56:N56"/>
    <mergeCell ref="J57:N57"/>
    <mergeCell ref="J60:N60"/>
    <mergeCell ref="J41:N42"/>
    <mergeCell ref="J61:N61"/>
    <mergeCell ref="I62:N62"/>
    <mergeCell ref="I63:N63"/>
    <mergeCell ref="J58:N58"/>
    <mergeCell ref="J59:N59"/>
    <mergeCell ref="I41:I42"/>
    <mergeCell ref="I40:P40"/>
    <mergeCell ref="G43:G44"/>
    <mergeCell ref="C50:G50"/>
    <mergeCell ref="D51:G51"/>
    <mergeCell ref="D52:G52"/>
    <mergeCell ref="D53:G53"/>
    <mergeCell ref="D54:G54"/>
    <mergeCell ref="E41:F41"/>
    <mergeCell ref="E42:F42"/>
    <mergeCell ref="E43:F44"/>
    <mergeCell ref="E45:F45"/>
    <mergeCell ref="E46:F46"/>
    <mergeCell ref="E47:F47"/>
    <mergeCell ref="C40:G40"/>
    <mergeCell ref="C43:C44"/>
    <mergeCell ref="D43:D44"/>
    <mergeCell ref="D55:G55"/>
    <mergeCell ref="J50:N50"/>
    <mergeCell ref="B38:Q38"/>
    <mergeCell ref="B68:Q68"/>
    <mergeCell ref="D3:E3"/>
    <mergeCell ref="N3:O3"/>
    <mergeCell ref="D4:E4"/>
    <mergeCell ref="N4:O4"/>
    <mergeCell ref="D6:E6"/>
    <mergeCell ref="C115:D115"/>
    <mergeCell ref="C116:D116"/>
    <mergeCell ref="E109:F109"/>
    <mergeCell ref="E110:F110"/>
    <mergeCell ref="E111:F111"/>
    <mergeCell ref="E112:F112"/>
    <mergeCell ref="E113:F113"/>
    <mergeCell ref="E114:F114"/>
    <mergeCell ref="E115:F115"/>
    <mergeCell ref="E116:F116"/>
    <mergeCell ref="C109:D109"/>
    <mergeCell ref="C110:D110"/>
    <mergeCell ref="C111:D111"/>
    <mergeCell ref="C112:D112"/>
    <mergeCell ref="C113:D113"/>
    <mergeCell ref="C114:D114"/>
    <mergeCell ref="G116:H116"/>
    <mergeCell ref="I109:J109"/>
    <mergeCell ref="I110:J110"/>
    <mergeCell ref="I111:J111"/>
    <mergeCell ref="I112:J112"/>
    <mergeCell ref="I113:J113"/>
    <mergeCell ref="I114:J114"/>
    <mergeCell ref="I115:J115"/>
    <mergeCell ref="I116:J116"/>
    <mergeCell ref="G109:H109"/>
    <mergeCell ref="G110:H110"/>
    <mergeCell ref="G111:H111"/>
    <mergeCell ref="G112:H112"/>
    <mergeCell ref="G113:H113"/>
    <mergeCell ref="G114:H114"/>
    <mergeCell ref="F5:M5"/>
    <mergeCell ref="F6:M6"/>
    <mergeCell ref="K115:L115"/>
    <mergeCell ref="K109:L109"/>
    <mergeCell ref="K110:L110"/>
    <mergeCell ref="K111:L111"/>
    <mergeCell ref="K112:L112"/>
    <mergeCell ref="K113:L113"/>
    <mergeCell ref="K114:L114"/>
    <mergeCell ref="G115:H115"/>
    <mergeCell ref="B7:Q7"/>
    <mergeCell ref="B8:Q8"/>
    <mergeCell ref="C10:C14"/>
    <mergeCell ref="E16:I16"/>
    <mergeCell ref="B106:Q106"/>
    <mergeCell ref="C108:D108"/>
    <mergeCell ref="E108:F108"/>
    <mergeCell ref="G108:H108"/>
    <mergeCell ref="I108:J108"/>
    <mergeCell ref="K108:L108"/>
    <mergeCell ref="D5:E5"/>
    <mergeCell ref="N5:O6"/>
    <mergeCell ref="P5:Q6"/>
    <mergeCell ref="B3:C6"/>
    <mergeCell ref="M34:N34"/>
    <mergeCell ref="M35:N35"/>
    <mergeCell ref="O14:P14"/>
    <mergeCell ref="O15:P15"/>
    <mergeCell ref="O16:P16"/>
    <mergeCell ref="O17:P17"/>
    <mergeCell ref="O18:P18"/>
    <mergeCell ref="O19:P19"/>
    <mergeCell ref="O20:P20"/>
    <mergeCell ref="O21:P21"/>
    <mergeCell ref="M21:N21"/>
    <mergeCell ref="M22:N22"/>
    <mergeCell ref="M29:N29"/>
    <mergeCell ref="M30:N30"/>
    <mergeCell ref="M31:N31"/>
    <mergeCell ref="M32:N32"/>
    <mergeCell ref="M33:N33"/>
    <mergeCell ref="M14:N14"/>
    <mergeCell ref="M15:N15"/>
    <mergeCell ref="M16:N16"/>
    <mergeCell ref="M17:N17"/>
    <mergeCell ref="M18:N18"/>
    <mergeCell ref="M19:N19"/>
    <mergeCell ref="M20:N20"/>
    <mergeCell ref="O26:P26"/>
    <mergeCell ref="O27:P27"/>
    <mergeCell ref="O28:P28"/>
    <mergeCell ref="O34:P34"/>
    <mergeCell ref="O35:P35"/>
    <mergeCell ref="O23:P23"/>
    <mergeCell ref="O22:P22"/>
    <mergeCell ref="O29:P29"/>
    <mergeCell ref="O30:P30"/>
    <mergeCell ref="O31:P31"/>
    <mergeCell ref="O32:P32"/>
    <mergeCell ref="O33:P33"/>
    <mergeCell ref="P4:Q4"/>
    <mergeCell ref="P3:Q3"/>
    <mergeCell ref="M10:N10"/>
    <mergeCell ref="M13:N13"/>
    <mergeCell ref="M12:N12"/>
    <mergeCell ref="M11:N11"/>
    <mergeCell ref="M23:N23"/>
    <mergeCell ref="K13:L13"/>
    <mergeCell ref="K12:L12"/>
    <mergeCell ref="K21:L21"/>
    <mergeCell ref="K22:L22"/>
    <mergeCell ref="K20:L20"/>
    <mergeCell ref="K14:L14"/>
    <mergeCell ref="K15:L15"/>
    <mergeCell ref="K16:L16"/>
    <mergeCell ref="K17:L17"/>
    <mergeCell ref="K18:L18"/>
    <mergeCell ref="K19:L19"/>
    <mergeCell ref="O10:P10"/>
    <mergeCell ref="O11:P11"/>
    <mergeCell ref="O12:P12"/>
    <mergeCell ref="O13:P13"/>
    <mergeCell ref="F3:M3"/>
    <mergeCell ref="F4:M4"/>
    <mergeCell ref="K10:L10"/>
    <mergeCell ref="K11:L11"/>
    <mergeCell ref="K28:L28"/>
    <mergeCell ref="K27:L27"/>
    <mergeCell ref="K26:L26"/>
    <mergeCell ref="K25:L25"/>
    <mergeCell ref="K24:L24"/>
    <mergeCell ref="K23:L23"/>
    <mergeCell ref="K116:L116"/>
    <mergeCell ref="K33:L33"/>
    <mergeCell ref="K34:L34"/>
    <mergeCell ref="K35:L35"/>
    <mergeCell ref="K29:L29"/>
    <mergeCell ref="K30:L30"/>
    <mergeCell ref="K31:L31"/>
    <mergeCell ref="K32:L32"/>
    <mergeCell ref="B92:Q92"/>
    <mergeCell ref="M24:N24"/>
    <mergeCell ref="M25:N25"/>
    <mergeCell ref="M26:N26"/>
    <mergeCell ref="M27:N27"/>
    <mergeCell ref="M28:N28"/>
    <mergeCell ref="O24:P24"/>
    <mergeCell ref="O25:P25"/>
  </mergeCells>
  <pageMargins left="0.7" right="0.7" top="0.75" bottom="0.75" header="0.3" footer="0.3"/>
  <pageSetup paperSize="1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31"/>
  <sheetViews>
    <sheetView topLeftCell="C1" workbookViewId="0">
      <pane ySplit="8" topLeftCell="A9" activePane="bottomLeft" state="frozen"/>
      <selection pane="bottomLeft" activeCell="F4" sqref="F4:L4"/>
    </sheetView>
  </sheetViews>
  <sheetFormatPr baseColWidth="10" defaultColWidth="11.42578125" defaultRowHeight="15" x14ac:dyDescent="0.25"/>
  <cols>
    <col min="1" max="1" width="11.42578125" style="1"/>
    <col min="2" max="2" width="14.140625" style="1" customWidth="1"/>
    <col min="3" max="3" width="14.85546875" style="1" customWidth="1"/>
    <col min="4" max="4" width="11.42578125" style="1"/>
    <col min="5" max="5" width="13" style="1" customWidth="1"/>
    <col min="6" max="6" width="14" style="1" customWidth="1"/>
    <col min="7" max="7" width="13.5703125" style="1" customWidth="1"/>
    <col min="8" max="8" width="14.5703125" style="1" customWidth="1"/>
    <col min="9" max="9" width="14.28515625" style="1" customWidth="1"/>
    <col min="10" max="16384" width="11.42578125" style="1"/>
  </cols>
  <sheetData>
    <row r="2" spans="2:16" ht="15.75" thickBot="1" x14ac:dyDescent="0.3"/>
    <row r="3" spans="2:16" s="8" customFormat="1" ht="39" customHeight="1" thickTop="1" x14ac:dyDescent="0.25">
      <c r="B3" s="381"/>
      <c r="C3" s="382"/>
      <c r="D3" s="385" t="s">
        <v>71</v>
      </c>
      <c r="E3" s="385"/>
      <c r="F3" s="386" t="s">
        <v>78</v>
      </c>
      <c r="G3" s="386"/>
      <c r="H3" s="386"/>
      <c r="I3" s="386"/>
      <c r="J3" s="386"/>
      <c r="K3" s="386"/>
      <c r="L3" s="386"/>
      <c r="M3" s="385" t="s">
        <v>72</v>
      </c>
      <c r="N3" s="385"/>
      <c r="O3" s="387"/>
      <c r="P3" s="388"/>
    </row>
    <row r="4" spans="2:16" s="8" customFormat="1" ht="27.75" customHeight="1" x14ac:dyDescent="0.25">
      <c r="B4" s="383"/>
      <c r="C4" s="263"/>
      <c r="D4" s="251" t="s">
        <v>73</v>
      </c>
      <c r="E4" s="251"/>
      <c r="F4" s="240" t="s">
        <v>74</v>
      </c>
      <c r="G4" s="240"/>
      <c r="H4" s="240"/>
      <c r="I4" s="240"/>
      <c r="J4" s="240"/>
      <c r="K4" s="240"/>
      <c r="L4" s="240"/>
      <c r="M4" s="251" t="s">
        <v>75</v>
      </c>
      <c r="N4" s="251"/>
      <c r="O4" s="389"/>
      <c r="P4" s="390"/>
    </row>
    <row r="5" spans="2:16" s="8" customFormat="1" ht="27.75" customHeight="1" x14ac:dyDescent="0.25">
      <c r="B5" s="383"/>
      <c r="C5" s="263"/>
      <c r="D5" s="251" t="s">
        <v>76</v>
      </c>
      <c r="E5" s="251"/>
      <c r="F5" s="240" t="s">
        <v>79</v>
      </c>
      <c r="G5" s="240"/>
      <c r="H5" s="240"/>
      <c r="I5" s="240"/>
      <c r="J5" s="240"/>
      <c r="K5" s="240"/>
      <c r="L5" s="240"/>
      <c r="M5" s="252" t="s">
        <v>77</v>
      </c>
      <c r="N5" s="253"/>
      <c r="O5" s="256"/>
      <c r="P5" s="391"/>
    </row>
    <row r="6" spans="2:16" s="8" customFormat="1" ht="42" customHeight="1" thickBot="1" x14ac:dyDescent="0.3">
      <c r="B6" s="384"/>
      <c r="C6" s="265"/>
      <c r="D6" s="267" t="s">
        <v>80</v>
      </c>
      <c r="E6" s="267"/>
      <c r="F6" s="241" t="s">
        <v>81</v>
      </c>
      <c r="G6" s="241"/>
      <c r="H6" s="241"/>
      <c r="I6" s="241"/>
      <c r="J6" s="241"/>
      <c r="K6" s="241"/>
      <c r="L6" s="241"/>
      <c r="M6" s="254"/>
      <c r="N6" s="255"/>
      <c r="O6" s="258"/>
      <c r="P6" s="392"/>
    </row>
    <row r="7" spans="2:16" ht="23.25" customHeight="1" thickBot="1" x14ac:dyDescent="0.3">
      <c r="B7" s="221" t="s">
        <v>97</v>
      </c>
      <c r="C7" s="222"/>
      <c r="D7" s="222"/>
      <c r="E7" s="222"/>
      <c r="F7" s="222"/>
      <c r="G7" s="222"/>
      <c r="H7" s="222"/>
      <c r="I7" s="222"/>
      <c r="J7" s="222"/>
      <c r="K7" s="222"/>
      <c r="L7" s="222"/>
      <c r="M7" s="222"/>
      <c r="N7" s="222"/>
      <c r="O7" s="222"/>
      <c r="P7" s="223"/>
    </row>
    <row r="8" spans="2:16" ht="70.5" customHeight="1" x14ac:dyDescent="0.25">
      <c r="B8" s="374" t="s">
        <v>98</v>
      </c>
      <c r="C8" s="244"/>
      <c r="D8" s="244"/>
      <c r="E8" s="244"/>
      <c r="F8" s="244"/>
      <c r="G8" s="244"/>
      <c r="H8" s="244"/>
      <c r="I8" s="244"/>
      <c r="J8" s="244"/>
      <c r="K8" s="244"/>
      <c r="L8" s="244"/>
      <c r="M8" s="244"/>
      <c r="N8" s="244"/>
      <c r="O8" s="244"/>
      <c r="P8" s="375"/>
    </row>
    <row r="9" spans="2:16" ht="9.75" customHeight="1" x14ac:dyDescent="0.25">
      <c r="B9" s="2"/>
      <c r="C9" s="3"/>
      <c r="D9" s="3"/>
      <c r="E9" s="3"/>
      <c r="F9" s="3"/>
      <c r="G9" s="3"/>
      <c r="H9" s="3"/>
      <c r="I9" s="3"/>
      <c r="J9" s="3"/>
      <c r="K9" s="3"/>
      <c r="L9" s="3"/>
      <c r="M9" s="3"/>
      <c r="N9" s="3"/>
      <c r="O9" s="3"/>
      <c r="P9" s="4"/>
    </row>
    <row r="10" spans="2:16" ht="21.75" customHeight="1" x14ac:dyDescent="0.25">
      <c r="B10" s="362" t="s">
        <v>99</v>
      </c>
      <c r="C10" s="363"/>
      <c r="D10" s="363"/>
      <c r="E10" s="363"/>
      <c r="F10" s="363"/>
      <c r="G10" s="363"/>
      <c r="H10" s="363"/>
      <c r="I10" s="363"/>
      <c r="J10" s="363"/>
      <c r="K10" s="363"/>
      <c r="L10" s="363"/>
      <c r="M10" s="363"/>
      <c r="N10" s="363"/>
      <c r="O10" s="363"/>
      <c r="P10" s="364"/>
    </row>
    <row r="11" spans="2:16" ht="18.75" customHeight="1" x14ac:dyDescent="0.3">
      <c r="B11" s="376" t="s">
        <v>100</v>
      </c>
      <c r="C11" s="366"/>
      <c r="D11" s="366"/>
      <c r="E11" s="366"/>
      <c r="F11" s="366"/>
      <c r="G11" s="366"/>
      <c r="H11" s="366"/>
      <c r="I11" s="366"/>
      <c r="J11" s="366"/>
      <c r="K11" s="366"/>
      <c r="L11" s="366"/>
      <c r="M11" s="366"/>
      <c r="N11" s="366"/>
      <c r="O11" s="366"/>
      <c r="P11" s="367"/>
    </row>
    <row r="12" spans="2:16" ht="18.75" customHeight="1" x14ac:dyDescent="0.3">
      <c r="B12" s="5"/>
      <c r="C12" s="6"/>
      <c r="D12" s="6"/>
      <c r="E12" s="6"/>
      <c r="F12" s="6"/>
      <c r="G12" s="6"/>
      <c r="H12" s="6"/>
      <c r="I12" s="6"/>
      <c r="J12" s="6"/>
      <c r="K12" s="6"/>
      <c r="L12" s="6"/>
      <c r="M12" s="6"/>
      <c r="N12" s="6"/>
      <c r="O12" s="6"/>
      <c r="P12" s="7"/>
    </row>
    <row r="13" spans="2:16" ht="59.25" customHeight="1" x14ac:dyDescent="0.25">
      <c r="B13" s="368" t="s">
        <v>101</v>
      </c>
      <c r="C13" s="369"/>
      <c r="D13" s="370" t="s">
        <v>102</v>
      </c>
      <c r="E13" s="370"/>
      <c r="F13" s="370"/>
      <c r="G13" s="370"/>
      <c r="H13" s="370"/>
      <c r="I13" s="370"/>
      <c r="J13" s="370"/>
      <c r="K13" s="370"/>
      <c r="L13" s="370"/>
      <c r="M13" s="370"/>
      <c r="N13" s="370"/>
      <c r="O13" s="370"/>
      <c r="P13" s="371"/>
    </row>
    <row r="14" spans="2:16" ht="48" customHeight="1" x14ac:dyDescent="0.25">
      <c r="B14" s="357" t="s">
        <v>103</v>
      </c>
      <c r="C14" s="358"/>
      <c r="D14" s="355" t="s">
        <v>104</v>
      </c>
      <c r="E14" s="355"/>
      <c r="F14" s="355"/>
      <c r="G14" s="355"/>
      <c r="H14" s="355"/>
      <c r="I14" s="355"/>
      <c r="J14" s="355"/>
      <c r="K14" s="355"/>
      <c r="L14" s="355"/>
      <c r="M14" s="355"/>
      <c r="N14" s="355"/>
      <c r="O14" s="355"/>
      <c r="P14" s="356"/>
    </row>
    <row r="15" spans="2:16" ht="192" customHeight="1" x14ac:dyDescent="0.25">
      <c r="B15" s="357" t="s">
        <v>105</v>
      </c>
      <c r="C15" s="358"/>
      <c r="D15" s="377" t="s">
        <v>106</v>
      </c>
      <c r="E15" s="377"/>
      <c r="F15" s="377"/>
      <c r="G15" s="377"/>
      <c r="H15" s="377"/>
      <c r="I15" s="377"/>
      <c r="J15" s="377"/>
      <c r="K15" s="377"/>
      <c r="L15" s="377"/>
      <c r="M15" s="377"/>
      <c r="N15" s="377"/>
      <c r="O15" s="377"/>
      <c r="P15" s="378"/>
    </row>
    <row r="16" spans="2:16" ht="69" customHeight="1" x14ac:dyDescent="0.25">
      <c r="B16" s="353" t="s">
        <v>108</v>
      </c>
      <c r="C16" s="354"/>
      <c r="D16" s="379" t="s">
        <v>107</v>
      </c>
      <c r="E16" s="379"/>
      <c r="F16" s="379"/>
      <c r="G16" s="379"/>
      <c r="H16" s="379"/>
      <c r="I16" s="379"/>
      <c r="J16" s="379"/>
      <c r="K16" s="379"/>
      <c r="L16" s="379"/>
      <c r="M16" s="379"/>
      <c r="N16" s="379"/>
      <c r="O16" s="379"/>
      <c r="P16" s="380"/>
    </row>
    <row r="17" spans="2:16" ht="33.75" customHeight="1" thickBot="1" x14ac:dyDescent="0.3">
      <c r="B17" s="353" t="s">
        <v>109</v>
      </c>
      <c r="C17" s="354"/>
      <c r="D17" s="372" t="s">
        <v>110</v>
      </c>
      <c r="E17" s="372"/>
      <c r="F17" s="372"/>
      <c r="G17" s="372"/>
      <c r="H17" s="372"/>
      <c r="I17" s="372"/>
      <c r="J17" s="372"/>
      <c r="K17" s="372"/>
      <c r="L17" s="372"/>
      <c r="M17" s="372"/>
      <c r="N17" s="372"/>
      <c r="O17" s="372"/>
      <c r="P17" s="373"/>
    </row>
    <row r="18" spans="2:16" ht="36.75" customHeight="1" thickBot="1" x14ac:dyDescent="0.3">
      <c r="B18" s="359" t="s">
        <v>910</v>
      </c>
      <c r="C18" s="360"/>
      <c r="D18" s="360"/>
      <c r="E18" s="360"/>
      <c r="F18" s="360"/>
      <c r="G18" s="360"/>
      <c r="H18" s="360"/>
      <c r="I18" s="360"/>
      <c r="J18" s="360"/>
      <c r="K18" s="360"/>
      <c r="L18" s="360"/>
      <c r="M18" s="360"/>
      <c r="N18" s="360"/>
      <c r="O18" s="360"/>
      <c r="P18" s="361"/>
    </row>
    <row r="19" spans="2:16" ht="9.75" customHeight="1" x14ac:dyDescent="0.25">
      <c r="B19" s="2"/>
      <c r="C19" s="3"/>
      <c r="D19" s="3"/>
      <c r="E19" s="3"/>
      <c r="F19" s="3"/>
      <c r="G19" s="3"/>
      <c r="H19" s="3"/>
      <c r="I19" s="3"/>
      <c r="J19" s="3"/>
      <c r="K19" s="3"/>
      <c r="L19" s="3"/>
      <c r="M19" s="3"/>
      <c r="N19" s="3"/>
      <c r="O19" s="3"/>
      <c r="P19" s="4"/>
    </row>
    <row r="20" spans="2:16" ht="21.75" customHeight="1" x14ac:dyDescent="0.25">
      <c r="B20" s="362" t="s">
        <v>911</v>
      </c>
      <c r="C20" s="363"/>
      <c r="D20" s="363"/>
      <c r="E20" s="363"/>
      <c r="F20" s="363"/>
      <c r="G20" s="363"/>
      <c r="H20" s="363"/>
      <c r="I20" s="363"/>
      <c r="J20" s="363"/>
      <c r="K20" s="363"/>
      <c r="L20" s="363"/>
      <c r="M20" s="363"/>
      <c r="N20" s="363"/>
      <c r="O20" s="363"/>
      <c r="P20" s="364"/>
    </row>
    <row r="21" spans="2:16" ht="18.75" customHeight="1" x14ac:dyDescent="0.3">
      <c r="B21" s="365" t="s">
        <v>912</v>
      </c>
      <c r="C21" s="366"/>
      <c r="D21" s="366"/>
      <c r="E21" s="366"/>
      <c r="F21" s="366"/>
      <c r="G21" s="366"/>
      <c r="H21" s="366"/>
      <c r="I21" s="366"/>
      <c r="J21" s="366"/>
      <c r="K21" s="366"/>
      <c r="L21" s="366"/>
      <c r="M21" s="366"/>
      <c r="N21" s="366"/>
      <c r="O21" s="366"/>
      <c r="P21" s="367"/>
    </row>
    <row r="22" spans="2:16" ht="18.75" customHeight="1" x14ac:dyDescent="0.3">
      <c r="B22" s="5"/>
      <c r="C22" s="6"/>
      <c r="D22" s="6"/>
      <c r="E22" s="6"/>
      <c r="F22" s="6"/>
      <c r="G22" s="6"/>
      <c r="H22" s="6"/>
      <c r="I22" s="6"/>
      <c r="J22" s="6"/>
      <c r="K22" s="6"/>
      <c r="L22" s="6"/>
      <c r="M22" s="6"/>
      <c r="N22" s="6"/>
      <c r="O22" s="6"/>
      <c r="P22" s="7"/>
    </row>
    <row r="23" spans="2:16" ht="59.25" customHeight="1" x14ac:dyDescent="0.25">
      <c r="B23" s="368" t="s">
        <v>101</v>
      </c>
      <c r="C23" s="369"/>
      <c r="D23" s="370" t="s">
        <v>913</v>
      </c>
      <c r="E23" s="370"/>
      <c r="F23" s="370"/>
      <c r="G23" s="370"/>
      <c r="H23" s="370"/>
      <c r="I23" s="370"/>
      <c r="J23" s="370"/>
      <c r="K23" s="370"/>
      <c r="L23" s="370"/>
      <c r="M23" s="370"/>
      <c r="N23" s="370"/>
      <c r="O23" s="370"/>
      <c r="P23" s="371"/>
    </row>
    <row r="24" spans="2:16" ht="56.25" customHeight="1" x14ac:dyDescent="0.25">
      <c r="B24" s="357" t="s">
        <v>103</v>
      </c>
      <c r="C24" s="358"/>
      <c r="D24" s="355" t="s">
        <v>914</v>
      </c>
      <c r="E24" s="355"/>
      <c r="F24" s="355"/>
      <c r="G24" s="355"/>
      <c r="H24" s="355"/>
      <c r="I24" s="355"/>
      <c r="J24" s="355"/>
      <c r="K24" s="355"/>
      <c r="L24" s="355"/>
      <c r="M24" s="355"/>
      <c r="N24" s="355"/>
      <c r="O24" s="355"/>
      <c r="P24" s="356"/>
    </row>
    <row r="25" spans="2:16" ht="91.5" customHeight="1" x14ac:dyDescent="0.25">
      <c r="B25" s="357" t="s">
        <v>105</v>
      </c>
      <c r="C25" s="358"/>
      <c r="D25" s="355" t="s">
        <v>915</v>
      </c>
      <c r="E25" s="355"/>
      <c r="F25" s="355"/>
      <c r="G25" s="355"/>
      <c r="H25" s="355"/>
      <c r="I25" s="355"/>
      <c r="J25" s="355"/>
      <c r="K25" s="355"/>
      <c r="L25" s="355"/>
      <c r="M25" s="355"/>
      <c r="N25" s="355"/>
      <c r="O25" s="355"/>
      <c r="P25" s="356"/>
    </row>
    <row r="26" spans="2:16" ht="81.75" customHeight="1" x14ac:dyDescent="0.25">
      <c r="B26" s="353" t="s">
        <v>108</v>
      </c>
      <c r="C26" s="354"/>
      <c r="D26" s="355" t="s">
        <v>915</v>
      </c>
      <c r="E26" s="355"/>
      <c r="F26" s="355"/>
      <c r="G26" s="355"/>
      <c r="H26" s="355"/>
      <c r="I26" s="355"/>
      <c r="J26" s="355"/>
      <c r="K26" s="355"/>
      <c r="L26" s="355"/>
      <c r="M26" s="355"/>
      <c r="N26" s="355"/>
      <c r="O26" s="355"/>
      <c r="P26" s="356"/>
    </row>
    <row r="27" spans="2:16" ht="97.5" customHeight="1" x14ac:dyDescent="0.25">
      <c r="B27" s="353" t="s">
        <v>109</v>
      </c>
      <c r="C27" s="354"/>
      <c r="D27" s="355" t="s">
        <v>916</v>
      </c>
      <c r="E27" s="355"/>
      <c r="F27" s="355"/>
      <c r="G27" s="355"/>
      <c r="H27" s="355"/>
      <c r="I27" s="355"/>
      <c r="J27" s="355"/>
      <c r="K27" s="355"/>
      <c r="L27" s="355"/>
      <c r="M27" s="355"/>
      <c r="N27" s="355"/>
      <c r="O27" s="355"/>
      <c r="P27" s="356"/>
    </row>
    <row r="28" spans="2:16" ht="61.5" customHeight="1" x14ac:dyDescent="0.25">
      <c r="B28" s="2"/>
      <c r="C28" s="3"/>
      <c r="D28" s="3"/>
      <c r="E28" s="3"/>
      <c r="F28" s="3"/>
      <c r="G28" s="3"/>
      <c r="H28" s="3"/>
      <c r="I28" s="3"/>
      <c r="J28" s="3"/>
      <c r="K28" s="3"/>
      <c r="L28" s="3"/>
      <c r="M28" s="3"/>
      <c r="N28" s="3"/>
      <c r="O28" s="3"/>
      <c r="P28" s="4"/>
    </row>
    <row r="29" spans="2:16" x14ac:dyDescent="0.25">
      <c r="B29" s="2"/>
      <c r="C29" s="3"/>
      <c r="D29" s="3"/>
      <c r="E29" s="3"/>
      <c r="F29" s="3"/>
      <c r="G29" s="3"/>
      <c r="H29" s="3"/>
      <c r="I29" s="3"/>
      <c r="J29" s="3"/>
      <c r="K29" s="3"/>
      <c r="L29" s="3"/>
      <c r="M29" s="3"/>
      <c r="N29" s="3"/>
      <c r="O29" s="3"/>
      <c r="P29" s="4"/>
    </row>
    <row r="30" spans="2:16" ht="15.75" thickBot="1" x14ac:dyDescent="0.3">
      <c r="B30" s="92"/>
      <c r="C30" s="93"/>
      <c r="D30" s="93"/>
      <c r="E30" s="93"/>
      <c r="F30" s="93"/>
      <c r="G30" s="93"/>
      <c r="H30" s="93"/>
      <c r="I30" s="93"/>
      <c r="J30" s="93"/>
      <c r="K30" s="93"/>
      <c r="L30" s="93"/>
      <c r="M30" s="93"/>
      <c r="N30" s="93"/>
      <c r="O30" s="93"/>
      <c r="P30" s="94"/>
    </row>
    <row r="31" spans="2:16" ht="15.75" thickTop="1" x14ac:dyDescent="0.25"/>
  </sheetData>
  <sheetProtection algorithmName="SHA-512" hashValue="A19zqvwaI1R0D5Ohyk0f3sRM4d7l3piqUTeFpnyVn/ngGuhq1oPkQHTkBOpbcVGqIA21pE0eEo7BmOpxxK6zoQ==" saltValue="zr8e8xIPjSEWUQU1S0dfAw==" spinCount="100000" sheet="1" objects="1" scenarios="1"/>
  <mergeCells count="42">
    <mergeCell ref="B7:P7"/>
    <mergeCell ref="B3:C6"/>
    <mergeCell ref="D3:E3"/>
    <mergeCell ref="F3:L3"/>
    <mergeCell ref="M3:N3"/>
    <mergeCell ref="O3:P3"/>
    <mergeCell ref="D4:E4"/>
    <mergeCell ref="F4:L4"/>
    <mergeCell ref="M4:N4"/>
    <mergeCell ref="O4:P4"/>
    <mergeCell ref="D5:E5"/>
    <mergeCell ref="F5:L5"/>
    <mergeCell ref="M5:N6"/>
    <mergeCell ref="O5:P6"/>
    <mergeCell ref="D6:E6"/>
    <mergeCell ref="F6:L6"/>
    <mergeCell ref="D17:P17"/>
    <mergeCell ref="B16:C16"/>
    <mergeCell ref="B17:C17"/>
    <mergeCell ref="B8:P8"/>
    <mergeCell ref="B10:P10"/>
    <mergeCell ref="B11:P11"/>
    <mergeCell ref="B13:C13"/>
    <mergeCell ref="D13:P13"/>
    <mergeCell ref="B14:C14"/>
    <mergeCell ref="D14:P14"/>
    <mergeCell ref="B15:C15"/>
    <mergeCell ref="D15:P15"/>
    <mergeCell ref="D16:P16"/>
    <mergeCell ref="B18:P18"/>
    <mergeCell ref="B20:P20"/>
    <mergeCell ref="B21:P21"/>
    <mergeCell ref="B23:C23"/>
    <mergeCell ref="D23:P23"/>
    <mergeCell ref="B27:C27"/>
    <mergeCell ref="D27:P27"/>
    <mergeCell ref="B24:C24"/>
    <mergeCell ref="D24:P24"/>
    <mergeCell ref="B25:C25"/>
    <mergeCell ref="D25:P25"/>
    <mergeCell ref="B26:C26"/>
    <mergeCell ref="D26:P26"/>
  </mergeCells>
  <hyperlinks>
    <hyperlink ref="B11" r:id="rId1" xr:uid="{00000000-0004-0000-0100-000000000000}"/>
    <hyperlink ref="B21" r:id="rId2" xr:uid="{00000000-0004-0000-0100-000001000000}"/>
  </hyperlinks>
  <pageMargins left="0.7" right="0.7" top="0.75" bottom="0.75" header="0.3" footer="0.3"/>
  <pageSetup paperSize="14"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53"/>
  <sheetViews>
    <sheetView topLeftCell="H1" zoomScale="80" zoomScaleNormal="80" workbookViewId="0">
      <pane ySplit="7" topLeftCell="A8" activePane="bottomLeft" state="frozen"/>
      <selection pane="bottomLeft" activeCell="H1" sqref="A1:XFD1048576"/>
    </sheetView>
  </sheetViews>
  <sheetFormatPr baseColWidth="10" defaultColWidth="11.42578125" defaultRowHeight="15" x14ac:dyDescent="0.25"/>
  <cols>
    <col min="1" max="1" width="2" style="1" customWidth="1"/>
    <col min="2" max="2" width="14.140625" style="1" customWidth="1"/>
    <col min="3" max="3" width="14.85546875" style="1" customWidth="1"/>
    <col min="4" max="4" width="11.42578125" style="1"/>
    <col min="5" max="5" width="13" style="1" customWidth="1"/>
    <col min="6" max="6" width="18.85546875" style="1" customWidth="1"/>
    <col min="7" max="7" width="73" style="1" customWidth="1"/>
    <col min="8" max="8" width="39" style="1" customWidth="1"/>
    <col min="9" max="9" width="30.5703125" style="1" customWidth="1"/>
    <col min="10" max="10" width="94.7109375" style="1" customWidth="1"/>
    <col min="11" max="11" width="54.85546875" style="1" customWidth="1"/>
    <col min="12" max="12" width="37" style="1" customWidth="1"/>
    <col min="13" max="13" width="41.85546875" style="1" customWidth="1"/>
    <col min="14" max="16384" width="11.42578125" style="1"/>
  </cols>
  <sheetData>
    <row r="1" spans="2:13" ht="9.75" customHeight="1" thickBot="1" x14ac:dyDescent="0.3"/>
    <row r="2" spans="2:13" s="8" customFormat="1" ht="39" customHeight="1" x14ac:dyDescent="0.25">
      <c r="B2" s="260"/>
      <c r="C2" s="261"/>
      <c r="D2" s="266" t="s">
        <v>71</v>
      </c>
      <c r="E2" s="266"/>
      <c r="F2" s="232" t="s">
        <v>78</v>
      </c>
      <c r="G2" s="233"/>
      <c r="H2" s="233"/>
      <c r="I2" s="233"/>
      <c r="J2" s="234"/>
      <c r="K2" s="397" t="s">
        <v>72</v>
      </c>
      <c r="L2" s="398"/>
      <c r="M2" s="95"/>
    </row>
    <row r="3" spans="2:13" s="8" customFormat="1" ht="27.75" customHeight="1" x14ac:dyDescent="0.25">
      <c r="B3" s="262"/>
      <c r="C3" s="263"/>
      <c r="D3" s="251" t="s">
        <v>73</v>
      </c>
      <c r="E3" s="251"/>
      <c r="F3" s="235" t="s">
        <v>74</v>
      </c>
      <c r="G3" s="236"/>
      <c r="H3" s="236"/>
      <c r="I3" s="236"/>
      <c r="J3" s="237"/>
      <c r="K3" s="399" t="s">
        <v>75</v>
      </c>
      <c r="L3" s="400"/>
      <c r="M3" s="96"/>
    </row>
    <row r="4" spans="2:13" s="8" customFormat="1" ht="27.75" customHeight="1" x14ac:dyDescent="0.25">
      <c r="B4" s="262"/>
      <c r="C4" s="263"/>
      <c r="D4" s="251" t="s">
        <v>76</v>
      </c>
      <c r="E4" s="251"/>
      <c r="F4" s="404" t="s">
        <v>79</v>
      </c>
      <c r="G4" s="405"/>
      <c r="H4" s="405"/>
      <c r="I4" s="405"/>
      <c r="J4" s="406"/>
      <c r="K4" s="252" t="s">
        <v>77</v>
      </c>
      <c r="L4" s="401"/>
      <c r="M4" s="257"/>
    </row>
    <row r="5" spans="2:13" s="8" customFormat="1" ht="42" customHeight="1" thickBot="1" x14ac:dyDescent="0.3">
      <c r="B5" s="264"/>
      <c r="C5" s="265"/>
      <c r="D5" s="267" t="s">
        <v>80</v>
      </c>
      <c r="E5" s="267"/>
      <c r="F5" s="407" t="s">
        <v>81</v>
      </c>
      <c r="G5" s="408"/>
      <c r="H5" s="408"/>
      <c r="I5" s="408"/>
      <c r="J5" s="409"/>
      <c r="K5" s="402"/>
      <c r="L5" s="403"/>
      <c r="M5" s="396"/>
    </row>
    <row r="6" spans="2:13" ht="23.25" customHeight="1" thickBot="1" x14ac:dyDescent="0.3">
      <c r="B6" s="221" t="s">
        <v>111</v>
      </c>
      <c r="C6" s="222"/>
      <c r="D6" s="222"/>
      <c r="E6" s="222"/>
      <c r="F6" s="222"/>
      <c r="G6" s="222"/>
      <c r="H6" s="222"/>
      <c r="I6" s="222"/>
      <c r="J6" s="222"/>
      <c r="K6" s="222"/>
      <c r="L6" s="222"/>
      <c r="M6" s="223"/>
    </row>
    <row r="7" spans="2:13" ht="42" customHeight="1" thickBot="1" x14ac:dyDescent="0.3">
      <c r="B7" s="393" t="s">
        <v>112</v>
      </c>
      <c r="C7" s="394"/>
      <c r="D7" s="394"/>
      <c r="E7" s="394"/>
      <c r="F7" s="394"/>
      <c r="G7" s="394"/>
      <c r="H7" s="394"/>
      <c r="I7" s="394"/>
      <c r="J7" s="394"/>
      <c r="K7" s="394"/>
      <c r="L7" s="394"/>
      <c r="M7" s="395"/>
    </row>
    <row r="8" spans="2:13" ht="27.75" customHeight="1" thickBot="1" x14ac:dyDescent="0.3">
      <c r="B8" s="410" t="s">
        <v>267</v>
      </c>
      <c r="C8" s="411"/>
      <c r="D8" s="411"/>
      <c r="E8" s="411"/>
      <c r="F8" s="411"/>
      <c r="G8" s="411"/>
      <c r="H8" s="411"/>
      <c r="I8" s="411"/>
      <c r="J8" s="411"/>
      <c r="K8" s="411"/>
      <c r="L8" s="411"/>
      <c r="M8" s="412"/>
    </row>
    <row r="9" spans="2:13" ht="80.25" customHeight="1" thickBot="1" x14ac:dyDescent="0.3">
      <c r="B9" s="413" t="s">
        <v>264</v>
      </c>
      <c r="C9" s="413"/>
      <c r="D9" s="413"/>
      <c r="E9" s="414" t="s">
        <v>269</v>
      </c>
      <c r="F9" s="414"/>
      <c r="G9" s="416" t="s">
        <v>358</v>
      </c>
      <c r="H9" s="416"/>
      <c r="I9" s="416"/>
      <c r="J9" s="416"/>
      <c r="K9" s="416"/>
      <c r="L9" s="416"/>
      <c r="M9" s="416"/>
    </row>
    <row r="10" spans="2:13" ht="15.75" thickBot="1" x14ac:dyDescent="0.3">
      <c r="B10" s="413"/>
      <c r="C10" s="413"/>
      <c r="D10" s="413"/>
      <c r="E10" s="414"/>
      <c r="F10" s="414"/>
      <c r="G10" s="416"/>
      <c r="H10" s="416"/>
      <c r="I10" s="416"/>
      <c r="J10" s="416"/>
      <c r="K10" s="416"/>
      <c r="L10" s="416"/>
      <c r="M10" s="416"/>
    </row>
    <row r="11" spans="2:13" ht="34.5" customHeight="1" thickBot="1" x14ac:dyDescent="0.3">
      <c r="B11" s="413"/>
      <c r="C11" s="413"/>
      <c r="D11" s="413"/>
      <c r="E11" s="414" t="s">
        <v>270</v>
      </c>
      <c r="F11" s="414"/>
      <c r="G11" s="416" t="s">
        <v>359</v>
      </c>
      <c r="H11" s="416"/>
      <c r="I11" s="416"/>
      <c r="J11" s="416"/>
      <c r="K11" s="416"/>
      <c r="L11" s="416"/>
      <c r="M11" s="416"/>
    </row>
    <row r="12" spans="2:13" ht="43.5" customHeight="1" thickBot="1" x14ac:dyDescent="0.3">
      <c r="B12" s="413"/>
      <c r="C12" s="413"/>
      <c r="D12" s="413"/>
      <c r="E12" s="414"/>
      <c r="F12" s="414"/>
      <c r="G12" s="416"/>
      <c r="H12" s="416"/>
      <c r="I12" s="416"/>
      <c r="J12" s="416"/>
      <c r="K12" s="416"/>
      <c r="L12" s="416"/>
      <c r="M12" s="416"/>
    </row>
    <row r="13" spans="2:13" ht="27.75" customHeight="1" thickBot="1" x14ac:dyDescent="0.3">
      <c r="B13" s="413"/>
      <c r="C13" s="413"/>
      <c r="D13" s="413"/>
      <c r="E13" s="414" t="s">
        <v>271</v>
      </c>
      <c r="F13" s="414"/>
      <c r="G13" s="416" t="s">
        <v>360</v>
      </c>
      <c r="H13" s="416"/>
      <c r="I13" s="416"/>
      <c r="J13" s="416"/>
      <c r="K13" s="416"/>
      <c r="L13" s="416"/>
      <c r="M13" s="416"/>
    </row>
    <row r="14" spans="2:13" ht="42" customHeight="1" thickBot="1" x14ac:dyDescent="0.3">
      <c r="B14" s="413"/>
      <c r="C14" s="413"/>
      <c r="D14" s="413"/>
      <c r="E14" s="414"/>
      <c r="F14" s="414"/>
      <c r="G14" s="416"/>
      <c r="H14" s="416"/>
      <c r="I14" s="416"/>
      <c r="J14" s="416"/>
      <c r="K14" s="416"/>
      <c r="L14" s="416"/>
      <c r="M14" s="416"/>
    </row>
    <row r="15" spans="2:13" ht="27.75" customHeight="1" thickBot="1" x14ac:dyDescent="0.3">
      <c r="B15" s="413"/>
      <c r="C15" s="413"/>
      <c r="D15" s="413"/>
      <c r="E15" s="415" t="s">
        <v>272</v>
      </c>
      <c r="F15" s="415"/>
      <c r="G15" s="416" t="s">
        <v>361</v>
      </c>
      <c r="H15" s="416"/>
      <c r="I15" s="416"/>
      <c r="J15" s="416"/>
      <c r="K15" s="416"/>
      <c r="L15" s="416"/>
      <c r="M15" s="416"/>
    </row>
    <row r="16" spans="2:13" ht="27.75" customHeight="1" thickBot="1" x14ac:dyDescent="0.3">
      <c r="B16" s="413"/>
      <c r="C16" s="413"/>
      <c r="D16" s="413"/>
      <c r="E16" s="415"/>
      <c r="F16" s="415"/>
      <c r="G16" s="416"/>
      <c r="H16" s="416"/>
      <c r="I16" s="416"/>
      <c r="J16" s="416"/>
      <c r="K16" s="416"/>
      <c r="L16" s="416"/>
      <c r="M16" s="416"/>
    </row>
    <row r="17" spans="2:13" ht="27.75" customHeight="1" thickBot="1" x14ac:dyDescent="0.3">
      <c r="B17" s="413"/>
      <c r="C17" s="413"/>
      <c r="D17" s="413"/>
      <c r="E17" s="414" t="s">
        <v>273</v>
      </c>
      <c r="F17" s="414"/>
      <c r="G17" s="416" t="s">
        <v>362</v>
      </c>
      <c r="H17" s="416"/>
      <c r="I17" s="416"/>
      <c r="J17" s="416"/>
      <c r="K17" s="416"/>
      <c r="L17" s="416"/>
      <c r="M17" s="416"/>
    </row>
    <row r="18" spans="2:13" ht="27.75" customHeight="1" thickBot="1" x14ac:dyDescent="0.3">
      <c r="B18" s="413"/>
      <c r="C18" s="413"/>
      <c r="D18" s="413"/>
      <c r="E18" s="414"/>
      <c r="F18" s="414"/>
      <c r="G18" s="416"/>
      <c r="H18" s="416"/>
      <c r="I18" s="416"/>
      <c r="J18" s="416"/>
      <c r="K18" s="416"/>
      <c r="L18" s="416"/>
      <c r="M18" s="416"/>
    </row>
    <row r="19" spans="2:13" ht="27.75" customHeight="1" thickBot="1" x14ac:dyDescent="0.3">
      <c r="B19" s="413"/>
      <c r="C19" s="413"/>
      <c r="D19" s="413"/>
      <c r="E19" s="414" t="s">
        <v>274</v>
      </c>
      <c r="F19" s="414"/>
      <c r="G19" s="416" t="s">
        <v>363</v>
      </c>
      <c r="H19" s="416"/>
      <c r="I19" s="416"/>
      <c r="J19" s="416"/>
      <c r="K19" s="416"/>
      <c r="L19" s="416"/>
      <c r="M19" s="416"/>
    </row>
    <row r="20" spans="2:13" ht="27.75" customHeight="1" thickBot="1" x14ac:dyDescent="0.3">
      <c r="B20" s="413"/>
      <c r="C20" s="413"/>
      <c r="D20" s="413"/>
      <c r="E20" s="414"/>
      <c r="F20" s="414"/>
      <c r="G20" s="416"/>
      <c r="H20" s="416"/>
      <c r="I20" s="416"/>
      <c r="J20" s="416"/>
      <c r="K20" s="416"/>
      <c r="L20" s="416"/>
      <c r="M20" s="416"/>
    </row>
    <row r="21" spans="2:13" ht="27.75" customHeight="1" thickBot="1" x14ac:dyDescent="0.3">
      <c r="B21" s="413" t="s">
        <v>265</v>
      </c>
      <c r="C21" s="413"/>
      <c r="D21" s="413"/>
      <c r="E21" s="414" t="s">
        <v>275</v>
      </c>
      <c r="F21" s="414"/>
      <c r="G21" s="416" t="s">
        <v>364</v>
      </c>
      <c r="H21" s="416"/>
      <c r="I21" s="416"/>
      <c r="J21" s="416"/>
      <c r="K21" s="416"/>
      <c r="L21" s="416"/>
      <c r="M21" s="416"/>
    </row>
    <row r="22" spans="2:13" ht="27.75" customHeight="1" thickBot="1" x14ac:dyDescent="0.3">
      <c r="B22" s="413"/>
      <c r="C22" s="413"/>
      <c r="D22" s="413"/>
      <c r="E22" s="414"/>
      <c r="F22" s="414"/>
      <c r="G22" s="416"/>
      <c r="H22" s="416"/>
      <c r="I22" s="416"/>
      <c r="J22" s="416"/>
      <c r="K22" s="416"/>
      <c r="L22" s="416"/>
      <c r="M22" s="416"/>
    </row>
    <row r="23" spans="2:13" ht="66" customHeight="1" thickBot="1" x14ac:dyDescent="0.3">
      <c r="B23" s="413"/>
      <c r="C23" s="413"/>
      <c r="D23" s="413"/>
      <c r="E23" s="414" t="s">
        <v>276</v>
      </c>
      <c r="F23" s="414"/>
      <c r="G23" s="416" t="s">
        <v>365</v>
      </c>
      <c r="H23" s="416"/>
      <c r="I23" s="416"/>
      <c r="J23" s="416"/>
      <c r="K23" s="416"/>
      <c r="L23" s="416"/>
      <c r="M23" s="416"/>
    </row>
    <row r="24" spans="2:13" ht="27.75" customHeight="1" thickBot="1" x14ac:dyDescent="0.3">
      <c r="B24" s="413"/>
      <c r="C24" s="413"/>
      <c r="D24" s="413"/>
      <c r="E24" s="414"/>
      <c r="F24" s="414"/>
      <c r="G24" s="416"/>
      <c r="H24" s="416"/>
      <c r="I24" s="416"/>
      <c r="J24" s="416"/>
      <c r="K24" s="416"/>
      <c r="L24" s="416"/>
      <c r="M24" s="416"/>
    </row>
    <row r="25" spans="2:13" ht="27.75" customHeight="1" thickBot="1" x14ac:dyDescent="0.3">
      <c r="B25" s="413"/>
      <c r="C25" s="413"/>
      <c r="D25" s="413"/>
      <c r="E25" s="414" t="s">
        <v>277</v>
      </c>
      <c r="F25" s="414"/>
      <c r="G25" s="416" t="s">
        <v>366</v>
      </c>
      <c r="H25" s="416"/>
      <c r="I25" s="416"/>
      <c r="J25" s="416"/>
      <c r="K25" s="416"/>
      <c r="L25" s="416"/>
      <c r="M25" s="416"/>
    </row>
    <row r="26" spans="2:13" ht="42" customHeight="1" thickBot="1" x14ac:dyDescent="0.3">
      <c r="B26" s="413"/>
      <c r="C26" s="413"/>
      <c r="D26" s="413"/>
      <c r="E26" s="414"/>
      <c r="F26" s="414"/>
      <c r="G26" s="416"/>
      <c r="H26" s="416"/>
      <c r="I26" s="416"/>
      <c r="J26" s="416"/>
      <c r="K26" s="416"/>
      <c r="L26" s="416"/>
      <c r="M26" s="416"/>
    </row>
    <row r="27" spans="2:13" ht="35.25" customHeight="1" thickBot="1" x14ac:dyDescent="0.3">
      <c r="B27" s="413"/>
      <c r="C27" s="413"/>
      <c r="D27" s="413"/>
      <c r="E27" s="414" t="s">
        <v>278</v>
      </c>
      <c r="F27" s="414"/>
      <c r="G27" s="416" t="s">
        <v>367</v>
      </c>
      <c r="H27" s="416"/>
      <c r="I27" s="416"/>
      <c r="J27" s="416"/>
      <c r="K27" s="416"/>
      <c r="L27" s="416"/>
      <c r="M27" s="416"/>
    </row>
    <row r="28" spans="2:13" ht="42" customHeight="1" thickBot="1" x14ac:dyDescent="0.3">
      <c r="B28" s="413"/>
      <c r="C28" s="413"/>
      <c r="D28" s="413"/>
      <c r="E28" s="414"/>
      <c r="F28" s="414"/>
      <c r="G28" s="416"/>
      <c r="H28" s="416"/>
      <c r="I28" s="416"/>
      <c r="J28" s="416"/>
      <c r="K28" s="416"/>
      <c r="L28" s="416"/>
      <c r="M28" s="416"/>
    </row>
    <row r="29" spans="2:13" ht="53.25" customHeight="1" thickBot="1" x14ac:dyDescent="0.3">
      <c r="B29" s="413"/>
      <c r="C29" s="413"/>
      <c r="D29" s="413"/>
      <c r="E29" s="414" t="s">
        <v>279</v>
      </c>
      <c r="F29" s="414"/>
      <c r="G29" s="416" t="s">
        <v>368</v>
      </c>
      <c r="H29" s="416"/>
      <c r="I29" s="416"/>
      <c r="J29" s="416"/>
      <c r="K29" s="416"/>
      <c r="L29" s="416"/>
      <c r="M29" s="416"/>
    </row>
    <row r="30" spans="2:13" ht="59.25" customHeight="1" thickBot="1" x14ac:dyDescent="0.3">
      <c r="B30" s="413"/>
      <c r="C30" s="413"/>
      <c r="D30" s="413"/>
      <c r="E30" s="414"/>
      <c r="F30" s="414"/>
      <c r="G30" s="416"/>
      <c r="H30" s="416"/>
      <c r="I30" s="416"/>
      <c r="J30" s="416"/>
      <c r="K30" s="416"/>
      <c r="L30" s="416"/>
      <c r="M30" s="416"/>
    </row>
    <row r="31" spans="2:13" ht="39" customHeight="1" thickBot="1" x14ac:dyDescent="0.3">
      <c r="B31" s="413"/>
      <c r="C31" s="413"/>
      <c r="D31" s="413"/>
      <c r="E31" s="415" t="s">
        <v>280</v>
      </c>
      <c r="F31" s="415"/>
      <c r="G31" s="416" t="s">
        <v>369</v>
      </c>
      <c r="H31" s="416"/>
      <c r="I31" s="416"/>
      <c r="J31" s="416"/>
      <c r="K31" s="416"/>
      <c r="L31" s="416"/>
      <c r="M31" s="416"/>
    </row>
    <row r="32" spans="2:13" ht="49.5" customHeight="1" thickBot="1" x14ac:dyDescent="0.3">
      <c r="B32" s="413"/>
      <c r="C32" s="413"/>
      <c r="D32" s="413"/>
      <c r="E32" s="415"/>
      <c r="F32" s="415"/>
      <c r="G32" s="416"/>
      <c r="H32" s="416"/>
      <c r="I32" s="416"/>
      <c r="J32" s="416"/>
      <c r="K32" s="416"/>
      <c r="L32" s="416"/>
      <c r="M32" s="416"/>
    </row>
    <row r="33" spans="2:13" ht="106.5" customHeight="1" thickBot="1" x14ac:dyDescent="0.3">
      <c r="B33" s="419" t="s">
        <v>266</v>
      </c>
      <c r="C33" s="420"/>
      <c r="D33" s="421"/>
      <c r="E33" s="425" t="s">
        <v>80</v>
      </c>
      <c r="F33" s="426"/>
      <c r="G33" s="97" t="s">
        <v>281</v>
      </c>
      <c r="H33" s="97" t="s">
        <v>282</v>
      </c>
      <c r="I33" s="97" t="s">
        <v>283</v>
      </c>
      <c r="J33" s="97" t="s">
        <v>284</v>
      </c>
      <c r="K33" s="97" t="s">
        <v>285</v>
      </c>
      <c r="L33" s="98" t="s">
        <v>286</v>
      </c>
      <c r="M33" s="98" t="s">
        <v>287</v>
      </c>
    </row>
    <row r="34" spans="2:13" ht="105.75" customHeight="1" thickBot="1" x14ac:dyDescent="0.35">
      <c r="B34" s="422"/>
      <c r="C34" s="423"/>
      <c r="D34" s="424"/>
      <c r="E34" s="417" t="s">
        <v>14</v>
      </c>
      <c r="F34" s="418"/>
      <c r="G34" s="99" t="s">
        <v>303</v>
      </c>
      <c r="H34" s="99"/>
      <c r="I34" s="99"/>
      <c r="J34" s="99" t="s">
        <v>306</v>
      </c>
      <c r="K34" s="99" t="s">
        <v>307</v>
      </c>
      <c r="L34" s="100"/>
      <c r="M34" s="100"/>
    </row>
    <row r="35" spans="2:13" ht="99.75" thickBot="1" x14ac:dyDescent="0.35">
      <c r="B35" s="422"/>
      <c r="C35" s="423"/>
      <c r="D35" s="424"/>
      <c r="E35" s="417" t="s">
        <v>8</v>
      </c>
      <c r="F35" s="418"/>
      <c r="G35" s="99" t="s">
        <v>308</v>
      </c>
      <c r="H35" s="99"/>
      <c r="I35" s="99"/>
      <c r="J35" s="99" t="s">
        <v>309</v>
      </c>
      <c r="K35" s="99" t="s">
        <v>310</v>
      </c>
      <c r="L35" s="100"/>
      <c r="M35" s="100"/>
    </row>
    <row r="36" spans="2:13" ht="149.25" thickBot="1" x14ac:dyDescent="0.35">
      <c r="B36" s="422"/>
      <c r="C36" s="423"/>
      <c r="D36" s="424"/>
      <c r="E36" s="417" t="s">
        <v>11</v>
      </c>
      <c r="F36" s="418"/>
      <c r="G36" s="99" t="s">
        <v>312</v>
      </c>
      <c r="H36" s="99"/>
      <c r="I36" s="99"/>
      <c r="J36" s="99" t="s">
        <v>313</v>
      </c>
      <c r="K36" s="99" t="s">
        <v>314</v>
      </c>
      <c r="L36" s="100"/>
      <c r="M36" s="100"/>
    </row>
    <row r="37" spans="2:13" ht="99.75" thickBot="1" x14ac:dyDescent="0.35">
      <c r="B37" s="422"/>
      <c r="C37" s="423"/>
      <c r="D37" s="424"/>
      <c r="E37" s="417" t="s">
        <v>15</v>
      </c>
      <c r="F37" s="418"/>
      <c r="G37" s="99" t="s">
        <v>316</v>
      </c>
      <c r="H37" s="99"/>
      <c r="I37" s="99"/>
      <c r="J37" s="99" t="s">
        <v>318</v>
      </c>
      <c r="K37" s="99" t="s">
        <v>319</v>
      </c>
      <c r="L37" s="100"/>
      <c r="M37" s="100"/>
    </row>
    <row r="38" spans="2:13" ht="116.25" thickBot="1" x14ac:dyDescent="0.35">
      <c r="B38" s="422"/>
      <c r="C38" s="423"/>
      <c r="D38" s="424"/>
      <c r="E38" s="417" t="s">
        <v>10</v>
      </c>
      <c r="F38" s="418"/>
      <c r="G38" s="99" t="s">
        <v>320</v>
      </c>
      <c r="H38" s="99"/>
      <c r="I38" s="99"/>
      <c r="J38" s="99" t="s">
        <v>322</v>
      </c>
      <c r="K38" s="99" t="s">
        <v>323</v>
      </c>
      <c r="L38" s="100"/>
      <c r="M38" s="100"/>
    </row>
    <row r="39" spans="2:13" ht="116.25" thickBot="1" x14ac:dyDescent="0.35">
      <c r="B39" s="422"/>
      <c r="C39" s="423"/>
      <c r="D39" s="424"/>
      <c r="E39" s="417" t="s">
        <v>16</v>
      </c>
      <c r="F39" s="418"/>
      <c r="G39" s="99" t="s">
        <v>324</v>
      </c>
      <c r="H39" s="99"/>
      <c r="I39" s="99"/>
      <c r="J39" s="99" t="s">
        <v>326</v>
      </c>
      <c r="K39" s="99" t="s">
        <v>587</v>
      </c>
      <c r="L39" s="100"/>
      <c r="M39" s="100"/>
    </row>
    <row r="40" spans="2:13" ht="314.25" thickBot="1" x14ac:dyDescent="0.35">
      <c r="B40" s="422"/>
      <c r="C40" s="423"/>
      <c r="D40" s="424"/>
      <c r="E40" s="417" t="s">
        <v>17</v>
      </c>
      <c r="F40" s="418"/>
      <c r="G40" s="99" t="s">
        <v>327</v>
      </c>
      <c r="H40" s="99"/>
      <c r="I40" s="99"/>
      <c r="J40" s="99" t="s">
        <v>332</v>
      </c>
      <c r="K40" s="99" t="s">
        <v>588</v>
      </c>
      <c r="L40" s="100"/>
      <c r="M40" s="100"/>
    </row>
    <row r="41" spans="2:13" ht="231.75" thickBot="1" x14ac:dyDescent="0.35">
      <c r="B41" s="422"/>
      <c r="C41" s="423"/>
      <c r="D41" s="424"/>
      <c r="E41" s="417" t="s">
        <v>18</v>
      </c>
      <c r="F41" s="418"/>
      <c r="G41" s="99" t="s">
        <v>329</v>
      </c>
      <c r="H41" s="99"/>
      <c r="I41" s="99"/>
      <c r="J41" s="99" t="s">
        <v>330</v>
      </c>
      <c r="K41" s="99" t="s">
        <v>589</v>
      </c>
      <c r="L41" s="100"/>
      <c r="M41" s="100"/>
    </row>
    <row r="42" spans="2:13" ht="83.25" thickBot="1" x14ac:dyDescent="0.35">
      <c r="B42" s="422"/>
      <c r="C42" s="423"/>
      <c r="D42" s="424"/>
      <c r="E42" s="417" t="s">
        <v>333</v>
      </c>
      <c r="F42" s="418"/>
      <c r="G42" s="99" t="s">
        <v>334</v>
      </c>
      <c r="H42" s="99"/>
      <c r="I42" s="99"/>
      <c r="J42" s="99"/>
      <c r="K42" s="99" t="s">
        <v>307</v>
      </c>
      <c r="L42" s="100"/>
      <c r="M42" s="100"/>
    </row>
    <row r="43" spans="2:13" ht="83.25" thickBot="1" x14ac:dyDescent="0.35">
      <c r="B43" s="422"/>
      <c r="C43" s="423"/>
      <c r="D43" s="424"/>
      <c r="E43" s="417" t="s">
        <v>27</v>
      </c>
      <c r="F43" s="418"/>
      <c r="G43" s="99" t="s">
        <v>335</v>
      </c>
      <c r="H43" s="99"/>
      <c r="I43" s="99"/>
      <c r="J43" s="99" t="s">
        <v>337</v>
      </c>
      <c r="K43" s="99" t="s">
        <v>338</v>
      </c>
      <c r="L43" s="100"/>
      <c r="M43" s="100"/>
    </row>
    <row r="44" spans="2:13" ht="336" customHeight="1" thickBot="1" x14ac:dyDescent="0.35">
      <c r="B44" s="422"/>
      <c r="C44" s="423"/>
      <c r="D44" s="424"/>
      <c r="E44" s="417" t="s">
        <v>19</v>
      </c>
      <c r="F44" s="418"/>
      <c r="G44" s="99" t="s">
        <v>339</v>
      </c>
      <c r="H44" s="99"/>
      <c r="I44" s="99"/>
      <c r="J44" s="99" t="s">
        <v>341</v>
      </c>
      <c r="K44" s="99" t="s">
        <v>342</v>
      </c>
      <c r="L44" s="100"/>
      <c r="M44" s="100"/>
    </row>
    <row r="45" spans="2:13" ht="83.25" thickBot="1" x14ac:dyDescent="0.35">
      <c r="B45" s="422"/>
      <c r="C45" s="423"/>
      <c r="D45" s="424"/>
      <c r="E45" s="417" t="s">
        <v>20</v>
      </c>
      <c r="F45" s="418"/>
      <c r="G45" s="99" t="s">
        <v>343</v>
      </c>
      <c r="H45" s="99"/>
      <c r="I45" s="99"/>
      <c r="J45" s="99" t="s">
        <v>345</v>
      </c>
      <c r="K45" s="99" t="s">
        <v>346</v>
      </c>
      <c r="L45" s="100"/>
      <c r="M45" s="100"/>
    </row>
    <row r="46" spans="2:13" ht="116.25" thickBot="1" x14ac:dyDescent="0.35">
      <c r="B46" s="422"/>
      <c r="C46" s="423"/>
      <c r="D46" s="424"/>
      <c r="E46" s="417" t="s">
        <v>21</v>
      </c>
      <c r="F46" s="418"/>
      <c r="G46" s="99" t="s">
        <v>347</v>
      </c>
      <c r="H46" s="101"/>
      <c r="I46" s="101"/>
      <c r="J46" s="99" t="s">
        <v>349</v>
      </c>
      <c r="K46" s="102" t="s">
        <v>350</v>
      </c>
      <c r="L46" s="100"/>
      <c r="M46" s="100"/>
    </row>
    <row r="47" spans="2:13" ht="215.25" thickBot="1" x14ac:dyDescent="0.35">
      <c r="B47" s="422"/>
      <c r="C47" s="423"/>
      <c r="D47" s="424"/>
      <c r="E47" s="417" t="s">
        <v>22</v>
      </c>
      <c r="F47" s="418"/>
      <c r="G47" s="99" t="s">
        <v>351</v>
      </c>
      <c r="H47" s="101"/>
      <c r="I47" s="101"/>
      <c r="J47" s="99" t="s">
        <v>352</v>
      </c>
      <c r="K47" s="102" t="s">
        <v>350</v>
      </c>
      <c r="L47" s="100"/>
      <c r="M47" s="100"/>
    </row>
    <row r="48" spans="2:13" ht="149.25" thickBot="1" x14ac:dyDescent="0.35">
      <c r="B48" s="422"/>
      <c r="C48" s="423"/>
      <c r="D48" s="424"/>
      <c r="E48" s="417" t="s">
        <v>23</v>
      </c>
      <c r="F48" s="418"/>
      <c r="G48" s="99" t="s">
        <v>354</v>
      </c>
      <c r="H48" s="101"/>
      <c r="I48" s="101"/>
      <c r="J48" s="99" t="s">
        <v>355</v>
      </c>
      <c r="K48" s="102" t="s">
        <v>356</v>
      </c>
      <c r="L48" s="100"/>
      <c r="M48" s="100"/>
    </row>
    <row r="49" spans="2:13" ht="116.25" thickBot="1" x14ac:dyDescent="0.35">
      <c r="B49" s="422"/>
      <c r="C49" s="423"/>
      <c r="D49" s="424"/>
      <c r="E49" s="417" t="s">
        <v>268</v>
      </c>
      <c r="F49" s="418"/>
      <c r="G49" s="99" t="s">
        <v>370</v>
      </c>
      <c r="H49" s="101"/>
      <c r="I49" s="101"/>
      <c r="J49" s="99" t="s">
        <v>371</v>
      </c>
      <c r="K49" s="102" t="s">
        <v>372</v>
      </c>
      <c r="L49" s="100"/>
      <c r="M49" s="100"/>
    </row>
    <row r="50" spans="2:13" ht="52.5" customHeight="1" x14ac:dyDescent="0.25">
      <c r="B50" s="103"/>
      <c r="C50" s="68"/>
      <c r="D50" s="68"/>
      <c r="E50" s="68"/>
      <c r="F50" s="68"/>
      <c r="G50" s="68"/>
      <c r="H50" s="68"/>
      <c r="I50" s="68"/>
      <c r="J50" s="68"/>
      <c r="K50" s="68"/>
      <c r="L50" s="68"/>
      <c r="M50" s="104"/>
    </row>
    <row r="51" spans="2:13" ht="18.75" x14ac:dyDescent="0.3">
      <c r="B51" s="9"/>
      <c r="C51" s="84"/>
      <c r="D51" s="84"/>
      <c r="E51" s="79"/>
      <c r="F51" s="79"/>
      <c r="G51" s="79"/>
      <c r="H51" s="79"/>
      <c r="I51" s="79"/>
      <c r="J51" s="3"/>
      <c r="K51" s="3"/>
      <c r="L51" s="3"/>
      <c r="M51" s="10"/>
    </row>
    <row r="52" spans="2:13" x14ac:dyDescent="0.25">
      <c r="B52" s="9"/>
      <c r="C52" s="3"/>
      <c r="D52" s="3"/>
      <c r="E52" s="3"/>
      <c r="F52" s="3"/>
      <c r="G52" s="3"/>
      <c r="H52" s="3"/>
      <c r="I52" s="3"/>
      <c r="J52" s="3"/>
      <c r="K52" s="3"/>
      <c r="L52" s="3"/>
      <c r="M52" s="10"/>
    </row>
    <row r="53" spans="2:13" ht="15.75" thickBot="1" x14ac:dyDescent="0.3">
      <c r="B53" s="89"/>
      <c r="C53" s="90"/>
      <c r="D53" s="90"/>
      <c r="E53" s="90"/>
      <c r="F53" s="90"/>
      <c r="G53" s="90"/>
      <c r="H53" s="90"/>
      <c r="I53" s="90"/>
      <c r="J53" s="90"/>
      <c r="K53" s="90"/>
      <c r="L53" s="90"/>
      <c r="M53" s="91"/>
    </row>
  </sheetData>
  <sheetProtection algorithmName="SHA-512" hashValue="pkTz6j+vwLG6xTR24H1o3djh+yb8m1+E7zlTzDhUOqOXhsHz67N0ySKKI9ZCvAcBp+gxCprSrw5iDr9YgnUblA==" saltValue="8bll0swEwedcCFdQVYeINw==" spinCount="100000" sheet="1" objects="1" scenarios="1"/>
  <mergeCells count="60">
    <mergeCell ref="E47:F47"/>
    <mergeCell ref="E48:F48"/>
    <mergeCell ref="E49:F49"/>
    <mergeCell ref="B33:D49"/>
    <mergeCell ref="E42:F42"/>
    <mergeCell ref="E43:F43"/>
    <mergeCell ref="E44:F44"/>
    <mergeCell ref="E45:F45"/>
    <mergeCell ref="E46:F46"/>
    <mergeCell ref="E37:F37"/>
    <mergeCell ref="E38:F38"/>
    <mergeCell ref="E39:F39"/>
    <mergeCell ref="E40:F40"/>
    <mergeCell ref="E41:F41"/>
    <mergeCell ref="E33:F33"/>
    <mergeCell ref="E34:F34"/>
    <mergeCell ref="E35:F35"/>
    <mergeCell ref="E36:F36"/>
    <mergeCell ref="G17:M18"/>
    <mergeCell ref="G19:M20"/>
    <mergeCell ref="B21:D32"/>
    <mergeCell ref="E21:F22"/>
    <mergeCell ref="E23:F24"/>
    <mergeCell ref="E25:F26"/>
    <mergeCell ref="E27:F28"/>
    <mergeCell ref="E29:F30"/>
    <mergeCell ref="E31:F32"/>
    <mergeCell ref="G21:M22"/>
    <mergeCell ref="G23:M24"/>
    <mergeCell ref="G25:M26"/>
    <mergeCell ref="G27:M28"/>
    <mergeCell ref="G29:M30"/>
    <mergeCell ref="G31:M32"/>
    <mergeCell ref="G9:M10"/>
    <mergeCell ref="G11:M12"/>
    <mergeCell ref="G13:M14"/>
    <mergeCell ref="G15:M16"/>
    <mergeCell ref="B8:M8"/>
    <mergeCell ref="B9:D20"/>
    <mergeCell ref="E9:F10"/>
    <mergeCell ref="E11:F12"/>
    <mergeCell ref="E13:F14"/>
    <mergeCell ref="E15:F16"/>
    <mergeCell ref="E17:F18"/>
    <mergeCell ref="E19:F20"/>
    <mergeCell ref="D3:E3"/>
    <mergeCell ref="D4:E4"/>
    <mergeCell ref="B7:M7"/>
    <mergeCell ref="D5:E5"/>
    <mergeCell ref="B6:M6"/>
    <mergeCell ref="B2:C5"/>
    <mergeCell ref="D2:E2"/>
    <mergeCell ref="M4:M5"/>
    <mergeCell ref="K2:L2"/>
    <mergeCell ref="K3:L3"/>
    <mergeCell ref="K4:L5"/>
    <mergeCell ref="F2:J2"/>
    <mergeCell ref="F3:J3"/>
    <mergeCell ref="F4:J4"/>
    <mergeCell ref="F5:J5"/>
  </mergeCells>
  <pageMargins left="0.7" right="0.7" top="0.75" bottom="0.75" header="0.3" footer="0.3"/>
  <pageSetup paperSize="1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172"/>
  <sheetViews>
    <sheetView topLeftCell="E1" zoomScale="70" zoomScaleNormal="70" workbookViewId="0">
      <selection activeCell="E5" sqref="E5:K5"/>
    </sheetView>
  </sheetViews>
  <sheetFormatPr baseColWidth="10" defaultColWidth="11.42578125" defaultRowHeight="15" x14ac:dyDescent="0.25"/>
  <cols>
    <col min="1" max="1" width="7.140625" style="1" customWidth="1"/>
    <col min="2" max="2" width="17.7109375" style="1" customWidth="1"/>
    <col min="3" max="3" width="40.7109375" style="1" customWidth="1"/>
    <col min="4" max="4" width="59.28515625" style="1" customWidth="1"/>
    <col min="5" max="5" width="33" style="1" customWidth="1"/>
    <col min="6" max="6" width="6.5703125" style="1" customWidth="1"/>
    <col min="7" max="7" width="69.5703125" style="1" customWidth="1"/>
    <col min="8" max="8" width="28" style="1" customWidth="1"/>
    <col min="9" max="9" width="29.7109375" style="1" customWidth="1"/>
    <col min="10" max="10" width="25" style="1" customWidth="1"/>
    <col min="11" max="11" width="16.140625" style="1" customWidth="1"/>
    <col min="12" max="12" width="28" style="1" customWidth="1"/>
    <col min="13" max="13" width="23.28515625" style="1" customWidth="1"/>
    <col min="14" max="14" width="8.42578125" style="1" customWidth="1"/>
    <col min="15" max="15" width="7.85546875" style="1" customWidth="1"/>
    <col min="16" max="16" width="10.28515625" style="1" customWidth="1"/>
    <col min="17" max="17" width="10.85546875" style="1" customWidth="1"/>
    <col min="18" max="16384" width="11.42578125" style="1"/>
  </cols>
  <sheetData>
    <row r="2" spans="2:17" ht="15.75" thickBot="1" x14ac:dyDescent="0.3"/>
    <row r="3" spans="2:17" s="8" customFormat="1" ht="39" customHeight="1" x14ac:dyDescent="0.25">
      <c r="B3" s="447"/>
      <c r="C3" s="448"/>
      <c r="D3" s="187" t="s">
        <v>71</v>
      </c>
      <c r="E3" s="453" t="s">
        <v>78</v>
      </c>
      <c r="F3" s="454"/>
      <c r="G3" s="454"/>
      <c r="H3" s="454"/>
      <c r="I3" s="454"/>
      <c r="J3" s="454"/>
      <c r="K3" s="455"/>
      <c r="L3" s="266" t="s">
        <v>72</v>
      </c>
      <c r="M3" s="266"/>
      <c r="N3" s="459"/>
      <c r="O3" s="228"/>
      <c r="P3" s="228"/>
      <c r="Q3" s="460"/>
    </row>
    <row r="4" spans="2:17" s="8" customFormat="1" ht="27.75" customHeight="1" x14ac:dyDescent="0.25">
      <c r="B4" s="449"/>
      <c r="C4" s="450"/>
      <c r="D4" s="188" t="s">
        <v>73</v>
      </c>
      <c r="E4" s="456" t="s">
        <v>74</v>
      </c>
      <c r="F4" s="457"/>
      <c r="G4" s="457"/>
      <c r="H4" s="457"/>
      <c r="I4" s="457"/>
      <c r="J4" s="457"/>
      <c r="K4" s="458"/>
      <c r="L4" s="251" t="s">
        <v>75</v>
      </c>
      <c r="M4" s="251"/>
      <c r="N4" s="389"/>
      <c r="O4" s="226"/>
      <c r="P4" s="226"/>
      <c r="Q4" s="461"/>
    </row>
    <row r="5" spans="2:17" s="8" customFormat="1" ht="27.75" customHeight="1" x14ac:dyDescent="0.25">
      <c r="B5" s="449"/>
      <c r="C5" s="450"/>
      <c r="D5" s="188" t="s">
        <v>76</v>
      </c>
      <c r="E5" s="456" t="s">
        <v>79</v>
      </c>
      <c r="F5" s="457"/>
      <c r="G5" s="457"/>
      <c r="H5" s="457"/>
      <c r="I5" s="457"/>
      <c r="J5" s="457"/>
      <c r="K5" s="458"/>
      <c r="L5" s="252" t="s">
        <v>77</v>
      </c>
      <c r="M5" s="253"/>
      <c r="N5" s="256"/>
      <c r="O5" s="445"/>
      <c r="P5" s="445"/>
      <c r="Q5" s="257"/>
    </row>
    <row r="6" spans="2:17" s="8" customFormat="1" ht="42" customHeight="1" thickBot="1" x14ac:dyDescent="0.3">
      <c r="B6" s="451"/>
      <c r="C6" s="452"/>
      <c r="D6" s="105" t="s">
        <v>80</v>
      </c>
      <c r="E6" s="407" t="s">
        <v>81</v>
      </c>
      <c r="F6" s="408"/>
      <c r="G6" s="408"/>
      <c r="H6" s="408"/>
      <c r="I6" s="408"/>
      <c r="J6" s="408"/>
      <c r="K6" s="409"/>
      <c r="L6" s="254"/>
      <c r="M6" s="255"/>
      <c r="N6" s="258"/>
      <c r="O6" s="446"/>
      <c r="P6" s="446"/>
      <c r="Q6" s="259"/>
    </row>
    <row r="7" spans="2:17" ht="23.25" customHeight="1" thickBot="1" x14ac:dyDescent="0.3">
      <c r="B7" s="221" t="s">
        <v>120</v>
      </c>
      <c r="C7" s="222"/>
      <c r="D7" s="222"/>
      <c r="E7" s="222"/>
      <c r="F7" s="222"/>
      <c r="G7" s="222"/>
      <c r="H7" s="222"/>
      <c r="I7" s="222"/>
      <c r="J7" s="222"/>
      <c r="K7" s="222"/>
      <c r="L7" s="222"/>
      <c r="M7" s="222"/>
      <c r="N7" s="222"/>
      <c r="O7" s="222"/>
      <c r="P7" s="222"/>
      <c r="Q7" s="223"/>
    </row>
    <row r="8" spans="2:17" ht="48" customHeight="1" x14ac:dyDescent="0.25">
      <c r="B8" s="433" t="s">
        <v>133</v>
      </c>
      <c r="C8" s="434"/>
      <c r="D8" s="434"/>
      <c r="E8" s="434"/>
      <c r="F8" s="434"/>
      <c r="G8" s="434"/>
      <c r="H8" s="434"/>
      <c r="I8" s="434"/>
      <c r="J8" s="434"/>
      <c r="K8" s="434"/>
      <c r="L8" s="434"/>
      <c r="M8" s="434"/>
      <c r="N8" s="434"/>
      <c r="O8" s="434"/>
      <c r="P8" s="434"/>
      <c r="Q8" s="435"/>
    </row>
    <row r="9" spans="2:17" ht="27.75" customHeight="1" x14ac:dyDescent="0.25">
      <c r="B9" s="436" t="s">
        <v>121</v>
      </c>
      <c r="C9" s="437"/>
      <c r="D9" s="437"/>
      <c r="E9" s="437"/>
      <c r="F9" s="437"/>
      <c r="G9" s="437"/>
      <c r="H9" s="437"/>
      <c r="I9" s="437"/>
      <c r="J9" s="437"/>
      <c r="K9" s="437"/>
      <c r="L9" s="437"/>
      <c r="M9" s="437"/>
      <c r="N9" s="437"/>
      <c r="O9" s="437"/>
      <c r="P9" s="437"/>
      <c r="Q9" s="438"/>
    </row>
    <row r="10" spans="2:17" ht="36" customHeight="1" x14ac:dyDescent="0.25">
      <c r="B10" s="439" t="s">
        <v>80</v>
      </c>
      <c r="C10" s="440"/>
      <c r="D10" s="465" t="s">
        <v>304</v>
      </c>
      <c r="E10" s="465" t="s">
        <v>128</v>
      </c>
      <c r="F10" s="313" t="s">
        <v>130</v>
      </c>
      <c r="G10" s="313"/>
      <c r="H10" s="441" t="s">
        <v>131</v>
      </c>
      <c r="I10" s="442"/>
      <c r="J10" s="441" t="s">
        <v>390</v>
      </c>
      <c r="K10" s="442"/>
      <c r="L10" s="467" t="s">
        <v>132</v>
      </c>
      <c r="M10" s="468"/>
      <c r="N10" s="462" t="s">
        <v>122</v>
      </c>
      <c r="O10" s="463"/>
      <c r="P10" s="463"/>
      <c r="Q10" s="464"/>
    </row>
    <row r="11" spans="2:17" ht="46.5" customHeight="1" x14ac:dyDescent="0.25">
      <c r="B11" s="439"/>
      <c r="C11" s="440"/>
      <c r="D11" s="466"/>
      <c r="E11" s="466"/>
      <c r="F11" s="313"/>
      <c r="G11" s="313"/>
      <c r="H11" s="443"/>
      <c r="I11" s="444"/>
      <c r="J11" s="443"/>
      <c r="K11" s="444"/>
      <c r="L11" s="469"/>
      <c r="M11" s="470"/>
      <c r="N11" s="182" t="s">
        <v>123</v>
      </c>
      <c r="O11" s="182" t="s">
        <v>124</v>
      </c>
      <c r="P11" s="182" t="s">
        <v>125</v>
      </c>
      <c r="Q11" s="106" t="s">
        <v>126</v>
      </c>
    </row>
    <row r="12" spans="2:17" ht="16.5" customHeight="1" x14ac:dyDescent="0.25">
      <c r="B12" s="471" t="str">
        <f>'2 - CONTEXTO'!E34</f>
        <v>Direccionamiento Estratégico</v>
      </c>
      <c r="C12" s="472"/>
      <c r="D12" s="483" t="s">
        <v>305</v>
      </c>
      <c r="E12" s="486" t="str">
        <f>'2 - CONTEXTO'!K34</f>
        <v>1. Oficina del Planeación.</v>
      </c>
      <c r="F12" s="489">
        <v>1</v>
      </c>
      <c r="G12" s="269" t="s">
        <v>419</v>
      </c>
      <c r="H12" s="269" t="s">
        <v>420</v>
      </c>
      <c r="I12" s="427"/>
      <c r="J12" s="269" t="s">
        <v>422</v>
      </c>
      <c r="K12" s="269"/>
      <c r="L12" s="269" t="s">
        <v>423</v>
      </c>
      <c r="M12" s="427"/>
      <c r="N12" s="432" t="s">
        <v>129</v>
      </c>
      <c r="O12" s="432" t="s">
        <v>129</v>
      </c>
      <c r="P12" s="432" t="s">
        <v>129</v>
      </c>
      <c r="Q12" s="432" t="s">
        <v>129</v>
      </c>
    </row>
    <row r="13" spans="2:17" ht="16.5" customHeight="1" x14ac:dyDescent="0.25">
      <c r="B13" s="473"/>
      <c r="C13" s="474"/>
      <c r="D13" s="484"/>
      <c r="E13" s="487"/>
      <c r="F13" s="489"/>
      <c r="G13" s="269"/>
      <c r="H13" s="269" t="s">
        <v>421</v>
      </c>
      <c r="I13" s="427"/>
      <c r="J13" s="269"/>
      <c r="K13" s="269"/>
      <c r="L13" s="269" t="s">
        <v>424</v>
      </c>
      <c r="M13" s="427"/>
      <c r="N13" s="432"/>
      <c r="O13" s="432"/>
      <c r="P13" s="432"/>
      <c r="Q13" s="432"/>
    </row>
    <row r="14" spans="2:17" ht="16.5" customHeight="1" x14ac:dyDescent="0.25">
      <c r="B14" s="473"/>
      <c r="C14" s="474"/>
      <c r="D14" s="484"/>
      <c r="E14" s="487"/>
      <c r="F14" s="489">
        <v>2</v>
      </c>
      <c r="G14" s="269" t="s">
        <v>391</v>
      </c>
      <c r="H14" s="269" t="s">
        <v>396</v>
      </c>
      <c r="I14" s="427"/>
      <c r="J14" s="269"/>
      <c r="K14" s="269"/>
      <c r="L14" s="269" t="s">
        <v>399</v>
      </c>
      <c r="M14" s="427"/>
      <c r="N14" s="432"/>
      <c r="O14" s="432"/>
      <c r="P14" s="432"/>
      <c r="Q14" s="432"/>
    </row>
    <row r="15" spans="2:17" ht="16.5" customHeight="1" x14ac:dyDescent="0.25">
      <c r="B15" s="473"/>
      <c r="C15" s="474"/>
      <c r="D15" s="484"/>
      <c r="E15" s="487"/>
      <c r="F15" s="489"/>
      <c r="G15" s="269"/>
      <c r="H15" s="269" t="s">
        <v>400</v>
      </c>
      <c r="I15" s="427"/>
      <c r="J15" s="269"/>
      <c r="K15" s="269"/>
      <c r="L15" s="269" t="s">
        <v>402</v>
      </c>
      <c r="M15" s="427"/>
      <c r="N15" s="432"/>
      <c r="O15" s="432"/>
      <c r="P15" s="432"/>
      <c r="Q15" s="432"/>
    </row>
    <row r="16" spans="2:17" ht="16.5" customHeight="1" x14ac:dyDescent="0.25">
      <c r="B16" s="473"/>
      <c r="C16" s="474"/>
      <c r="D16" s="484"/>
      <c r="E16" s="487"/>
      <c r="F16" s="489">
        <v>3</v>
      </c>
      <c r="G16" s="269" t="s">
        <v>392</v>
      </c>
      <c r="H16" s="269" t="s">
        <v>397</v>
      </c>
      <c r="I16" s="427"/>
      <c r="J16" s="269"/>
      <c r="K16" s="269"/>
      <c r="L16" s="269" t="s">
        <v>409</v>
      </c>
      <c r="M16" s="427"/>
      <c r="N16" s="432"/>
      <c r="O16" s="432"/>
      <c r="P16" s="432"/>
      <c r="Q16" s="432"/>
    </row>
    <row r="17" spans="2:17" ht="16.5" customHeight="1" x14ac:dyDescent="0.25">
      <c r="B17" s="473"/>
      <c r="C17" s="474"/>
      <c r="D17" s="484"/>
      <c r="E17" s="487"/>
      <c r="F17" s="489"/>
      <c r="G17" s="269"/>
      <c r="H17" s="269" t="s">
        <v>404</v>
      </c>
      <c r="I17" s="427"/>
      <c r="J17" s="269"/>
      <c r="K17" s="269"/>
      <c r="L17" s="269" t="s">
        <v>410</v>
      </c>
      <c r="M17" s="427"/>
      <c r="N17" s="432"/>
      <c r="O17" s="432"/>
      <c r="P17" s="432"/>
      <c r="Q17" s="432"/>
    </row>
    <row r="18" spans="2:17" ht="16.5" customHeight="1" x14ac:dyDescent="0.25">
      <c r="B18" s="473"/>
      <c r="C18" s="474"/>
      <c r="D18" s="484"/>
      <c r="E18" s="487"/>
      <c r="F18" s="489">
        <v>4</v>
      </c>
      <c r="G18" s="269" t="s">
        <v>393</v>
      </c>
      <c r="H18" s="269" t="s">
        <v>405</v>
      </c>
      <c r="I18" s="427"/>
      <c r="J18" s="269"/>
      <c r="K18" s="269"/>
      <c r="L18" s="269" t="s">
        <v>411</v>
      </c>
      <c r="M18" s="427"/>
      <c r="N18" s="432"/>
      <c r="O18" s="432"/>
      <c r="P18" s="432"/>
      <c r="Q18" s="432"/>
    </row>
    <row r="19" spans="2:17" ht="16.5" customHeight="1" x14ac:dyDescent="0.25">
      <c r="B19" s="473"/>
      <c r="C19" s="474"/>
      <c r="D19" s="484"/>
      <c r="E19" s="487"/>
      <c r="F19" s="489"/>
      <c r="G19" s="269"/>
      <c r="H19" s="269" t="s">
        <v>406</v>
      </c>
      <c r="I19" s="427"/>
      <c r="J19" s="269"/>
      <c r="K19" s="269"/>
      <c r="L19" s="269" t="s">
        <v>412</v>
      </c>
      <c r="M19" s="427"/>
      <c r="N19" s="432"/>
      <c r="O19" s="432"/>
      <c r="P19" s="432"/>
      <c r="Q19" s="432"/>
    </row>
    <row r="20" spans="2:17" ht="16.5" customHeight="1" x14ac:dyDescent="0.25">
      <c r="B20" s="473"/>
      <c r="C20" s="474"/>
      <c r="D20" s="484"/>
      <c r="E20" s="487"/>
      <c r="F20" s="489">
        <v>5</v>
      </c>
      <c r="G20" s="269" t="s">
        <v>394</v>
      </c>
      <c r="H20" s="269" t="s">
        <v>407</v>
      </c>
      <c r="I20" s="427"/>
      <c r="J20" s="269"/>
      <c r="K20" s="269"/>
      <c r="L20" s="269" t="s">
        <v>413</v>
      </c>
      <c r="M20" s="427"/>
      <c r="N20" s="432"/>
      <c r="O20" s="432"/>
      <c r="P20" s="432"/>
      <c r="Q20" s="432"/>
    </row>
    <row r="21" spans="2:17" ht="16.5" customHeight="1" x14ac:dyDescent="0.25">
      <c r="B21" s="475"/>
      <c r="C21" s="476"/>
      <c r="D21" s="485"/>
      <c r="E21" s="488"/>
      <c r="F21" s="489"/>
      <c r="G21" s="269"/>
      <c r="H21" s="269" t="s">
        <v>408</v>
      </c>
      <c r="I21" s="427"/>
      <c r="J21" s="269"/>
      <c r="K21" s="269"/>
      <c r="L21" s="269" t="s">
        <v>414</v>
      </c>
      <c r="M21" s="427"/>
      <c r="N21" s="432"/>
      <c r="O21" s="432"/>
      <c r="P21" s="432"/>
      <c r="Q21" s="432"/>
    </row>
    <row r="22" spans="2:17" ht="16.5" customHeight="1" x14ac:dyDescent="0.25">
      <c r="B22" s="477" t="str">
        <f>'2 - CONTEXTO'!E35</f>
        <v>Comunicación y Gestión con Grupos de Interés.</v>
      </c>
      <c r="C22" s="478"/>
      <c r="D22" s="483" t="s">
        <v>311</v>
      </c>
      <c r="E22" s="490" t="str">
        <f>'2 - CONTEXTO'!K35</f>
        <v>1. Dirección General.
2. Secretaría General.
3. Oficina de Planeación.
4. Oficina Jurídica.
5. Oficina del Inspector de la Gestión de Tierras.
6. Oficina de Control Interno.</v>
      </c>
      <c r="F22" s="489">
        <v>1</v>
      </c>
      <c r="G22" s="269" t="s">
        <v>425</v>
      </c>
      <c r="H22" s="269" t="s">
        <v>426</v>
      </c>
      <c r="I22" s="427"/>
      <c r="J22" s="269" t="s">
        <v>427</v>
      </c>
      <c r="K22" s="269"/>
      <c r="L22" s="269" t="s">
        <v>428</v>
      </c>
      <c r="M22" s="427"/>
      <c r="N22" s="432" t="s">
        <v>129</v>
      </c>
      <c r="O22" s="432" t="s">
        <v>129</v>
      </c>
      <c r="P22" s="432" t="s">
        <v>129</v>
      </c>
      <c r="Q22" s="432" t="s">
        <v>129</v>
      </c>
    </row>
    <row r="23" spans="2:17" ht="16.5" customHeight="1" x14ac:dyDescent="0.25">
      <c r="B23" s="479"/>
      <c r="C23" s="480"/>
      <c r="D23" s="484"/>
      <c r="E23" s="491"/>
      <c r="F23" s="489"/>
      <c r="G23" s="269"/>
      <c r="H23" s="269" t="s">
        <v>429</v>
      </c>
      <c r="I23" s="427"/>
      <c r="J23" s="269"/>
      <c r="K23" s="269"/>
      <c r="L23" s="269" t="s">
        <v>430</v>
      </c>
      <c r="M23" s="427"/>
      <c r="N23" s="432"/>
      <c r="O23" s="432"/>
      <c r="P23" s="432"/>
      <c r="Q23" s="432"/>
    </row>
    <row r="24" spans="2:17" ht="16.5" customHeight="1" x14ac:dyDescent="0.25">
      <c r="B24" s="479"/>
      <c r="C24" s="480"/>
      <c r="D24" s="484"/>
      <c r="E24" s="491"/>
      <c r="F24" s="489">
        <v>2</v>
      </c>
      <c r="G24" s="269" t="s">
        <v>391</v>
      </c>
      <c r="H24" s="269" t="s">
        <v>396</v>
      </c>
      <c r="I24" s="427"/>
      <c r="J24" s="269"/>
      <c r="K24" s="269"/>
      <c r="L24" s="269" t="s">
        <v>399</v>
      </c>
      <c r="M24" s="427"/>
      <c r="N24" s="432"/>
      <c r="O24" s="432"/>
      <c r="P24" s="432"/>
      <c r="Q24" s="432"/>
    </row>
    <row r="25" spans="2:17" ht="16.5" customHeight="1" x14ac:dyDescent="0.25">
      <c r="B25" s="479"/>
      <c r="C25" s="480"/>
      <c r="D25" s="484"/>
      <c r="E25" s="491"/>
      <c r="F25" s="489"/>
      <c r="G25" s="269"/>
      <c r="H25" s="269" t="s">
        <v>400</v>
      </c>
      <c r="I25" s="427"/>
      <c r="J25" s="269"/>
      <c r="K25" s="269"/>
      <c r="L25" s="269" t="s">
        <v>402</v>
      </c>
      <c r="M25" s="427"/>
      <c r="N25" s="432"/>
      <c r="O25" s="432"/>
      <c r="P25" s="432"/>
      <c r="Q25" s="432"/>
    </row>
    <row r="26" spans="2:17" ht="16.5" customHeight="1" x14ac:dyDescent="0.25">
      <c r="B26" s="479"/>
      <c r="C26" s="480"/>
      <c r="D26" s="484"/>
      <c r="E26" s="491"/>
      <c r="F26" s="489">
        <v>3</v>
      </c>
      <c r="G26" s="269" t="s">
        <v>392</v>
      </c>
      <c r="H26" s="269" t="s">
        <v>397</v>
      </c>
      <c r="I26" s="427"/>
      <c r="J26" s="269"/>
      <c r="K26" s="269"/>
      <c r="L26" s="269" t="s">
        <v>409</v>
      </c>
      <c r="M26" s="427"/>
      <c r="N26" s="432"/>
      <c r="O26" s="432"/>
      <c r="P26" s="432"/>
      <c r="Q26" s="432"/>
    </row>
    <row r="27" spans="2:17" ht="16.5" customHeight="1" x14ac:dyDescent="0.25">
      <c r="B27" s="479"/>
      <c r="C27" s="480"/>
      <c r="D27" s="484"/>
      <c r="E27" s="491"/>
      <c r="F27" s="489"/>
      <c r="G27" s="269"/>
      <c r="H27" s="269" t="s">
        <v>404</v>
      </c>
      <c r="I27" s="427"/>
      <c r="J27" s="269"/>
      <c r="K27" s="269"/>
      <c r="L27" s="269" t="s">
        <v>410</v>
      </c>
      <c r="M27" s="427"/>
      <c r="N27" s="432"/>
      <c r="O27" s="432"/>
      <c r="P27" s="432"/>
      <c r="Q27" s="432"/>
    </row>
    <row r="28" spans="2:17" ht="16.5" customHeight="1" x14ac:dyDescent="0.25">
      <c r="B28" s="479"/>
      <c r="C28" s="480"/>
      <c r="D28" s="484"/>
      <c r="E28" s="491"/>
      <c r="F28" s="489">
        <v>4</v>
      </c>
      <c r="G28" s="269" t="s">
        <v>393</v>
      </c>
      <c r="H28" s="269" t="s">
        <v>405</v>
      </c>
      <c r="I28" s="427"/>
      <c r="J28" s="269"/>
      <c r="K28" s="269"/>
      <c r="L28" s="269" t="s">
        <v>411</v>
      </c>
      <c r="M28" s="427"/>
      <c r="N28" s="432"/>
      <c r="O28" s="432"/>
      <c r="P28" s="432"/>
      <c r="Q28" s="432"/>
    </row>
    <row r="29" spans="2:17" ht="16.5" customHeight="1" x14ac:dyDescent="0.25">
      <c r="B29" s="479"/>
      <c r="C29" s="480"/>
      <c r="D29" s="484"/>
      <c r="E29" s="491"/>
      <c r="F29" s="489"/>
      <c r="G29" s="269"/>
      <c r="H29" s="269" t="s">
        <v>406</v>
      </c>
      <c r="I29" s="427"/>
      <c r="J29" s="269"/>
      <c r="K29" s="269"/>
      <c r="L29" s="269" t="s">
        <v>412</v>
      </c>
      <c r="M29" s="427"/>
      <c r="N29" s="432"/>
      <c r="O29" s="432"/>
      <c r="P29" s="432"/>
      <c r="Q29" s="432"/>
    </row>
    <row r="30" spans="2:17" ht="16.5" customHeight="1" x14ac:dyDescent="0.25">
      <c r="B30" s="479"/>
      <c r="C30" s="480"/>
      <c r="D30" s="484"/>
      <c r="E30" s="491"/>
      <c r="F30" s="489">
        <v>5</v>
      </c>
      <c r="G30" s="269" t="s">
        <v>394</v>
      </c>
      <c r="H30" s="269" t="s">
        <v>407</v>
      </c>
      <c r="I30" s="427"/>
      <c r="J30" s="269"/>
      <c r="K30" s="269"/>
      <c r="L30" s="269" t="s">
        <v>413</v>
      </c>
      <c r="M30" s="427"/>
      <c r="N30" s="432"/>
      <c r="O30" s="432"/>
      <c r="P30" s="432"/>
      <c r="Q30" s="432"/>
    </row>
    <row r="31" spans="2:17" ht="16.5" customHeight="1" x14ac:dyDescent="0.25">
      <c r="B31" s="481"/>
      <c r="C31" s="482"/>
      <c r="D31" s="485"/>
      <c r="E31" s="492"/>
      <c r="F31" s="489"/>
      <c r="G31" s="269"/>
      <c r="H31" s="269" t="s">
        <v>408</v>
      </c>
      <c r="I31" s="427"/>
      <c r="J31" s="269"/>
      <c r="K31" s="269"/>
      <c r="L31" s="269" t="s">
        <v>414</v>
      </c>
      <c r="M31" s="427"/>
      <c r="N31" s="432"/>
      <c r="O31" s="432"/>
      <c r="P31" s="432"/>
      <c r="Q31" s="432"/>
    </row>
    <row r="32" spans="2:17" ht="16.5" customHeight="1" x14ac:dyDescent="0.25">
      <c r="B32" s="477" t="str">
        <f>'2 - CONTEXTO'!E36</f>
        <v>Inteligencia de la información.</v>
      </c>
      <c r="C32" s="478"/>
      <c r="D32" s="483" t="s">
        <v>315</v>
      </c>
      <c r="E32" s="483" t="str">
        <f>'2 - CONTEXTO'!K36</f>
        <v>1. Dirección de Gestión del Ordenamiento Social de la Propiedad.
2. Oficina de Planeación.</v>
      </c>
      <c r="F32" s="428">
        <v>1</v>
      </c>
      <c r="G32" s="269" t="s">
        <v>696</v>
      </c>
      <c r="H32" s="269" t="s">
        <v>698</v>
      </c>
      <c r="I32" s="427"/>
      <c r="J32" s="269" t="s">
        <v>697</v>
      </c>
      <c r="K32" s="269"/>
      <c r="L32" s="269" t="s">
        <v>700</v>
      </c>
      <c r="M32" s="427"/>
      <c r="N32" s="432" t="s">
        <v>129</v>
      </c>
      <c r="O32" s="432" t="s">
        <v>129</v>
      </c>
      <c r="P32" s="432" t="s">
        <v>129</v>
      </c>
      <c r="Q32" s="432" t="s">
        <v>129</v>
      </c>
    </row>
    <row r="33" spans="2:17" ht="16.5" customHeight="1" x14ac:dyDescent="0.25">
      <c r="B33" s="479"/>
      <c r="C33" s="480"/>
      <c r="D33" s="484"/>
      <c r="E33" s="484"/>
      <c r="F33" s="429"/>
      <c r="G33" s="269"/>
      <c r="H33" s="269" t="s">
        <v>699</v>
      </c>
      <c r="I33" s="427"/>
      <c r="J33" s="269"/>
      <c r="K33" s="269"/>
      <c r="L33" s="269" t="s">
        <v>701</v>
      </c>
      <c r="M33" s="427"/>
      <c r="N33" s="432"/>
      <c r="O33" s="432"/>
      <c r="P33" s="432"/>
      <c r="Q33" s="432"/>
    </row>
    <row r="34" spans="2:17" ht="16.5" customHeight="1" x14ac:dyDescent="0.25">
      <c r="B34" s="479"/>
      <c r="C34" s="480"/>
      <c r="D34" s="484"/>
      <c r="E34" s="484"/>
      <c r="F34" s="428">
        <v>2</v>
      </c>
      <c r="G34" s="269" t="s">
        <v>391</v>
      </c>
      <c r="H34" s="269" t="s">
        <v>396</v>
      </c>
      <c r="I34" s="427"/>
      <c r="J34" s="269"/>
      <c r="K34" s="269"/>
      <c r="L34" s="269" t="s">
        <v>399</v>
      </c>
      <c r="M34" s="427"/>
      <c r="N34" s="432"/>
      <c r="O34" s="432"/>
      <c r="P34" s="432"/>
      <c r="Q34" s="432"/>
    </row>
    <row r="35" spans="2:17" ht="16.5" customHeight="1" x14ac:dyDescent="0.25">
      <c r="B35" s="479"/>
      <c r="C35" s="480"/>
      <c r="D35" s="484"/>
      <c r="E35" s="484"/>
      <c r="F35" s="429"/>
      <c r="G35" s="269"/>
      <c r="H35" s="269" t="s">
        <v>400</v>
      </c>
      <c r="I35" s="427"/>
      <c r="J35" s="269"/>
      <c r="K35" s="269"/>
      <c r="L35" s="269" t="s">
        <v>402</v>
      </c>
      <c r="M35" s="427"/>
      <c r="N35" s="432"/>
      <c r="O35" s="432"/>
      <c r="P35" s="432"/>
      <c r="Q35" s="432"/>
    </row>
    <row r="36" spans="2:17" ht="16.5" customHeight="1" x14ac:dyDescent="0.25">
      <c r="B36" s="479"/>
      <c r="C36" s="480"/>
      <c r="D36" s="484"/>
      <c r="E36" s="484"/>
      <c r="F36" s="428">
        <v>3</v>
      </c>
      <c r="G36" s="269" t="s">
        <v>392</v>
      </c>
      <c r="H36" s="269" t="s">
        <v>397</v>
      </c>
      <c r="I36" s="427"/>
      <c r="J36" s="269"/>
      <c r="K36" s="269"/>
      <c r="L36" s="269" t="s">
        <v>409</v>
      </c>
      <c r="M36" s="427"/>
      <c r="N36" s="432"/>
      <c r="O36" s="432"/>
      <c r="P36" s="432"/>
      <c r="Q36" s="432"/>
    </row>
    <row r="37" spans="2:17" ht="16.5" customHeight="1" x14ac:dyDescent="0.25">
      <c r="B37" s="479"/>
      <c r="C37" s="480"/>
      <c r="D37" s="484"/>
      <c r="E37" s="484"/>
      <c r="F37" s="429"/>
      <c r="G37" s="269"/>
      <c r="H37" s="269" t="s">
        <v>404</v>
      </c>
      <c r="I37" s="427"/>
      <c r="J37" s="269"/>
      <c r="K37" s="269"/>
      <c r="L37" s="269" t="s">
        <v>410</v>
      </c>
      <c r="M37" s="427"/>
      <c r="N37" s="432"/>
      <c r="O37" s="432"/>
      <c r="P37" s="432"/>
      <c r="Q37" s="432"/>
    </row>
    <row r="38" spans="2:17" ht="16.5" customHeight="1" x14ac:dyDescent="0.25">
      <c r="B38" s="479"/>
      <c r="C38" s="480"/>
      <c r="D38" s="484"/>
      <c r="E38" s="484"/>
      <c r="F38" s="428">
        <v>4</v>
      </c>
      <c r="G38" s="269" t="s">
        <v>393</v>
      </c>
      <c r="H38" s="269" t="s">
        <v>405</v>
      </c>
      <c r="I38" s="427"/>
      <c r="J38" s="269"/>
      <c r="K38" s="269"/>
      <c r="L38" s="269" t="s">
        <v>411</v>
      </c>
      <c r="M38" s="427"/>
      <c r="N38" s="432"/>
      <c r="O38" s="432"/>
      <c r="P38" s="432"/>
      <c r="Q38" s="432"/>
    </row>
    <row r="39" spans="2:17" ht="16.5" customHeight="1" x14ac:dyDescent="0.25">
      <c r="B39" s="479"/>
      <c r="C39" s="480"/>
      <c r="D39" s="484"/>
      <c r="E39" s="484"/>
      <c r="F39" s="429"/>
      <c r="G39" s="269"/>
      <c r="H39" s="269" t="s">
        <v>406</v>
      </c>
      <c r="I39" s="427"/>
      <c r="J39" s="269"/>
      <c r="K39" s="269"/>
      <c r="L39" s="269" t="s">
        <v>412</v>
      </c>
      <c r="M39" s="427"/>
      <c r="N39" s="432"/>
      <c r="O39" s="432"/>
      <c r="P39" s="432"/>
      <c r="Q39" s="432"/>
    </row>
    <row r="40" spans="2:17" ht="16.5" customHeight="1" x14ac:dyDescent="0.25">
      <c r="B40" s="479"/>
      <c r="C40" s="480"/>
      <c r="D40" s="484"/>
      <c r="E40" s="484"/>
      <c r="F40" s="428">
        <v>5</v>
      </c>
      <c r="G40" s="269" t="s">
        <v>394</v>
      </c>
      <c r="H40" s="269" t="s">
        <v>407</v>
      </c>
      <c r="I40" s="427"/>
      <c r="J40" s="269"/>
      <c r="K40" s="269"/>
      <c r="L40" s="269" t="s">
        <v>413</v>
      </c>
      <c r="M40" s="427"/>
      <c r="N40" s="432"/>
      <c r="O40" s="432"/>
      <c r="P40" s="432"/>
      <c r="Q40" s="432"/>
    </row>
    <row r="41" spans="2:17" ht="16.5" customHeight="1" x14ac:dyDescent="0.25">
      <c r="B41" s="481"/>
      <c r="C41" s="482"/>
      <c r="D41" s="485"/>
      <c r="E41" s="485"/>
      <c r="F41" s="429"/>
      <c r="G41" s="269"/>
      <c r="H41" s="269" t="s">
        <v>408</v>
      </c>
      <c r="I41" s="427"/>
      <c r="J41" s="269"/>
      <c r="K41" s="269"/>
      <c r="L41" s="269" t="s">
        <v>414</v>
      </c>
      <c r="M41" s="427"/>
      <c r="N41" s="432"/>
      <c r="O41" s="432"/>
      <c r="P41" s="432"/>
      <c r="Q41" s="432"/>
    </row>
    <row r="42" spans="2:17" ht="16.5" customHeight="1" x14ac:dyDescent="0.25">
      <c r="B42" s="477" t="str">
        <f>'2 - CONTEXTO'!E37</f>
        <v>Gestión del Modelo de Atención.</v>
      </c>
      <c r="C42" s="478"/>
      <c r="D42" s="483" t="s">
        <v>317</v>
      </c>
      <c r="E42" s="483" t="str">
        <f>'2 - CONTEXTO'!K37</f>
        <v>1. Secretaría General.
2. Dirección de Gestión del Ordenamiento social de la Propiedad.
3. Dirección Acceso a Tierras.
4. Dirección Gestión Jurídica de Tierras.
5. Dirección Asuntos Étnicos.</v>
      </c>
      <c r="F42" s="428">
        <v>1</v>
      </c>
      <c r="G42" s="269" t="s">
        <v>735</v>
      </c>
      <c r="H42" s="269" t="s">
        <v>736</v>
      </c>
      <c r="I42" s="427"/>
      <c r="J42" s="269" t="s">
        <v>737</v>
      </c>
      <c r="K42" s="269"/>
      <c r="L42" s="269" t="s">
        <v>738</v>
      </c>
      <c r="M42" s="427"/>
      <c r="N42" s="432" t="s">
        <v>129</v>
      </c>
      <c r="O42" s="432" t="s">
        <v>129</v>
      </c>
      <c r="P42" s="432" t="s">
        <v>129</v>
      </c>
      <c r="Q42" s="432" t="s">
        <v>129</v>
      </c>
    </row>
    <row r="43" spans="2:17" ht="16.5" customHeight="1" x14ac:dyDescent="0.25">
      <c r="B43" s="479"/>
      <c r="C43" s="480"/>
      <c r="D43" s="484"/>
      <c r="E43" s="484"/>
      <c r="F43" s="429"/>
      <c r="G43" s="269"/>
      <c r="H43" s="269" t="s">
        <v>739</v>
      </c>
      <c r="I43" s="427"/>
      <c r="J43" s="269"/>
      <c r="K43" s="269"/>
      <c r="L43" s="269" t="s">
        <v>740</v>
      </c>
      <c r="M43" s="427"/>
      <c r="N43" s="432"/>
      <c r="O43" s="432"/>
      <c r="P43" s="432"/>
      <c r="Q43" s="432"/>
    </row>
    <row r="44" spans="2:17" ht="16.5" customHeight="1" x14ac:dyDescent="0.25">
      <c r="B44" s="479"/>
      <c r="C44" s="480"/>
      <c r="D44" s="484"/>
      <c r="E44" s="484"/>
      <c r="F44" s="428">
        <v>2</v>
      </c>
      <c r="G44" s="269" t="s">
        <v>741</v>
      </c>
      <c r="H44" s="269" t="s">
        <v>742</v>
      </c>
      <c r="I44" s="427"/>
      <c r="J44" s="269" t="s">
        <v>743</v>
      </c>
      <c r="K44" s="269"/>
      <c r="L44" s="269" t="s">
        <v>738</v>
      </c>
      <c r="M44" s="427"/>
      <c r="N44" s="432" t="s">
        <v>129</v>
      </c>
      <c r="O44" s="432" t="s">
        <v>129</v>
      </c>
      <c r="P44" s="432" t="s">
        <v>129</v>
      </c>
      <c r="Q44" s="432" t="s">
        <v>129</v>
      </c>
    </row>
    <row r="45" spans="2:17" ht="16.5" customHeight="1" x14ac:dyDescent="0.25">
      <c r="B45" s="479"/>
      <c r="C45" s="480"/>
      <c r="D45" s="484"/>
      <c r="E45" s="484"/>
      <c r="F45" s="429"/>
      <c r="G45" s="269"/>
      <c r="H45" s="269" t="s">
        <v>744</v>
      </c>
      <c r="I45" s="427"/>
      <c r="J45" s="269"/>
      <c r="K45" s="269"/>
      <c r="L45" s="269" t="s">
        <v>745</v>
      </c>
      <c r="M45" s="427"/>
      <c r="N45" s="432"/>
      <c r="O45" s="432"/>
      <c r="P45" s="432"/>
      <c r="Q45" s="432"/>
    </row>
    <row r="46" spans="2:17" ht="16.5" customHeight="1" x14ac:dyDescent="0.25">
      <c r="B46" s="479"/>
      <c r="C46" s="480"/>
      <c r="D46" s="484"/>
      <c r="E46" s="484"/>
      <c r="F46" s="428">
        <v>3</v>
      </c>
      <c r="G46" s="269" t="s">
        <v>392</v>
      </c>
      <c r="H46" s="269" t="s">
        <v>397</v>
      </c>
      <c r="I46" s="427"/>
      <c r="J46" s="269"/>
      <c r="K46" s="269"/>
      <c r="L46" s="269" t="s">
        <v>409</v>
      </c>
      <c r="M46" s="427"/>
      <c r="N46" s="432"/>
      <c r="O46" s="432"/>
      <c r="P46" s="432"/>
      <c r="Q46" s="432"/>
    </row>
    <row r="47" spans="2:17" ht="16.5" customHeight="1" x14ac:dyDescent="0.25">
      <c r="B47" s="479"/>
      <c r="C47" s="480"/>
      <c r="D47" s="484"/>
      <c r="E47" s="484"/>
      <c r="F47" s="429"/>
      <c r="G47" s="269"/>
      <c r="H47" s="269" t="s">
        <v>404</v>
      </c>
      <c r="I47" s="427"/>
      <c r="J47" s="269"/>
      <c r="K47" s="269"/>
      <c r="L47" s="269" t="s">
        <v>410</v>
      </c>
      <c r="M47" s="427"/>
      <c r="N47" s="432"/>
      <c r="O47" s="432"/>
      <c r="P47" s="432"/>
      <c r="Q47" s="432"/>
    </row>
    <row r="48" spans="2:17" ht="16.5" customHeight="1" x14ac:dyDescent="0.25">
      <c r="B48" s="479"/>
      <c r="C48" s="480"/>
      <c r="D48" s="484"/>
      <c r="E48" s="484"/>
      <c r="F48" s="428">
        <v>4</v>
      </c>
      <c r="G48" s="269" t="s">
        <v>393</v>
      </c>
      <c r="H48" s="269" t="s">
        <v>405</v>
      </c>
      <c r="I48" s="427"/>
      <c r="J48" s="269"/>
      <c r="K48" s="269"/>
      <c r="L48" s="269" t="s">
        <v>411</v>
      </c>
      <c r="M48" s="427"/>
      <c r="N48" s="432"/>
      <c r="O48" s="432"/>
      <c r="P48" s="432"/>
      <c r="Q48" s="432"/>
    </row>
    <row r="49" spans="2:17" ht="16.5" customHeight="1" x14ac:dyDescent="0.25">
      <c r="B49" s="479"/>
      <c r="C49" s="480"/>
      <c r="D49" s="484"/>
      <c r="E49" s="484"/>
      <c r="F49" s="429"/>
      <c r="G49" s="269"/>
      <c r="H49" s="269" t="s">
        <v>406</v>
      </c>
      <c r="I49" s="427"/>
      <c r="J49" s="269"/>
      <c r="K49" s="269"/>
      <c r="L49" s="269" t="s">
        <v>412</v>
      </c>
      <c r="M49" s="427"/>
      <c r="N49" s="432"/>
      <c r="O49" s="432"/>
      <c r="P49" s="432"/>
      <c r="Q49" s="432"/>
    </row>
    <row r="50" spans="2:17" ht="16.5" customHeight="1" x14ac:dyDescent="0.25">
      <c r="B50" s="479"/>
      <c r="C50" s="480"/>
      <c r="D50" s="484"/>
      <c r="E50" s="484"/>
      <c r="F50" s="428">
        <v>5</v>
      </c>
      <c r="G50" s="269" t="s">
        <v>394</v>
      </c>
      <c r="H50" s="269" t="s">
        <v>407</v>
      </c>
      <c r="I50" s="427"/>
      <c r="J50" s="269"/>
      <c r="K50" s="269"/>
      <c r="L50" s="269" t="s">
        <v>413</v>
      </c>
      <c r="M50" s="427"/>
      <c r="N50" s="432"/>
      <c r="O50" s="432"/>
      <c r="P50" s="432"/>
      <c r="Q50" s="432"/>
    </row>
    <row r="51" spans="2:17" ht="16.5" customHeight="1" x14ac:dyDescent="0.25">
      <c r="B51" s="481"/>
      <c r="C51" s="482"/>
      <c r="D51" s="485"/>
      <c r="E51" s="485"/>
      <c r="F51" s="429"/>
      <c r="G51" s="269"/>
      <c r="H51" s="269" t="s">
        <v>408</v>
      </c>
      <c r="I51" s="427"/>
      <c r="J51" s="269"/>
      <c r="K51" s="269"/>
      <c r="L51" s="269" t="s">
        <v>414</v>
      </c>
      <c r="M51" s="427"/>
      <c r="N51" s="432"/>
      <c r="O51" s="432"/>
      <c r="P51" s="432"/>
      <c r="Q51" s="432"/>
    </row>
    <row r="52" spans="2:17" ht="37.5" customHeight="1" x14ac:dyDescent="0.25">
      <c r="B52" s="477" t="str">
        <f>'2 - CONTEXTO'!E38</f>
        <v>Planificación del Ordenamiento Social de la Propiedad</v>
      </c>
      <c r="C52" s="478"/>
      <c r="D52" s="483" t="s">
        <v>321</v>
      </c>
      <c r="E52" s="483" t="str">
        <f>'2 - CONTEXTO'!K38</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F52" s="428">
        <v>1</v>
      </c>
      <c r="G52" s="269" t="s">
        <v>661</v>
      </c>
      <c r="H52" s="269" t="s">
        <v>683</v>
      </c>
      <c r="I52" s="427"/>
      <c r="J52" s="269" t="s">
        <v>662</v>
      </c>
      <c r="K52" s="269"/>
      <c r="L52" s="269" t="s">
        <v>686</v>
      </c>
      <c r="M52" s="427"/>
      <c r="N52" s="432" t="s">
        <v>129</v>
      </c>
      <c r="O52" s="432" t="s">
        <v>129</v>
      </c>
      <c r="P52" s="432" t="s">
        <v>129</v>
      </c>
      <c r="Q52" s="432" t="s">
        <v>129</v>
      </c>
    </row>
    <row r="53" spans="2:17" ht="42" customHeight="1" x14ac:dyDescent="0.25">
      <c r="B53" s="479"/>
      <c r="C53" s="480"/>
      <c r="D53" s="484"/>
      <c r="E53" s="484"/>
      <c r="F53" s="429"/>
      <c r="G53" s="269"/>
      <c r="H53" s="269" t="s">
        <v>684</v>
      </c>
      <c r="I53" s="427"/>
      <c r="J53" s="269"/>
      <c r="K53" s="269"/>
      <c r="L53" s="269" t="s">
        <v>687</v>
      </c>
      <c r="M53" s="427"/>
      <c r="N53" s="432"/>
      <c r="O53" s="432"/>
      <c r="P53" s="432"/>
      <c r="Q53" s="432"/>
    </row>
    <row r="54" spans="2:17" ht="16.5" customHeight="1" x14ac:dyDescent="0.25">
      <c r="B54" s="479"/>
      <c r="C54" s="480"/>
      <c r="D54" s="484"/>
      <c r="E54" s="484"/>
      <c r="F54" s="428">
        <v>2</v>
      </c>
      <c r="G54" s="269" t="s">
        <v>663</v>
      </c>
      <c r="H54" s="269" t="s">
        <v>685</v>
      </c>
      <c r="I54" s="427"/>
      <c r="J54" s="269" t="s">
        <v>664</v>
      </c>
      <c r="K54" s="269"/>
      <c r="L54" s="269" t="s">
        <v>686</v>
      </c>
      <c r="M54" s="427"/>
      <c r="N54" s="432" t="s">
        <v>129</v>
      </c>
      <c r="O54" s="432" t="s">
        <v>129</v>
      </c>
      <c r="P54" s="432" t="s">
        <v>129</v>
      </c>
      <c r="Q54" s="432" t="s">
        <v>129</v>
      </c>
    </row>
    <row r="55" spans="2:17" ht="16.5" customHeight="1" x14ac:dyDescent="0.25">
      <c r="B55" s="479"/>
      <c r="C55" s="480"/>
      <c r="D55" s="484"/>
      <c r="E55" s="484"/>
      <c r="F55" s="429"/>
      <c r="G55" s="269"/>
      <c r="H55" s="269" t="s">
        <v>400</v>
      </c>
      <c r="I55" s="427"/>
      <c r="J55" s="269"/>
      <c r="K55" s="269"/>
      <c r="L55" s="269" t="s">
        <v>687</v>
      </c>
      <c r="M55" s="427"/>
      <c r="N55" s="432"/>
      <c r="O55" s="432"/>
      <c r="P55" s="432"/>
      <c r="Q55" s="432"/>
    </row>
    <row r="56" spans="2:17" ht="16.5" customHeight="1" x14ac:dyDescent="0.25">
      <c r="B56" s="479"/>
      <c r="C56" s="480"/>
      <c r="D56" s="484"/>
      <c r="E56" s="484"/>
      <c r="F56" s="428">
        <v>3</v>
      </c>
      <c r="G56" s="269" t="s">
        <v>702</v>
      </c>
      <c r="H56" s="269" t="s">
        <v>706</v>
      </c>
      <c r="I56" s="427"/>
      <c r="J56" s="269" t="s">
        <v>703</v>
      </c>
      <c r="K56" s="269"/>
      <c r="L56" s="269" t="s">
        <v>709</v>
      </c>
      <c r="M56" s="427"/>
      <c r="N56" s="432" t="s">
        <v>129</v>
      </c>
      <c r="O56" s="432" t="s">
        <v>129</v>
      </c>
      <c r="P56" s="432" t="s">
        <v>129</v>
      </c>
      <c r="Q56" s="432" t="s">
        <v>129</v>
      </c>
    </row>
    <row r="57" spans="2:17" ht="34.5" customHeight="1" x14ac:dyDescent="0.25">
      <c r="B57" s="479"/>
      <c r="C57" s="480"/>
      <c r="D57" s="484"/>
      <c r="E57" s="484"/>
      <c r="F57" s="429"/>
      <c r="G57" s="269"/>
      <c r="H57" s="269" t="s">
        <v>707</v>
      </c>
      <c r="I57" s="427"/>
      <c r="J57" s="269"/>
      <c r="K57" s="269"/>
      <c r="L57" s="269" t="s">
        <v>710</v>
      </c>
      <c r="M57" s="427"/>
      <c r="N57" s="432"/>
      <c r="O57" s="432"/>
      <c r="P57" s="432"/>
      <c r="Q57" s="432"/>
    </row>
    <row r="58" spans="2:17" ht="27.75" customHeight="1" x14ac:dyDescent="0.25">
      <c r="B58" s="479"/>
      <c r="C58" s="480"/>
      <c r="D58" s="484"/>
      <c r="E58" s="484"/>
      <c r="F58" s="428">
        <v>4</v>
      </c>
      <c r="G58" s="269" t="s">
        <v>704</v>
      </c>
      <c r="H58" s="269" t="s">
        <v>708</v>
      </c>
      <c r="I58" s="427"/>
      <c r="J58" s="269" t="s">
        <v>705</v>
      </c>
      <c r="K58" s="269"/>
      <c r="L58" s="269" t="s">
        <v>711</v>
      </c>
      <c r="M58" s="427"/>
      <c r="N58" s="432" t="s">
        <v>129</v>
      </c>
      <c r="O58" s="432" t="s">
        <v>129</v>
      </c>
      <c r="P58" s="432" t="s">
        <v>129</v>
      </c>
      <c r="Q58" s="432" t="s">
        <v>129</v>
      </c>
    </row>
    <row r="59" spans="2:17" ht="16.5" customHeight="1" x14ac:dyDescent="0.25">
      <c r="B59" s="479"/>
      <c r="C59" s="480"/>
      <c r="D59" s="484"/>
      <c r="E59" s="484"/>
      <c r="F59" s="429"/>
      <c r="G59" s="269"/>
      <c r="H59" s="269" t="s">
        <v>400</v>
      </c>
      <c r="I59" s="427"/>
      <c r="J59" s="269"/>
      <c r="K59" s="269"/>
      <c r="L59" s="269" t="s">
        <v>712</v>
      </c>
      <c r="M59" s="427"/>
      <c r="N59" s="432"/>
      <c r="O59" s="432"/>
      <c r="P59" s="432"/>
      <c r="Q59" s="432"/>
    </row>
    <row r="60" spans="2:17" ht="16.5" customHeight="1" x14ac:dyDescent="0.25">
      <c r="B60" s="479"/>
      <c r="C60" s="480"/>
      <c r="D60" s="484"/>
      <c r="E60" s="484"/>
      <c r="F60" s="428">
        <v>5</v>
      </c>
      <c r="G60" s="269" t="s">
        <v>394</v>
      </c>
      <c r="H60" s="269" t="s">
        <v>407</v>
      </c>
      <c r="I60" s="427"/>
      <c r="J60" s="269"/>
      <c r="K60" s="269"/>
      <c r="L60" s="269" t="s">
        <v>413</v>
      </c>
      <c r="M60" s="427"/>
      <c r="N60" s="432"/>
      <c r="O60" s="432"/>
      <c r="P60" s="432"/>
      <c r="Q60" s="432"/>
    </row>
    <row r="61" spans="2:17" ht="16.5" customHeight="1" x14ac:dyDescent="0.25">
      <c r="B61" s="481"/>
      <c r="C61" s="482"/>
      <c r="D61" s="485"/>
      <c r="E61" s="485"/>
      <c r="F61" s="429"/>
      <c r="G61" s="269"/>
      <c r="H61" s="269" t="s">
        <v>408</v>
      </c>
      <c r="I61" s="427"/>
      <c r="J61" s="269"/>
      <c r="K61" s="269"/>
      <c r="L61" s="269" t="s">
        <v>414</v>
      </c>
      <c r="M61" s="427"/>
      <c r="N61" s="432"/>
      <c r="O61" s="432"/>
      <c r="P61" s="432"/>
      <c r="Q61" s="432"/>
    </row>
    <row r="62" spans="2:17" ht="41.25" customHeight="1" x14ac:dyDescent="0.25">
      <c r="B62" s="477" t="str">
        <f>'2 - CONTEXTO'!E39</f>
        <v>Seguridad Jurídica sobre la Titularidad de la Tierra y los Territorios</v>
      </c>
      <c r="C62" s="478"/>
      <c r="D62" s="483" t="s">
        <v>325</v>
      </c>
      <c r="E62" s="483" t="str">
        <f>'2 - CONTEXTO'!K39</f>
        <v>1. Dirección de Gestión Jurídica de Tierras.
2. Subdirección de procesos Agrarios y Gestión Jurídica.
3. Subdirección de seguridad Jurídica.
4. Dirección Asuntos Étnicos.
5. Subdirección Asuntos Étnicos.
6. Unidades de Gestión Territorial UGT's</v>
      </c>
      <c r="F62" s="428">
        <v>1</v>
      </c>
      <c r="G62" s="269" t="s">
        <v>1055</v>
      </c>
      <c r="H62" s="269" t="s">
        <v>451</v>
      </c>
      <c r="I62" s="427"/>
      <c r="J62" s="269" t="s">
        <v>452</v>
      </c>
      <c r="K62" s="269"/>
      <c r="L62" s="269" t="s">
        <v>1054</v>
      </c>
      <c r="M62" s="427"/>
      <c r="N62" s="432" t="s">
        <v>129</v>
      </c>
      <c r="O62" s="432" t="s">
        <v>129</v>
      </c>
      <c r="P62" s="432" t="s">
        <v>129</v>
      </c>
      <c r="Q62" s="432" t="s">
        <v>129</v>
      </c>
    </row>
    <row r="63" spans="2:17" ht="45" customHeight="1" x14ac:dyDescent="0.25">
      <c r="B63" s="479"/>
      <c r="C63" s="480"/>
      <c r="D63" s="484"/>
      <c r="E63" s="484"/>
      <c r="F63" s="429"/>
      <c r="G63" s="269"/>
      <c r="H63" s="269"/>
      <c r="I63" s="427"/>
      <c r="J63" s="269"/>
      <c r="K63" s="269"/>
      <c r="L63" s="269" t="s">
        <v>709</v>
      </c>
      <c r="M63" s="427"/>
      <c r="N63" s="432"/>
      <c r="O63" s="432"/>
      <c r="P63" s="432"/>
      <c r="Q63" s="432"/>
    </row>
    <row r="64" spans="2:17" ht="16.5" customHeight="1" x14ac:dyDescent="0.25">
      <c r="B64" s="479"/>
      <c r="C64" s="480"/>
      <c r="D64" s="484"/>
      <c r="E64" s="484"/>
      <c r="F64" s="428">
        <v>2</v>
      </c>
      <c r="G64" s="269" t="s">
        <v>590</v>
      </c>
      <c r="H64" s="269" t="s">
        <v>582</v>
      </c>
      <c r="I64" s="427"/>
      <c r="J64" s="269" t="s">
        <v>583</v>
      </c>
      <c r="K64" s="269"/>
      <c r="L64" s="269" t="s">
        <v>584</v>
      </c>
      <c r="M64" s="427"/>
      <c r="N64" s="432" t="s">
        <v>129</v>
      </c>
      <c r="O64" s="432" t="s">
        <v>129</v>
      </c>
      <c r="P64" s="432" t="s">
        <v>129</v>
      </c>
      <c r="Q64" s="432" t="s">
        <v>129</v>
      </c>
    </row>
    <row r="65" spans="2:17" ht="27.75" customHeight="1" x14ac:dyDescent="0.25">
      <c r="B65" s="479"/>
      <c r="C65" s="480"/>
      <c r="D65" s="484"/>
      <c r="E65" s="484"/>
      <c r="F65" s="429"/>
      <c r="G65" s="269"/>
      <c r="H65" s="269" t="s">
        <v>585</v>
      </c>
      <c r="I65" s="427"/>
      <c r="J65" s="269"/>
      <c r="K65" s="269"/>
      <c r="L65" s="269" t="s">
        <v>586</v>
      </c>
      <c r="M65" s="427"/>
      <c r="N65" s="432"/>
      <c r="O65" s="432"/>
      <c r="P65" s="432"/>
      <c r="Q65" s="432"/>
    </row>
    <row r="66" spans="2:17" ht="16.5" customHeight="1" x14ac:dyDescent="0.25">
      <c r="B66" s="479"/>
      <c r="C66" s="480"/>
      <c r="D66" s="484"/>
      <c r="E66" s="484"/>
      <c r="F66" s="428">
        <v>3</v>
      </c>
      <c r="G66" s="269" t="s">
        <v>392</v>
      </c>
      <c r="H66" s="269" t="s">
        <v>397</v>
      </c>
      <c r="I66" s="427"/>
      <c r="J66" s="269"/>
      <c r="K66" s="269"/>
      <c r="L66" s="269" t="s">
        <v>409</v>
      </c>
      <c r="M66" s="427"/>
      <c r="N66" s="432"/>
      <c r="O66" s="432"/>
      <c r="P66" s="432"/>
      <c r="Q66" s="432"/>
    </row>
    <row r="67" spans="2:17" ht="16.5" customHeight="1" x14ac:dyDescent="0.25">
      <c r="B67" s="479"/>
      <c r="C67" s="480"/>
      <c r="D67" s="484"/>
      <c r="E67" s="484"/>
      <c r="F67" s="429"/>
      <c r="G67" s="269"/>
      <c r="H67" s="269" t="s">
        <v>404</v>
      </c>
      <c r="I67" s="427"/>
      <c r="J67" s="269"/>
      <c r="K67" s="269"/>
      <c r="L67" s="269" t="s">
        <v>410</v>
      </c>
      <c r="M67" s="427"/>
      <c r="N67" s="432"/>
      <c r="O67" s="432"/>
      <c r="P67" s="432"/>
      <c r="Q67" s="432"/>
    </row>
    <row r="68" spans="2:17" ht="16.5" customHeight="1" x14ac:dyDescent="0.25">
      <c r="B68" s="479"/>
      <c r="C68" s="480"/>
      <c r="D68" s="484"/>
      <c r="E68" s="484"/>
      <c r="F68" s="428">
        <v>4</v>
      </c>
      <c r="G68" s="269" t="s">
        <v>393</v>
      </c>
      <c r="H68" s="269" t="s">
        <v>405</v>
      </c>
      <c r="I68" s="427"/>
      <c r="J68" s="269"/>
      <c r="K68" s="269"/>
      <c r="L68" s="269" t="s">
        <v>411</v>
      </c>
      <c r="M68" s="427"/>
      <c r="N68" s="432"/>
      <c r="O68" s="432"/>
      <c r="P68" s="432"/>
      <c r="Q68" s="432"/>
    </row>
    <row r="69" spans="2:17" ht="16.5" customHeight="1" x14ac:dyDescent="0.25">
      <c r="B69" s="479"/>
      <c r="C69" s="480"/>
      <c r="D69" s="484"/>
      <c r="E69" s="484"/>
      <c r="F69" s="429"/>
      <c r="G69" s="269"/>
      <c r="H69" s="269" t="s">
        <v>406</v>
      </c>
      <c r="I69" s="427"/>
      <c r="J69" s="269"/>
      <c r="K69" s="269"/>
      <c r="L69" s="269" t="s">
        <v>412</v>
      </c>
      <c r="M69" s="427"/>
      <c r="N69" s="432"/>
      <c r="O69" s="432"/>
      <c r="P69" s="432"/>
      <c r="Q69" s="432"/>
    </row>
    <row r="70" spans="2:17" ht="16.5" customHeight="1" x14ac:dyDescent="0.25">
      <c r="B70" s="479"/>
      <c r="C70" s="480"/>
      <c r="D70" s="484"/>
      <c r="E70" s="484"/>
      <c r="F70" s="428">
        <v>5</v>
      </c>
      <c r="G70" s="269" t="s">
        <v>394</v>
      </c>
      <c r="H70" s="269" t="s">
        <v>407</v>
      </c>
      <c r="I70" s="427"/>
      <c r="J70" s="269"/>
      <c r="K70" s="269"/>
      <c r="L70" s="269" t="s">
        <v>413</v>
      </c>
      <c r="M70" s="427"/>
      <c r="N70" s="432"/>
      <c r="O70" s="432"/>
      <c r="P70" s="432"/>
      <c r="Q70" s="432"/>
    </row>
    <row r="71" spans="2:17" ht="16.5" customHeight="1" x14ac:dyDescent="0.25">
      <c r="B71" s="481"/>
      <c r="C71" s="482"/>
      <c r="D71" s="485"/>
      <c r="E71" s="485"/>
      <c r="F71" s="429"/>
      <c r="G71" s="269"/>
      <c r="H71" s="269" t="s">
        <v>408</v>
      </c>
      <c r="I71" s="427"/>
      <c r="J71" s="269"/>
      <c r="K71" s="269"/>
      <c r="L71" s="269" t="s">
        <v>414</v>
      </c>
      <c r="M71" s="427"/>
      <c r="N71" s="432"/>
      <c r="O71" s="432"/>
      <c r="P71" s="432"/>
      <c r="Q71" s="432"/>
    </row>
    <row r="72" spans="2:17" ht="59.25" customHeight="1" x14ac:dyDescent="0.25">
      <c r="B72" s="477" t="str">
        <f>'2 - CONTEXTO'!E40</f>
        <v>Acceso a la Propiedad de la Tierra y los Territorios</v>
      </c>
      <c r="C72" s="478"/>
      <c r="D72" s="483" t="s">
        <v>328</v>
      </c>
      <c r="E72" s="483" t="str">
        <f>'2 - CONTEXTO'!K40</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
7. Unidades de Gestión Territorial UGT's</v>
      </c>
      <c r="F72" s="428">
        <v>1</v>
      </c>
      <c r="G72" s="269" t="s">
        <v>461</v>
      </c>
      <c r="H72" s="269" t="s">
        <v>480</v>
      </c>
      <c r="I72" s="427"/>
      <c r="J72" s="269" t="s">
        <v>462</v>
      </c>
      <c r="K72" s="269"/>
      <c r="L72" s="269" t="s">
        <v>463</v>
      </c>
      <c r="M72" s="427"/>
      <c r="N72" s="432" t="s">
        <v>129</v>
      </c>
      <c r="O72" s="432" t="s">
        <v>129</v>
      </c>
      <c r="P72" s="432" t="s">
        <v>129</v>
      </c>
      <c r="Q72" s="432" t="s">
        <v>129</v>
      </c>
    </row>
    <row r="73" spans="2:17" ht="63.75" customHeight="1" x14ac:dyDescent="0.25">
      <c r="B73" s="479"/>
      <c r="C73" s="480"/>
      <c r="D73" s="484"/>
      <c r="E73" s="484"/>
      <c r="F73" s="429"/>
      <c r="G73" s="269"/>
      <c r="H73" s="269" t="s">
        <v>464</v>
      </c>
      <c r="I73" s="427"/>
      <c r="J73" s="269"/>
      <c r="K73" s="269"/>
      <c r="L73" s="269" t="s">
        <v>465</v>
      </c>
      <c r="M73" s="427"/>
      <c r="N73" s="432"/>
      <c r="O73" s="432"/>
      <c r="P73" s="432"/>
      <c r="Q73" s="432"/>
    </row>
    <row r="74" spans="2:17" ht="42" customHeight="1" x14ac:dyDescent="0.25">
      <c r="B74" s="479"/>
      <c r="C74" s="480"/>
      <c r="D74" s="484"/>
      <c r="E74" s="484"/>
      <c r="F74" s="428">
        <v>2</v>
      </c>
      <c r="G74" s="269" t="s">
        <v>466</v>
      </c>
      <c r="H74" s="269" t="s">
        <v>481</v>
      </c>
      <c r="I74" s="427"/>
      <c r="J74" s="269" t="s">
        <v>467</v>
      </c>
      <c r="K74" s="269"/>
      <c r="L74" s="269" t="s">
        <v>468</v>
      </c>
      <c r="M74" s="427"/>
      <c r="N74" s="432" t="s">
        <v>129</v>
      </c>
      <c r="O74" s="432" t="s">
        <v>129</v>
      </c>
      <c r="P74" s="432" t="s">
        <v>129</v>
      </c>
      <c r="Q74" s="432" t="s">
        <v>129</v>
      </c>
    </row>
    <row r="75" spans="2:17" ht="44.25" customHeight="1" x14ac:dyDescent="0.25">
      <c r="B75" s="479"/>
      <c r="C75" s="480"/>
      <c r="D75" s="484"/>
      <c r="E75" s="484"/>
      <c r="F75" s="429"/>
      <c r="G75" s="269"/>
      <c r="H75" s="269" t="s">
        <v>469</v>
      </c>
      <c r="I75" s="427"/>
      <c r="J75" s="269"/>
      <c r="K75" s="269"/>
      <c r="L75" s="269" t="s">
        <v>470</v>
      </c>
      <c r="M75" s="427"/>
      <c r="N75" s="432"/>
      <c r="O75" s="432"/>
      <c r="P75" s="432"/>
      <c r="Q75" s="432"/>
    </row>
    <row r="76" spans="2:17" ht="50.25" customHeight="1" x14ac:dyDescent="0.25">
      <c r="B76" s="479"/>
      <c r="C76" s="480"/>
      <c r="D76" s="484"/>
      <c r="E76" s="484"/>
      <c r="F76" s="428">
        <v>3</v>
      </c>
      <c r="G76" s="269" t="s">
        <v>471</v>
      </c>
      <c r="H76" s="430" t="s">
        <v>472</v>
      </c>
      <c r="I76" s="431"/>
      <c r="J76" s="269" t="s">
        <v>473</v>
      </c>
      <c r="K76" s="269"/>
      <c r="L76" s="269" t="s">
        <v>474</v>
      </c>
      <c r="M76" s="427"/>
      <c r="N76" s="432" t="s">
        <v>129</v>
      </c>
      <c r="O76" s="432" t="s">
        <v>129</v>
      </c>
      <c r="P76" s="432" t="s">
        <v>129</v>
      </c>
      <c r="Q76" s="432" t="s">
        <v>129</v>
      </c>
    </row>
    <row r="77" spans="2:17" ht="51.75" customHeight="1" x14ac:dyDescent="0.25">
      <c r="B77" s="479"/>
      <c r="C77" s="480"/>
      <c r="D77" s="484"/>
      <c r="E77" s="484"/>
      <c r="F77" s="429"/>
      <c r="G77" s="269"/>
      <c r="H77" s="269" t="s">
        <v>475</v>
      </c>
      <c r="I77" s="427"/>
      <c r="J77" s="269"/>
      <c r="K77" s="269"/>
      <c r="L77" s="269" t="s">
        <v>470</v>
      </c>
      <c r="M77" s="427"/>
      <c r="N77" s="432"/>
      <c r="O77" s="432"/>
      <c r="P77" s="432"/>
      <c r="Q77" s="432"/>
    </row>
    <row r="78" spans="2:17" ht="52.5" customHeight="1" x14ac:dyDescent="0.25">
      <c r="B78" s="479"/>
      <c r="C78" s="480"/>
      <c r="D78" s="484"/>
      <c r="E78" s="484"/>
      <c r="F78" s="428">
        <v>4</v>
      </c>
      <c r="G78" s="269" t="s">
        <v>492</v>
      </c>
      <c r="H78" s="269" t="s">
        <v>476</v>
      </c>
      <c r="I78" s="427"/>
      <c r="J78" s="269" t="s">
        <v>477</v>
      </c>
      <c r="K78" s="269"/>
      <c r="L78" s="269" t="s">
        <v>478</v>
      </c>
      <c r="M78" s="427"/>
      <c r="N78" s="432" t="s">
        <v>129</v>
      </c>
      <c r="O78" s="432" t="s">
        <v>129</v>
      </c>
      <c r="P78" s="432" t="s">
        <v>129</v>
      </c>
      <c r="Q78" s="432" t="s">
        <v>129</v>
      </c>
    </row>
    <row r="79" spans="2:17" ht="53.25" customHeight="1" x14ac:dyDescent="0.25">
      <c r="B79" s="479"/>
      <c r="C79" s="480"/>
      <c r="D79" s="484"/>
      <c r="E79" s="484"/>
      <c r="F79" s="429"/>
      <c r="G79" s="269"/>
      <c r="H79" s="269" t="s">
        <v>479</v>
      </c>
      <c r="I79" s="427"/>
      <c r="J79" s="269"/>
      <c r="K79" s="269"/>
      <c r="L79" s="269" t="s">
        <v>470</v>
      </c>
      <c r="M79" s="427"/>
      <c r="N79" s="432"/>
      <c r="O79" s="432"/>
      <c r="P79" s="432"/>
      <c r="Q79" s="432"/>
    </row>
    <row r="80" spans="2:17" ht="27.75" customHeight="1" x14ac:dyDescent="0.25">
      <c r="B80" s="479"/>
      <c r="C80" s="480"/>
      <c r="D80" s="484"/>
      <c r="E80" s="484"/>
      <c r="F80" s="428">
        <v>5</v>
      </c>
      <c r="G80" s="269" t="s">
        <v>590</v>
      </c>
      <c r="H80" s="269" t="s">
        <v>582</v>
      </c>
      <c r="I80" s="427"/>
      <c r="J80" s="269" t="s">
        <v>583</v>
      </c>
      <c r="K80" s="269"/>
      <c r="L80" s="269" t="s">
        <v>584</v>
      </c>
      <c r="M80" s="427"/>
      <c r="N80" s="432" t="s">
        <v>129</v>
      </c>
      <c r="O80" s="432" t="s">
        <v>129</v>
      </c>
      <c r="P80" s="432" t="s">
        <v>129</v>
      </c>
      <c r="Q80" s="432" t="s">
        <v>129</v>
      </c>
    </row>
    <row r="81" spans="2:17" ht="16.5" customHeight="1" x14ac:dyDescent="0.25">
      <c r="B81" s="479"/>
      <c r="C81" s="480"/>
      <c r="D81" s="484"/>
      <c r="E81" s="484"/>
      <c r="F81" s="429"/>
      <c r="G81" s="269"/>
      <c r="H81" s="269" t="s">
        <v>585</v>
      </c>
      <c r="I81" s="427"/>
      <c r="J81" s="269"/>
      <c r="K81" s="269"/>
      <c r="L81" s="269" t="s">
        <v>586</v>
      </c>
      <c r="M81" s="427"/>
      <c r="N81" s="432"/>
      <c r="O81" s="432"/>
      <c r="P81" s="432"/>
      <c r="Q81" s="432"/>
    </row>
    <row r="82" spans="2:17" ht="69.75" customHeight="1" x14ac:dyDescent="0.25">
      <c r="B82" s="479"/>
      <c r="C82" s="480"/>
      <c r="D82" s="484"/>
      <c r="E82" s="484"/>
      <c r="F82" s="428">
        <v>6</v>
      </c>
      <c r="G82" s="269" t="s">
        <v>600</v>
      </c>
      <c r="H82" s="269" t="s">
        <v>601</v>
      </c>
      <c r="I82" s="427"/>
      <c r="J82" s="493" t="s">
        <v>604</v>
      </c>
      <c r="K82" s="494"/>
      <c r="L82" s="269" t="s">
        <v>603</v>
      </c>
      <c r="M82" s="427"/>
      <c r="N82" s="497" t="s">
        <v>129</v>
      </c>
      <c r="O82" s="497" t="s">
        <v>129</v>
      </c>
      <c r="P82" s="497" t="s">
        <v>129</v>
      </c>
      <c r="Q82" s="497" t="s">
        <v>129</v>
      </c>
    </row>
    <row r="83" spans="2:17" ht="28.5" customHeight="1" x14ac:dyDescent="0.25">
      <c r="B83" s="479"/>
      <c r="C83" s="480"/>
      <c r="D83" s="484"/>
      <c r="E83" s="484"/>
      <c r="F83" s="429"/>
      <c r="G83" s="269"/>
      <c r="H83" s="269" t="s">
        <v>602</v>
      </c>
      <c r="I83" s="427"/>
      <c r="J83" s="495"/>
      <c r="K83" s="496"/>
      <c r="L83" s="269" t="s">
        <v>605</v>
      </c>
      <c r="M83" s="427"/>
      <c r="N83" s="498"/>
      <c r="O83" s="498"/>
      <c r="P83" s="498"/>
      <c r="Q83" s="498"/>
    </row>
    <row r="84" spans="2:17" ht="31.5" customHeight="1" x14ac:dyDescent="0.25">
      <c r="B84" s="479"/>
      <c r="C84" s="480"/>
      <c r="D84" s="484"/>
      <c r="E84" s="484"/>
      <c r="F84" s="428">
        <v>7</v>
      </c>
      <c r="G84" s="269" t="s">
        <v>606</v>
      </c>
      <c r="H84" s="269" t="s">
        <v>607</v>
      </c>
      <c r="I84" s="427"/>
      <c r="J84" s="493"/>
      <c r="K84" s="494"/>
      <c r="L84" s="269" t="s">
        <v>609</v>
      </c>
      <c r="M84" s="427"/>
      <c r="N84" s="497" t="s">
        <v>129</v>
      </c>
      <c r="O84" s="497" t="s">
        <v>129</v>
      </c>
      <c r="P84" s="497" t="s">
        <v>129</v>
      </c>
      <c r="Q84" s="497" t="s">
        <v>129</v>
      </c>
    </row>
    <row r="85" spans="2:17" ht="42.75" customHeight="1" x14ac:dyDescent="0.25">
      <c r="B85" s="479"/>
      <c r="C85" s="480"/>
      <c r="D85" s="484"/>
      <c r="E85" s="484"/>
      <c r="F85" s="429"/>
      <c r="G85" s="269"/>
      <c r="H85" s="269" t="s">
        <v>608</v>
      </c>
      <c r="I85" s="427"/>
      <c r="J85" s="495"/>
      <c r="K85" s="496"/>
      <c r="L85" s="269" t="s">
        <v>610</v>
      </c>
      <c r="M85" s="427"/>
      <c r="N85" s="498"/>
      <c r="O85" s="498"/>
      <c r="P85" s="498"/>
      <c r="Q85" s="498"/>
    </row>
    <row r="86" spans="2:17" ht="35.25" customHeight="1" x14ac:dyDescent="0.25">
      <c r="B86" s="479"/>
      <c r="C86" s="480"/>
      <c r="D86" s="484"/>
      <c r="E86" s="484"/>
      <c r="F86" s="428">
        <v>8</v>
      </c>
      <c r="G86" s="269" t="s">
        <v>611</v>
      </c>
      <c r="H86" s="269" t="s">
        <v>612</v>
      </c>
      <c r="I86" s="427"/>
      <c r="J86" s="493"/>
      <c r="K86" s="494"/>
      <c r="L86" s="269" t="s">
        <v>613</v>
      </c>
      <c r="M86" s="427"/>
      <c r="N86" s="497" t="s">
        <v>129</v>
      </c>
      <c r="O86" s="497" t="s">
        <v>129</v>
      </c>
      <c r="P86" s="497" t="s">
        <v>129</v>
      </c>
      <c r="Q86" s="497" t="s">
        <v>129</v>
      </c>
    </row>
    <row r="87" spans="2:17" ht="16.5" customHeight="1" x14ac:dyDescent="0.25">
      <c r="B87" s="479"/>
      <c r="C87" s="480"/>
      <c r="D87" s="484"/>
      <c r="E87" s="484"/>
      <c r="F87" s="429"/>
      <c r="G87" s="269"/>
      <c r="H87" s="269" t="s">
        <v>415</v>
      </c>
      <c r="I87" s="427"/>
      <c r="J87" s="495"/>
      <c r="K87" s="496"/>
      <c r="L87" s="269" t="s">
        <v>417</v>
      </c>
      <c r="M87" s="427"/>
      <c r="N87" s="498"/>
      <c r="O87" s="498"/>
      <c r="P87" s="498"/>
      <c r="Q87" s="498"/>
    </row>
    <row r="88" spans="2:17" ht="60.75" customHeight="1" x14ac:dyDescent="0.25">
      <c r="B88" s="479"/>
      <c r="C88" s="480"/>
      <c r="D88" s="484"/>
      <c r="E88" s="484"/>
      <c r="F88" s="428">
        <v>9</v>
      </c>
      <c r="G88" s="269" t="s">
        <v>614</v>
      </c>
      <c r="H88" s="269" t="s">
        <v>615</v>
      </c>
      <c r="I88" s="427"/>
      <c r="J88" s="493"/>
      <c r="K88" s="494"/>
      <c r="L88" s="269" t="s">
        <v>613</v>
      </c>
      <c r="M88" s="427"/>
      <c r="N88" s="497" t="s">
        <v>129</v>
      </c>
      <c r="O88" s="497" t="s">
        <v>129</v>
      </c>
      <c r="P88" s="497" t="s">
        <v>129</v>
      </c>
      <c r="Q88" s="497" t="s">
        <v>129</v>
      </c>
    </row>
    <row r="89" spans="2:17" ht="16.5" customHeight="1" x14ac:dyDescent="0.25">
      <c r="B89" s="481"/>
      <c r="C89" s="482"/>
      <c r="D89" s="485"/>
      <c r="E89" s="485"/>
      <c r="F89" s="429"/>
      <c r="G89" s="269"/>
      <c r="H89" s="269" t="s">
        <v>416</v>
      </c>
      <c r="I89" s="427"/>
      <c r="J89" s="495"/>
      <c r="K89" s="496"/>
      <c r="L89" s="269" t="s">
        <v>418</v>
      </c>
      <c r="M89" s="427"/>
      <c r="N89" s="498"/>
      <c r="O89" s="498"/>
      <c r="P89" s="498"/>
      <c r="Q89" s="498"/>
    </row>
    <row r="90" spans="2:17" ht="49.5" customHeight="1" x14ac:dyDescent="0.25">
      <c r="B90" s="477" t="str">
        <f>'2 - CONTEXTO'!E41</f>
        <v>Administración de Tierras.</v>
      </c>
      <c r="C90" s="478"/>
      <c r="D90" s="483" t="s">
        <v>331</v>
      </c>
      <c r="E90" s="483" t="str">
        <f>'2 - CONTEXTO'!K41</f>
        <v>1. Dirección de Acceso a Tierras.
2. Subdirección de Administración de Tierras de la Nación.
3. Dirección de Asuntos Étnicos.
4. Unidades de Gestión Territorial UGT's</v>
      </c>
      <c r="F90" s="428">
        <v>1</v>
      </c>
      <c r="G90" s="269" t="s">
        <v>482</v>
      </c>
      <c r="H90" s="430" t="s">
        <v>483</v>
      </c>
      <c r="I90" s="431"/>
      <c r="J90" s="269" t="s">
        <v>484</v>
      </c>
      <c r="K90" s="269"/>
      <c r="L90" s="269" t="s">
        <v>485</v>
      </c>
      <c r="M90" s="427"/>
      <c r="N90" s="432" t="s">
        <v>129</v>
      </c>
      <c r="O90" s="432" t="s">
        <v>129</v>
      </c>
      <c r="P90" s="432" t="s">
        <v>129</v>
      </c>
      <c r="Q90" s="432" t="s">
        <v>129</v>
      </c>
    </row>
    <row r="91" spans="2:17" ht="47.25" customHeight="1" x14ac:dyDescent="0.25">
      <c r="B91" s="479"/>
      <c r="C91" s="480"/>
      <c r="D91" s="484"/>
      <c r="E91" s="484"/>
      <c r="F91" s="429"/>
      <c r="G91" s="269"/>
      <c r="H91" s="269" t="s">
        <v>486</v>
      </c>
      <c r="I91" s="427"/>
      <c r="J91" s="269"/>
      <c r="K91" s="269"/>
      <c r="L91" s="269" t="s">
        <v>470</v>
      </c>
      <c r="M91" s="427"/>
      <c r="N91" s="432"/>
      <c r="O91" s="432"/>
      <c r="P91" s="432"/>
      <c r="Q91" s="432"/>
    </row>
    <row r="92" spans="2:17" ht="52.5" customHeight="1" x14ac:dyDescent="0.25">
      <c r="B92" s="479"/>
      <c r="C92" s="480"/>
      <c r="D92" s="484"/>
      <c r="E92" s="484"/>
      <c r="F92" s="428">
        <v>2</v>
      </c>
      <c r="G92" s="269" t="s">
        <v>487</v>
      </c>
      <c r="H92" s="430" t="s">
        <v>488</v>
      </c>
      <c r="I92" s="431"/>
      <c r="J92" s="269" t="s">
        <v>489</v>
      </c>
      <c r="K92" s="269"/>
      <c r="L92" s="269" t="s">
        <v>490</v>
      </c>
      <c r="M92" s="427"/>
      <c r="N92" s="432" t="s">
        <v>129</v>
      </c>
      <c r="O92" s="432" t="s">
        <v>129</v>
      </c>
      <c r="P92" s="432" t="s">
        <v>129</v>
      </c>
      <c r="Q92" s="432" t="s">
        <v>129</v>
      </c>
    </row>
    <row r="93" spans="2:17" ht="53.25" customHeight="1" x14ac:dyDescent="0.25">
      <c r="B93" s="479"/>
      <c r="C93" s="480"/>
      <c r="D93" s="484"/>
      <c r="E93" s="484"/>
      <c r="F93" s="429"/>
      <c r="G93" s="269"/>
      <c r="H93" s="269" t="s">
        <v>491</v>
      </c>
      <c r="I93" s="427"/>
      <c r="J93" s="269"/>
      <c r="K93" s="269"/>
      <c r="L93" s="269" t="s">
        <v>470</v>
      </c>
      <c r="M93" s="427"/>
      <c r="N93" s="432"/>
      <c r="O93" s="432"/>
      <c r="P93" s="432"/>
      <c r="Q93" s="432"/>
    </row>
    <row r="94" spans="2:17" ht="16.5" customHeight="1" x14ac:dyDescent="0.25">
      <c r="B94" s="479"/>
      <c r="C94" s="480"/>
      <c r="D94" s="484"/>
      <c r="E94" s="484"/>
      <c r="F94" s="428">
        <v>3</v>
      </c>
      <c r="G94" s="269" t="s">
        <v>590</v>
      </c>
      <c r="H94" s="269" t="s">
        <v>582</v>
      </c>
      <c r="I94" s="427"/>
      <c r="J94" s="269" t="s">
        <v>583</v>
      </c>
      <c r="K94" s="269"/>
      <c r="L94" s="269" t="s">
        <v>584</v>
      </c>
      <c r="M94" s="427"/>
      <c r="N94" s="432" t="s">
        <v>129</v>
      </c>
      <c r="O94" s="432" t="s">
        <v>129</v>
      </c>
      <c r="P94" s="432" t="s">
        <v>129</v>
      </c>
      <c r="Q94" s="432" t="s">
        <v>129</v>
      </c>
    </row>
    <row r="95" spans="2:17" ht="22.5" customHeight="1" x14ac:dyDescent="0.25">
      <c r="B95" s="479"/>
      <c r="C95" s="480"/>
      <c r="D95" s="484"/>
      <c r="E95" s="484"/>
      <c r="F95" s="429"/>
      <c r="G95" s="269"/>
      <c r="H95" s="269" t="s">
        <v>585</v>
      </c>
      <c r="I95" s="427"/>
      <c r="J95" s="269"/>
      <c r="K95" s="269"/>
      <c r="L95" s="269" t="s">
        <v>586</v>
      </c>
      <c r="M95" s="427"/>
      <c r="N95" s="432"/>
      <c r="O95" s="432"/>
      <c r="P95" s="432"/>
      <c r="Q95" s="432"/>
    </row>
    <row r="96" spans="2:17" ht="16.5" customHeight="1" x14ac:dyDescent="0.25">
      <c r="B96" s="479"/>
      <c r="C96" s="480"/>
      <c r="D96" s="484"/>
      <c r="E96" s="484"/>
      <c r="F96" s="428">
        <v>4</v>
      </c>
      <c r="G96" s="269" t="s">
        <v>393</v>
      </c>
      <c r="H96" s="269" t="s">
        <v>405</v>
      </c>
      <c r="I96" s="427"/>
      <c r="J96" s="269"/>
      <c r="K96" s="269"/>
      <c r="L96" s="269" t="s">
        <v>411</v>
      </c>
      <c r="M96" s="427"/>
      <c r="N96" s="432"/>
      <c r="O96" s="432"/>
      <c r="P96" s="432"/>
      <c r="Q96" s="432"/>
    </row>
    <row r="97" spans="2:17" ht="16.5" customHeight="1" x14ac:dyDescent="0.25">
      <c r="B97" s="479"/>
      <c r="C97" s="480"/>
      <c r="D97" s="484"/>
      <c r="E97" s="484"/>
      <c r="F97" s="429"/>
      <c r="G97" s="269"/>
      <c r="H97" s="269" t="s">
        <v>406</v>
      </c>
      <c r="I97" s="427"/>
      <c r="J97" s="269"/>
      <c r="K97" s="269"/>
      <c r="L97" s="269" t="s">
        <v>412</v>
      </c>
      <c r="M97" s="427"/>
      <c r="N97" s="432"/>
      <c r="O97" s="432"/>
      <c r="P97" s="432"/>
      <c r="Q97" s="432"/>
    </row>
    <row r="98" spans="2:17" ht="16.5" customHeight="1" x14ac:dyDescent="0.25">
      <c r="B98" s="479"/>
      <c r="C98" s="480"/>
      <c r="D98" s="484"/>
      <c r="E98" s="484"/>
      <c r="F98" s="428">
        <v>5</v>
      </c>
      <c r="G98" s="269" t="s">
        <v>394</v>
      </c>
      <c r="H98" s="269" t="s">
        <v>407</v>
      </c>
      <c r="I98" s="427"/>
      <c r="J98" s="269"/>
      <c r="K98" s="269"/>
      <c r="L98" s="269" t="s">
        <v>413</v>
      </c>
      <c r="M98" s="427"/>
      <c r="N98" s="432"/>
      <c r="O98" s="432"/>
      <c r="P98" s="432"/>
      <c r="Q98" s="432"/>
    </row>
    <row r="99" spans="2:17" ht="16.5" customHeight="1" x14ac:dyDescent="0.25">
      <c r="B99" s="481"/>
      <c r="C99" s="482"/>
      <c r="D99" s="485"/>
      <c r="E99" s="485"/>
      <c r="F99" s="429"/>
      <c r="G99" s="269"/>
      <c r="H99" s="269" t="s">
        <v>408</v>
      </c>
      <c r="I99" s="427"/>
      <c r="J99" s="269"/>
      <c r="K99" s="269"/>
      <c r="L99" s="269" t="s">
        <v>414</v>
      </c>
      <c r="M99" s="427"/>
      <c r="N99" s="432"/>
      <c r="O99" s="432"/>
      <c r="P99" s="432"/>
      <c r="Q99" s="432"/>
    </row>
    <row r="100" spans="2:17" ht="16.5" customHeight="1" x14ac:dyDescent="0.25">
      <c r="B100" s="477" t="str">
        <f>'2 - CONTEXTO'!E42</f>
        <v>Evaluación del Impacto del Ordenamiento Social de la Propiedad Rural</v>
      </c>
      <c r="C100" s="478"/>
      <c r="D100" s="483" t="s">
        <v>321</v>
      </c>
      <c r="E100" s="483" t="str">
        <f>'2 - CONTEXTO'!K42</f>
        <v>1. Oficina del Planeación.</v>
      </c>
      <c r="F100" s="428">
        <v>1</v>
      </c>
      <c r="G100" s="269" t="s">
        <v>1003</v>
      </c>
      <c r="H100" s="269" t="s">
        <v>395</v>
      </c>
      <c r="I100" s="427"/>
      <c r="J100" s="269"/>
      <c r="K100" s="269"/>
      <c r="L100" s="269" t="s">
        <v>398</v>
      </c>
      <c r="M100" s="427"/>
      <c r="N100" s="432"/>
      <c r="O100" s="432"/>
      <c r="P100" s="432"/>
      <c r="Q100" s="432"/>
    </row>
    <row r="101" spans="2:17" ht="16.5" customHeight="1" x14ac:dyDescent="0.25">
      <c r="B101" s="479"/>
      <c r="C101" s="480"/>
      <c r="D101" s="484"/>
      <c r="E101" s="484"/>
      <c r="F101" s="429"/>
      <c r="G101" s="269"/>
      <c r="H101" s="269" t="s">
        <v>401</v>
      </c>
      <c r="I101" s="427"/>
      <c r="J101" s="269"/>
      <c r="K101" s="269"/>
      <c r="L101" s="269" t="s">
        <v>403</v>
      </c>
      <c r="M101" s="427"/>
      <c r="N101" s="432"/>
      <c r="O101" s="432"/>
      <c r="P101" s="432"/>
      <c r="Q101" s="432"/>
    </row>
    <row r="102" spans="2:17" ht="16.5" customHeight="1" x14ac:dyDescent="0.25">
      <c r="B102" s="479"/>
      <c r="C102" s="480"/>
      <c r="D102" s="484"/>
      <c r="E102" s="484"/>
      <c r="F102" s="428">
        <v>2</v>
      </c>
      <c r="G102" s="269" t="s">
        <v>391</v>
      </c>
      <c r="H102" s="269" t="s">
        <v>396</v>
      </c>
      <c r="I102" s="427"/>
      <c r="J102" s="269"/>
      <c r="K102" s="269"/>
      <c r="L102" s="269" t="s">
        <v>399</v>
      </c>
      <c r="M102" s="427"/>
      <c r="N102" s="432"/>
      <c r="O102" s="432"/>
      <c r="P102" s="432"/>
      <c r="Q102" s="432"/>
    </row>
    <row r="103" spans="2:17" ht="16.5" customHeight="1" x14ac:dyDescent="0.25">
      <c r="B103" s="479"/>
      <c r="C103" s="480"/>
      <c r="D103" s="484"/>
      <c r="E103" s="484"/>
      <c r="F103" s="429"/>
      <c r="G103" s="269"/>
      <c r="H103" s="269" t="s">
        <v>400</v>
      </c>
      <c r="I103" s="427"/>
      <c r="J103" s="269"/>
      <c r="K103" s="269"/>
      <c r="L103" s="269" t="s">
        <v>402</v>
      </c>
      <c r="M103" s="427"/>
      <c r="N103" s="432"/>
      <c r="O103" s="432"/>
      <c r="P103" s="432"/>
      <c r="Q103" s="432"/>
    </row>
    <row r="104" spans="2:17" ht="16.5" customHeight="1" x14ac:dyDescent="0.25">
      <c r="B104" s="479"/>
      <c r="C104" s="480"/>
      <c r="D104" s="484"/>
      <c r="E104" s="484"/>
      <c r="F104" s="428">
        <v>3</v>
      </c>
      <c r="G104" s="269" t="s">
        <v>392</v>
      </c>
      <c r="H104" s="269" t="s">
        <v>397</v>
      </c>
      <c r="I104" s="427"/>
      <c r="J104" s="269"/>
      <c r="K104" s="269"/>
      <c r="L104" s="269" t="s">
        <v>409</v>
      </c>
      <c r="M104" s="427"/>
      <c r="N104" s="432"/>
      <c r="O104" s="432"/>
      <c r="P104" s="432"/>
      <c r="Q104" s="432"/>
    </row>
    <row r="105" spans="2:17" ht="16.5" customHeight="1" x14ac:dyDescent="0.25">
      <c r="B105" s="479"/>
      <c r="C105" s="480"/>
      <c r="D105" s="484"/>
      <c r="E105" s="484"/>
      <c r="F105" s="429"/>
      <c r="G105" s="269"/>
      <c r="H105" s="269" t="s">
        <v>404</v>
      </c>
      <c r="I105" s="427"/>
      <c r="J105" s="269"/>
      <c r="K105" s="269"/>
      <c r="L105" s="269" t="s">
        <v>410</v>
      </c>
      <c r="M105" s="427"/>
      <c r="N105" s="432"/>
      <c r="O105" s="432"/>
      <c r="P105" s="432"/>
      <c r="Q105" s="432"/>
    </row>
    <row r="106" spans="2:17" ht="16.5" customHeight="1" x14ac:dyDescent="0.25">
      <c r="B106" s="479"/>
      <c r="C106" s="480"/>
      <c r="D106" s="484"/>
      <c r="E106" s="484"/>
      <c r="F106" s="428">
        <v>4</v>
      </c>
      <c r="G106" s="269" t="s">
        <v>393</v>
      </c>
      <c r="H106" s="269" t="s">
        <v>405</v>
      </c>
      <c r="I106" s="427"/>
      <c r="J106" s="269"/>
      <c r="K106" s="269"/>
      <c r="L106" s="269" t="s">
        <v>411</v>
      </c>
      <c r="M106" s="427"/>
      <c r="N106" s="432"/>
      <c r="O106" s="432"/>
      <c r="P106" s="432"/>
      <c r="Q106" s="432"/>
    </row>
    <row r="107" spans="2:17" ht="16.5" customHeight="1" x14ac:dyDescent="0.25">
      <c r="B107" s="479"/>
      <c r="C107" s="480"/>
      <c r="D107" s="484"/>
      <c r="E107" s="484"/>
      <c r="F107" s="429"/>
      <c r="G107" s="269"/>
      <c r="H107" s="269" t="s">
        <v>406</v>
      </c>
      <c r="I107" s="427"/>
      <c r="J107" s="269"/>
      <c r="K107" s="269"/>
      <c r="L107" s="269" t="s">
        <v>412</v>
      </c>
      <c r="M107" s="427"/>
      <c r="N107" s="432"/>
      <c r="O107" s="432"/>
      <c r="P107" s="432"/>
      <c r="Q107" s="432"/>
    </row>
    <row r="108" spans="2:17" ht="16.5" customHeight="1" x14ac:dyDescent="0.25">
      <c r="B108" s="479"/>
      <c r="C108" s="480"/>
      <c r="D108" s="484"/>
      <c r="E108" s="484"/>
      <c r="F108" s="428">
        <v>5</v>
      </c>
      <c r="G108" s="269" t="s">
        <v>394</v>
      </c>
      <c r="H108" s="269" t="s">
        <v>407</v>
      </c>
      <c r="I108" s="427"/>
      <c r="J108" s="269"/>
      <c r="K108" s="269"/>
      <c r="L108" s="269" t="s">
        <v>413</v>
      </c>
      <c r="M108" s="427"/>
      <c r="N108" s="432"/>
      <c r="O108" s="432"/>
      <c r="P108" s="432"/>
      <c r="Q108" s="432"/>
    </row>
    <row r="109" spans="2:17" ht="16.5" customHeight="1" x14ac:dyDescent="0.25">
      <c r="B109" s="481"/>
      <c r="C109" s="482"/>
      <c r="D109" s="485"/>
      <c r="E109" s="485"/>
      <c r="F109" s="429"/>
      <c r="G109" s="269"/>
      <c r="H109" s="269" t="s">
        <v>408</v>
      </c>
      <c r="I109" s="427"/>
      <c r="J109" s="269"/>
      <c r="K109" s="269"/>
      <c r="L109" s="269" t="s">
        <v>414</v>
      </c>
      <c r="M109" s="427"/>
      <c r="N109" s="432"/>
      <c r="O109" s="432"/>
      <c r="P109" s="432"/>
      <c r="Q109" s="432"/>
    </row>
    <row r="110" spans="2:17" ht="111.75" customHeight="1" x14ac:dyDescent="0.25">
      <c r="B110" s="477" t="str">
        <f>'2 - CONTEXTO'!E43</f>
        <v>Gestión de la Información</v>
      </c>
      <c r="C110" s="478"/>
      <c r="D110" s="483" t="s">
        <v>336</v>
      </c>
      <c r="E110" s="483" t="str">
        <f>'2 - CONTEXTO'!K43</f>
        <v>1. Dirección General (Comunicaciones, Topografía).
2.Secretaria General.
3. Dirección de Gestión del Ordenamiento Social de la Propiedad.
4. Subdirección de Sistemas de Información de Tierras.</v>
      </c>
      <c r="F110" s="428">
        <v>1</v>
      </c>
      <c r="G110" s="269" t="s">
        <v>1127</v>
      </c>
      <c r="H110" s="269" t="s">
        <v>1128</v>
      </c>
      <c r="I110" s="427"/>
      <c r="J110" s="269" t="s">
        <v>1129</v>
      </c>
      <c r="K110" s="269"/>
      <c r="L110" s="269" t="s">
        <v>1130</v>
      </c>
      <c r="M110" s="427"/>
      <c r="N110" s="432" t="s">
        <v>129</v>
      </c>
      <c r="O110" s="432" t="s">
        <v>129</v>
      </c>
      <c r="P110" s="432" t="s">
        <v>129</v>
      </c>
      <c r="Q110" s="432" t="s">
        <v>129</v>
      </c>
    </row>
    <row r="111" spans="2:17" ht="35.25" customHeight="1" x14ac:dyDescent="0.25">
      <c r="B111" s="479"/>
      <c r="C111" s="480"/>
      <c r="D111" s="484"/>
      <c r="E111" s="484"/>
      <c r="F111" s="429"/>
      <c r="G111" s="269"/>
      <c r="H111" s="269" t="s">
        <v>401</v>
      </c>
      <c r="I111" s="427"/>
      <c r="J111" s="269"/>
      <c r="K111" s="269"/>
      <c r="L111" s="269" t="s">
        <v>403</v>
      </c>
      <c r="M111" s="427"/>
      <c r="N111" s="432"/>
      <c r="O111" s="432"/>
      <c r="P111" s="432"/>
      <c r="Q111" s="432"/>
    </row>
    <row r="112" spans="2:17" ht="16.5" customHeight="1" x14ac:dyDescent="0.25">
      <c r="B112" s="479"/>
      <c r="C112" s="480"/>
      <c r="D112" s="484"/>
      <c r="E112" s="484"/>
      <c r="F112" s="428">
        <v>2</v>
      </c>
      <c r="G112" s="269" t="s">
        <v>391</v>
      </c>
      <c r="H112" s="269" t="s">
        <v>396</v>
      </c>
      <c r="I112" s="427"/>
      <c r="J112" s="269"/>
      <c r="K112" s="269"/>
      <c r="L112" s="269" t="s">
        <v>399</v>
      </c>
      <c r="M112" s="427"/>
      <c r="N112" s="432"/>
      <c r="O112" s="432"/>
      <c r="P112" s="432"/>
      <c r="Q112" s="432"/>
    </row>
    <row r="113" spans="2:17" ht="16.5" customHeight="1" x14ac:dyDescent="0.25">
      <c r="B113" s="479"/>
      <c r="C113" s="480"/>
      <c r="D113" s="484"/>
      <c r="E113" s="484"/>
      <c r="F113" s="429"/>
      <c r="G113" s="269"/>
      <c r="H113" s="269" t="s">
        <v>400</v>
      </c>
      <c r="I113" s="427"/>
      <c r="J113" s="269"/>
      <c r="K113" s="269"/>
      <c r="L113" s="269" t="s">
        <v>402</v>
      </c>
      <c r="M113" s="427"/>
      <c r="N113" s="432"/>
      <c r="O113" s="432"/>
      <c r="P113" s="432"/>
      <c r="Q113" s="432"/>
    </row>
    <row r="114" spans="2:17" ht="16.5" customHeight="1" x14ac:dyDescent="0.25">
      <c r="B114" s="479"/>
      <c r="C114" s="480"/>
      <c r="D114" s="484"/>
      <c r="E114" s="484"/>
      <c r="F114" s="428">
        <v>3</v>
      </c>
      <c r="G114" s="269" t="s">
        <v>392</v>
      </c>
      <c r="H114" s="269" t="s">
        <v>397</v>
      </c>
      <c r="I114" s="427"/>
      <c r="J114" s="269"/>
      <c r="K114" s="269"/>
      <c r="L114" s="269" t="s">
        <v>409</v>
      </c>
      <c r="M114" s="427"/>
      <c r="N114" s="432"/>
      <c r="O114" s="432"/>
      <c r="P114" s="432"/>
      <c r="Q114" s="432"/>
    </row>
    <row r="115" spans="2:17" ht="16.5" customHeight="1" x14ac:dyDescent="0.25">
      <c r="B115" s="479"/>
      <c r="C115" s="480"/>
      <c r="D115" s="484"/>
      <c r="E115" s="484"/>
      <c r="F115" s="429"/>
      <c r="G115" s="269"/>
      <c r="H115" s="269" t="s">
        <v>404</v>
      </c>
      <c r="I115" s="427"/>
      <c r="J115" s="269"/>
      <c r="K115" s="269"/>
      <c r="L115" s="269" t="s">
        <v>410</v>
      </c>
      <c r="M115" s="427"/>
      <c r="N115" s="432"/>
      <c r="O115" s="432"/>
      <c r="P115" s="432"/>
      <c r="Q115" s="432"/>
    </row>
    <row r="116" spans="2:17" ht="16.5" customHeight="1" x14ac:dyDescent="0.25">
      <c r="B116" s="479"/>
      <c r="C116" s="480"/>
      <c r="D116" s="484"/>
      <c r="E116" s="484"/>
      <c r="F116" s="428">
        <v>4</v>
      </c>
      <c r="G116" s="269" t="s">
        <v>393</v>
      </c>
      <c r="H116" s="269" t="s">
        <v>405</v>
      </c>
      <c r="I116" s="427"/>
      <c r="J116" s="269"/>
      <c r="K116" s="269"/>
      <c r="L116" s="269" t="s">
        <v>411</v>
      </c>
      <c r="M116" s="427"/>
      <c r="N116" s="432"/>
      <c r="O116" s="432"/>
      <c r="P116" s="432"/>
      <c r="Q116" s="432"/>
    </row>
    <row r="117" spans="2:17" ht="16.5" customHeight="1" x14ac:dyDescent="0.25">
      <c r="B117" s="479"/>
      <c r="C117" s="480"/>
      <c r="D117" s="484"/>
      <c r="E117" s="484"/>
      <c r="F117" s="429"/>
      <c r="G117" s="269"/>
      <c r="H117" s="269" t="s">
        <v>406</v>
      </c>
      <c r="I117" s="427"/>
      <c r="J117" s="269"/>
      <c r="K117" s="269"/>
      <c r="L117" s="269" t="s">
        <v>412</v>
      </c>
      <c r="M117" s="427"/>
      <c r="N117" s="432"/>
      <c r="O117" s="432"/>
      <c r="P117" s="432"/>
      <c r="Q117" s="432"/>
    </row>
    <row r="118" spans="2:17" ht="16.5" customHeight="1" x14ac:dyDescent="0.25">
      <c r="B118" s="479"/>
      <c r="C118" s="480"/>
      <c r="D118" s="484"/>
      <c r="E118" s="484"/>
      <c r="F118" s="428">
        <v>5</v>
      </c>
      <c r="G118" s="269" t="s">
        <v>394</v>
      </c>
      <c r="H118" s="269" t="s">
        <v>407</v>
      </c>
      <c r="I118" s="427"/>
      <c r="J118" s="269"/>
      <c r="K118" s="269"/>
      <c r="L118" s="269" t="s">
        <v>413</v>
      </c>
      <c r="M118" s="427"/>
      <c r="N118" s="432"/>
      <c r="O118" s="432"/>
      <c r="P118" s="432"/>
      <c r="Q118" s="432"/>
    </row>
    <row r="119" spans="2:17" ht="16.5" customHeight="1" x14ac:dyDescent="0.25">
      <c r="B119" s="481"/>
      <c r="C119" s="482"/>
      <c r="D119" s="485"/>
      <c r="E119" s="485"/>
      <c r="F119" s="429"/>
      <c r="G119" s="269"/>
      <c r="H119" s="269" t="s">
        <v>408</v>
      </c>
      <c r="I119" s="427"/>
      <c r="J119" s="269"/>
      <c r="K119" s="269"/>
      <c r="L119" s="269" t="s">
        <v>414</v>
      </c>
      <c r="M119" s="427"/>
      <c r="N119" s="432"/>
      <c r="O119" s="432"/>
      <c r="P119" s="432"/>
      <c r="Q119" s="432"/>
    </row>
    <row r="120" spans="2:17" ht="42" customHeight="1" x14ac:dyDescent="0.25">
      <c r="B120" s="477" t="str">
        <f>'2 - CONTEXTO'!E44</f>
        <v>Gestión del Talento Humano</v>
      </c>
      <c r="C120" s="478"/>
      <c r="D120" s="483" t="s">
        <v>340</v>
      </c>
      <c r="E120" s="483" t="str">
        <f>'2 - CONTEXTO'!K44</f>
        <v>1. Subdirección de Talento Humano.
2. Secretaría General.</v>
      </c>
      <c r="F120" s="428">
        <v>1</v>
      </c>
      <c r="G120" s="269" t="s">
        <v>746</v>
      </c>
      <c r="H120" s="269" t="s">
        <v>747</v>
      </c>
      <c r="I120" s="427"/>
      <c r="J120" s="269" t="s">
        <v>748</v>
      </c>
      <c r="K120" s="269"/>
      <c r="L120" s="269" t="s">
        <v>749</v>
      </c>
      <c r="M120" s="427"/>
      <c r="N120" s="432" t="s">
        <v>129</v>
      </c>
      <c r="O120" s="432" t="s">
        <v>129</v>
      </c>
      <c r="P120" s="432" t="s">
        <v>129</v>
      </c>
      <c r="Q120" s="432" t="s">
        <v>129</v>
      </c>
    </row>
    <row r="121" spans="2:17" ht="30" customHeight="1" x14ac:dyDescent="0.25">
      <c r="B121" s="479"/>
      <c r="C121" s="480"/>
      <c r="D121" s="484"/>
      <c r="E121" s="484"/>
      <c r="F121" s="429"/>
      <c r="G121" s="269"/>
      <c r="H121" s="269" t="s">
        <v>750</v>
      </c>
      <c r="I121" s="427"/>
      <c r="J121" s="269"/>
      <c r="K121" s="269"/>
      <c r="L121" s="269" t="s">
        <v>430</v>
      </c>
      <c r="M121" s="427"/>
      <c r="N121" s="432"/>
      <c r="O121" s="432"/>
      <c r="P121" s="432"/>
      <c r="Q121" s="432"/>
    </row>
    <row r="122" spans="2:17" ht="15" customHeight="1" x14ac:dyDescent="0.25">
      <c r="B122" s="479"/>
      <c r="C122" s="480"/>
      <c r="D122" s="484"/>
      <c r="E122" s="484"/>
      <c r="F122" s="428">
        <v>2</v>
      </c>
      <c r="G122" s="269" t="s">
        <v>751</v>
      </c>
      <c r="H122" s="269" t="s">
        <v>752</v>
      </c>
      <c r="I122" s="427"/>
      <c r="J122" s="269" t="s">
        <v>753</v>
      </c>
      <c r="K122" s="269"/>
      <c r="L122" s="269" t="s">
        <v>754</v>
      </c>
      <c r="M122" s="427"/>
      <c r="N122" s="432" t="s">
        <v>129</v>
      </c>
      <c r="O122" s="432" t="s">
        <v>129</v>
      </c>
      <c r="P122" s="432" t="s">
        <v>129</v>
      </c>
      <c r="Q122" s="432" t="s">
        <v>129</v>
      </c>
    </row>
    <row r="123" spans="2:17" ht="23.25" customHeight="1" x14ac:dyDescent="0.25">
      <c r="B123" s="479"/>
      <c r="C123" s="480"/>
      <c r="D123" s="484"/>
      <c r="E123" s="484"/>
      <c r="F123" s="429"/>
      <c r="G123" s="269"/>
      <c r="H123" s="269" t="s">
        <v>755</v>
      </c>
      <c r="I123" s="427"/>
      <c r="J123" s="269"/>
      <c r="K123" s="269"/>
      <c r="L123" s="269" t="s">
        <v>756</v>
      </c>
      <c r="M123" s="427"/>
      <c r="N123" s="432"/>
      <c r="O123" s="432"/>
      <c r="P123" s="432"/>
      <c r="Q123" s="432"/>
    </row>
    <row r="124" spans="2:17" ht="14.25" customHeight="1" x14ac:dyDescent="0.25">
      <c r="B124" s="479"/>
      <c r="C124" s="480"/>
      <c r="D124" s="484"/>
      <c r="E124" s="484"/>
      <c r="F124" s="428">
        <v>3</v>
      </c>
      <c r="G124" s="269" t="s">
        <v>757</v>
      </c>
      <c r="H124" s="269" t="s">
        <v>758</v>
      </c>
      <c r="I124" s="427"/>
      <c r="J124" s="269" t="s">
        <v>759</v>
      </c>
      <c r="K124" s="269"/>
      <c r="L124" s="269" t="s">
        <v>760</v>
      </c>
      <c r="M124" s="427"/>
      <c r="N124" s="432" t="s">
        <v>129</v>
      </c>
      <c r="O124" s="432" t="s">
        <v>129</v>
      </c>
      <c r="P124" s="432" t="s">
        <v>129</v>
      </c>
      <c r="Q124" s="432" t="s">
        <v>129</v>
      </c>
    </row>
    <row r="125" spans="2:17" ht="15" customHeight="1" x14ac:dyDescent="0.25">
      <c r="B125" s="479"/>
      <c r="C125" s="480"/>
      <c r="D125" s="484"/>
      <c r="E125" s="484"/>
      <c r="F125" s="429"/>
      <c r="G125" s="269"/>
      <c r="H125" s="269" t="s">
        <v>404</v>
      </c>
      <c r="I125" s="427"/>
      <c r="J125" s="269"/>
      <c r="K125" s="269"/>
      <c r="L125" s="269" t="s">
        <v>687</v>
      </c>
      <c r="M125" s="427"/>
      <c r="N125" s="432"/>
      <c r="O125" s="432"/>
      <c r="P125" s="432"/>
      <c r="Q125" s="432"/>
    </row>
    <row r="126" spans="2:17" ht="15" customHeight="1" x14ac:dyDescent="0.25">
      <c r="B126" s="479"/>
      <c r="C126" s="480"/>
      <c r="D126" s="484"/>
      <c r="E126" s="484"/>
      <c r="F126" s="428">
        <v>4</v>
      </c>
      <c r="G126" s="269" t="s">
        <v>761</v>
      </c>
      <c r="H126" s="269" t="s">
        <v>762</v>
      </c>
      <c r="I126" s="427"/>
      <c r="J126" s="269" t="s">
        <v>759</v>
      </c>
      <c r="K126" s="269"/>
      <c r="L126" s="269" t="s">
        <v>760</v>
      </c>
      <c r="M126" s="427"/>
      <c r="N126" s="432" t="s">
        <v>129</v>
      </c>
      <c r="O126" s="432" t="s">
        <v>129</v>
      </c>
      <c r="P126" s="432" t="s">
        <v>129</v>
      </c>
      <c r="Q126" s="432" t="s">
        <v>129</v>
      </c>
    </row>
    <row r="127" spans="2:17" ht="15" customHeight="1" x14ac:dyDescent="0.25">
      <c r="B127" s="479"/>
      <c r="C127" s="480"/>
      <c r="D127" s="484"/>
      <c r="E127" s="484"/>
      <c r="F127" s="429"/>
      <c r="G127" s="269"/>
      <c r="H127" s="269" t="s">
        <v>406</v>
      </c>
      <c r="I127" s="427"/>
      <c r="J127" s="269"/>
      <c r="K127" s="269"/>
      <c r="L127" s="269" t="s">
        <v>687</v>
      </c>
      <c r="M127" s="427"/>
      <c r="N127" s="432"/>
      <c r="O127" s="432"/>
      <c r="P127" s="432"/>
      <c r="Q127" s="432"/>
    </row>
    <row r="128" spans="2:17" ht="15" customHeight="1" x14ac:dyDescent="0.25">
      <c r="B128" s="479"/>
      <c r="C128" s="480"/>
      <c r="D128" s="484"/>
      <c r="E128" s="484"/>
      <c r="F128" s="428">
        <v>5</v>
      </c>
      <c r="G128" s="269" t="s">
        <v>394</v>
      </c>
      <c r="H128" s="269" t="s">
        <v>407</v>
      </c>
      <c r="I128" s="427"/>
      <c r="J128" s="269"/>
      <c r="K128" s="269"/>
      <c r="L128" s="269" t="s">
        <v>413</v>
      </c>
      <c r="M128" s="427"/>
      <c r="N128" s="432"/>
      <c r="O128" s="432"/>
      <c r="P128" s="432"/>
      <c r="Q128" s="432"/>
    </row>
    <row r="129" spans="2:17" ht="16.5" customHeight="1" x14ac:dyDescent="0.25">
      <c r="B129" s="481"/>
      <c r="C129" s="482"/>
      <c r="D129" s="485"/>
      <c r="E129" s="485"/>
      <c r="F129" s="429"/>
      <c r="G129" s="269"/>
      <c r="H129" s="269" t="s">
        <v>408</v>
      </c>
      <c r="I129" s="427"/>
      <c r="J129" s="269"/>
      <c r="K129" s="269"/>
      <c r="L129" s="269" t="s">
        <v>414</v>
      </c>
      <c r="M129" s="427"/>
      <c r="N129" s="432"/>
      <c r="O129" s="432"/>
      <c r="P129" s="432"/>
      <c r="Q129" s="432"/>
    </row>
    <row r="130" spans="2:17" ht="16.5" customHeight="1" x14ac:dyDescent="0.25">
      <c r="B130" s="477" t="str">
        <f>'2 - CONTEXTO'!E45</f>
        <v>Apoyo Jurídico</v>
      </c>
      <c r="C130" s="478"/>
      <c r="D130" s="483" t="s">
        <v>344</v>
      </c>
      <c r="E130" s="483" t="str">
        <f>'2 - CONTEXTO'!K45</f>
        <v>1. Oficina Jurídica</v>
      </c>
      <c r="F130" s="428">
        <v>1</v>
      </c>
      <c r="G130" s="269" t="s">
        <v>896</v>
      </c>
      <c r="H130" s="269" t="s">
        <v>897</v>
      </c>
      <c r="I130" s="427"/>
      <c r="J130" s="269" t="s">
        <v>898</v>
      </c>
      <c r="K130" s="269"/>
      <c r="L130" s="269" t="s">
        <v>899</v>
      </c>
      <c r="M130" s="427"/>
      <c r="N130" s="432" t="s">
        <v>129</v>
      </c>
      <c r="O130" s="432" t="s">
        <v>129</v>
      </c>
      <c r="P130" s="432" t="s">
        <v>129</v>
      </c>
      <c r="Q130" s="432" t="s">
        <v>129</v>
      </c>
    </row>
    <row r="131" spans="2:17" x14ac:dyDescent="0.25">
      <c r="B131" s="479"/>
      <c r="C131" s="480"/>
      <c r="D131" s="484"/>
      <c r="E131" s="484"/>
      <c r="F131" s="429"/>
      <c r="G131" s="269"/>
      <c r="H131" s="269" t="s">
        <v>1080</v>
      </c>
      <c r="I131" s="427"/>
      <c r="J131" s="269"/>
      <c r="K131" s="269"/>
      <c r="L131" s="269" t="s">
        <v>430</v>
      </c>
      <c r="M131" s="427"/>
      <c r="N131" s="432"/>
      <c r="O131" s="432"/>
      <c r="P131" s="432"/>
      <c r="Q131" s="432"/>
    </row>
    <row r="132" spans="2:17" x14ac:dyDescent="0.25">
      <c r="B132" s="479"/>
      <c r="C132" s="480"/>
      <c r="D132" s="484"/>
      <c r="E132" s="484"/>
      <c r="F132" s="428">
        <v>2</v>
      </c>
      <c r="G132" s="269" t="s">
        <v>900</v>
      </c>
      <c r="H132" s="269" t="s">
        <v>901</v>
      </c>
      <c r="I132" s="427"/>
      <c r="J132" s="269" t="s">
        <v>898</v>
      </c>
      <c r="K132" s="269"/>
      <c r="L132" s="269" t="s">
        <v>902</v>
      </c>
      <c r="M132" s="427"/>
      <c r="N132" s="432" t="s">
        <v>129</v>
      </c>
      <c r="O132" s="432" t="s">
        <v>129</v>
      </c>
      <c r="P132" s="432" t="s">
        <v>129</v>
      </c>
      <c r="Q132" s="432" t="s">
        <v>129</v>
      </c>
    </row>
    <row r="133" spans="2:17" x14ac:dyDescent="0.25">
      <c r="B133" s="479"/>
      <c r="C133" s="480"/>
      <c r="D133" s="484"/>
      <c r="E133" s="484"/>
      <c r="F133" s="429"/>
      <c r="G133" s="269"/>
      <c r="H133" s="269" t="s">
        <v>1081</v>
      </c>
      <c r="I133" s="427"/>
      <c r="J133" s="269"/>
      <c r="K133" s="269"/>
      <c r="L133" s="269" t="s">
        <v>1083</v>
      </c>
      <c r="M133" s="427"/>
      <c r="N133" s="432"/>
      <c r="O133" s="432"/>
      <c r="P133" s="432"/>
      <c r="Q133" s="432"/>
    </row>
    <row r="134" spans="2:17" x14ac:dyDescent="0.25">
      <c r="B134" s="479"/>
      <c r="C134" s="480"/>
      <c r="D134" s="484"/>
      <c r="E134" s="484"/>
      <c r="F134" s="428">
        <v>3</v>
      </c>
      <c r="G134" s="269" t="s">
        <v>903</v>
      </c>
      <c r="H134" s="269" t="s">
        <v>904</v>
      </c>
      <c r="I134" s="427"/>
      <c r="J134" s="269" t="s">
        <v>905</v>
      </c>
      <c r="K134" s="269"/>
      <c r="L134" s="269" t="s">
        <v>902</v>
      </c>
      <c r="M134" s="427"/>
      <c r="N134" s="432" t="s">
        <v>129</v>
      </c>
      <c r="O134" s="432" t="s">
        <v>129</v>
      </c>
      <c r="P134" s="432" t="s">
        <v>129</v>
      </c>
      <c r="Q134" s="432" t="s">
        <v>129</v>
      </c>
    </row>
    <row r="135" spans="2:17" x14ac:dyDescent="0.25">
      <c r="B135" s="479"/>
      <c r="C135" s="480"/>
      <c r="D135" s="484"/>
      <c r="E135" s="484"/>
      <c r="F135" s="429"/>
      <c r="G135" s="269"/>
      <c r="H135" s="269" t="s">
        <v>1082</v>
      </c>
      <c r="I135" s="427"/>
      <c r="J135" s="269"/>
      <c r="K135" s="269"/>
      <c r="L135" s="269" t="s">
        <v>1083</v>
      </c>
      <c r="M135" s="427"/>
      <c r="N135" s="432"/>
      <c r="O135" s="432"/>
      <c r="P135" s="432"/>
      <c r="Q135" s="432"/>
    </row>
    <row r="136" spans="2:17" x14ac:dyDescent="0.25">
      <c r="B136" s="479"/>
      <c r="C136" s="480"/>
      <c r="D136" s="484"/>
      <c r="E136" s="484"/>
      <c r="F136" s="428">
        <v>4</v>
      </c>
      <c r="G136" s="269" t="s">
        <v>906</v>
      </c>
      <c r="H136" s="269" t="s">
        <v>904</v>
      </c>
      <c r="I136" s="427"/>
      <c r="J136" s="269" t="s">
        <v>908</v>
      </c>
      <c r="K136" s="269"/>
      <c r="L136" s="269" t="s">
        <v>903</v>
      </c>
      <c r="M136" s="427"/>
      <c r="N136" s="432" t="s">
        <v>129</v>
      </c>
      <c r="O136" s="432" t="s">
        <v>129</v>
      </c>
      <c r="P136" s="432" t="s">
        <v>129</v>
      </c>
      <c r="Q136" s="432" t="s">
        <v>129</v>
      </c>
    </row>
    <row r="137" spans="2:17" x14ac:dyDescent="0.25">
      <c r="B137" s="479"/>
      <c r="C137" s="480"/>
      <c r="D137" s="484"/>
      <c r="E137" s="484"/>
      <c r="F137" s="429"/>
      <c r="G137" s="269"/>
      <c r="H137" s="269" t="s">
        <v>907</v>
      </c>
      <c r="I137" s="427"/>
      <c r="J137" s="269"/>
      <c r="K137" s="269"/>
      <c r="L137" s="269" t="s">
        <v>1084</v>
      </c>
      <c r="M137" s="427"/>
      <c r="N137" s="432"/>
      <c r="O137" s="432"/>
      <c r="P137" s="432"/>
      <c r="Q137" s="432"/>
    </row>
    <row r="138" spans="2:17" x14ac:dyDescent="0.25">
      <c r="B138" s="479"/>
      <c r="C138" s="480"/>
      <c r="D138" s="484"/>
      <c r="E138" s="484"/>
      <c r="F138" s="428">
        <v>5</v>
      </c>
      <c r="G138" s="269" t="s">
        <v>394</v>
      </c>
      <c r="H138" s="269" t="s">
        <v>407</v>
      </c>
      <c r="I138" s="427"/>
      <c r="J138" s="269"/>
      <c r="K138" s="269"/>
      <c r="L138" s="269" t="s">
        <v>413</v>
      </c>
      <c r="M138" s="427"/>
      <c r="N138" s="432"/>
      <c r="O138" s="432"/>
      <c r="P138" s="432"/>
      <c r="Q138" s="432"/>
    </row>
    <row r="139" spans="2:17" x14ac:dyDescent="0.25">
      <c r="B139" s="481"/>
      <c r="C139" s="482"/>
      <c r="D139" s="485"/>
      <c r="E139" s="485"/>
      <c r="F139" s="429"/>
      <c r="G139" s="269"/>
      <c r="H139" s="269" t="s">
        <v>408</v>
      </c>
      <c r="I139" s="427"/>
      <c r="J139" s="269"/>
      <c r="K139" s="269"/>
      <c r="L139" s="269" t="s">
        <v>414</v>
      </c>
      <c r="M139" s="427"/>
      <c r="N139" s="432"/>
      <c r="O139" s="432"/>
      <c r="P139" s="432"/>
      <c r="Q139" s="432"/>
    </row>
    <row r="140" spans="2:17" ht="36.75" customHeight="1" x14ac:dyDescent="0.25">
      <c r="B140" s="477" t="str">
        <f>'2 - CONTEXTO'!E46</f>
        <v>Adquisición de Bienes y Servicios</v>
      </c>
      <c r="C140" s="478"/>
      <c r="D140" s="483" t="s">
        <v>348</v>
      </c>
      <c r="E140" s="483" t="str">
        <f>'2 - CONTEXTO'!K46</f>
        <v>1. Subdirección Administrativa y Financiera.
2. Secretaría General.</v>
      </c>
      <c r="F140" s="428">
        <v>1</v>
      </c>
      <c r="G140" s="269" t="s">
        <v>763</v>
      </c>
      <c r="H140" s="269" t="s">
        <v>764</v>
      </c>
      <c r="I140" s="427"/>
      <c r="J140" s="269" t="s">
        <v>765</v>
      </c>
      <c r="K140" s="269"/>
      <c r="L140" s="269" t="s">
        <v>586</v>
      </c>
      <c r="M140" s="427"/>
      <c r="N140" s="432" t="s">
        <v>129</v>
      </c>
      <c r="O140" s="432" t="s">
        <v>129</v>
      </c>
      <c r="P140" s="432" t="s">
        <v>129</v>
      </c>
      <c r="Q140" s="432" t="s">
        <v>129</v>
      </c>
    </row>
    <row r="141" spans="2:17" ht="25.5" customHeight="1" x14ac:dyDescent="0.25">
      <c r="B141" s="479"/>
      <c r="C141" s="480"/>
      <c r="D141" s="484"/>
      <c r="E141" s="484"/>
      <c r="F141" s="429"/>
      <c r="G141" s="269"/>
      <c r="H141" s="269" t="s">
        <v>766</v>
      </c>
      <c r="I141" s="427"/>
      <c r="J141" s="269"/>
      <c r="K141" s="269"/>
      <c r="L141" s="269" t="s">
        <v>767</v>
      </c>
      <c r="M141" s="427"/>
      <c r="N141" s="432"/>
      <c r="O141" s="432"/>
      <c r="P141" s="432"/>
      <c r="Q141" s="432"/>
    </row>
    <row r="142" spans="2:17" ht="17.25" customHeight="1" x14ac:dyDescent="0.25">
      <c r="B142" s="479"/>
      <c r="C142" s="480"/>
      <c r="D142" s="484"/>
      <c r="E142" s="484"/>
      <c r="F142" s="428">
        <v>2</v>
      </c>
      <c r="G142" s="269" t="s">
        <v>768</v>
      </c>
      <c r="H142" s="269" t="s">
        <v>769</v>
      </c>
      <c r="I142" s="427"/>
      <c r="J142" s="269" t="s">
        <v>770</v>
      </c>
      <c r="K142" s="269"/>
      <c r="L142" s="269" t="s">
        <v>586</v>
      </c>
      <c r="M142" s="427"/>
      <c r="N142" s="432" t="s">
        <v>129</v>
      </c>
      <c r="O142" s="432" t="s">
        <v>129</v>
      </c>
      <c r="P142" s="432" t="s">
        <v>129</v>
      </c>
      <c r="Q142" s="432" t="s">
        <v>129</v>
      </c>
    </row>
    <row r="143" spans="2:17" ht="25.5" customHeight="1" x14ac:dyDescent="0.25">
      <c r="B143" s="479"/>
      <c r="C143" s="480"/>
      <c r="D143" s="484"/>
      <c r="E143" s="484"/>
      <c r="F143" s="429"/>
      <c r="G143" s="269"/>
      <c r="H143" s="269" t="s">
        <v>771</v>
      </c>
      <c r="I143" s="427"/>
      <c r="J143" s="269"/>
      <c r="K143" s="269"/>
      <c r="L143" s="269" t="s">
        <v>767</v>
      </c>
      <c r="M143" s="427"/>
      <c r="N143" s="432"/>
      <c r="O143" s="432"/>
      <c r="P143" s="432"/>
      <c r="Q143" s="432"/>
    </row>
    <row r="144" spans="2:17" ht="17.25" customHeight="1" x14ac:dyDescent="0.25">
      <c r="B144" s="479"/>
      <c r="C144" s="480"/>
      <c r="D144" s="484"/>
      <c r="E144" s="484"/>
      <c r="F144" s="428">
        <v>3</v>
      </c>
      <c r="G144" s="269" t="s">
        <v>392</v>
      </c>
      <c r="H144" s="269" t="s">
        <v>397</v>
      </c>
      <c r="I144" s="427"/>
      <c r="J144" s="269"/>
      <c r="K144" s="269"/>
      <c r="L144" s="269" t="s">
        <v>409</v>
      </c>
      <c r="M144" s="427"/>
      <c r="N144" s="432"/>
      <c r="O144" s="432"/>
      <c r="P144" s="432"/>
      <c r="Q144" s="432"/>
    </row>
    <row r="145" spans="2:17" ht="17.25" customHeight="1" x14ac:dyDescent="0.25">
      <c r="B145" s="479"/>
      <c r="C145" s="480"/>
      <c r="D145" s="484"/>
      <c r="E145" s="484"/>
      <c r="F145" s="429"/>
      <c r="G145" s="269"/>
      <c r="H145" s="269" t="s">
        <v>404</v>
      </c>
      <c r="I145" s="427"/>
      <c r="J145" s="269"/>
      <c r="K145" s="269"/>
      <c r="L145" s="269" t="s">
        <v>410</v>
      </c>
      <c r="M145" s="427"/>
      <c r="N145" s="432"/>
      <c r="O145" s="432"/>
      <c r="P145" s="432"/>
      <c r="Q145" s="432"/>
    </row>
    <row r="146" spans="2:17" ht="17.25" customHeight="1" x14ac:dyDescent="0.25">
      <c r="B146" s="479"/>
      <c r="C146" s="480"/>
      <c r="D146" s="484"/>
      <c r="E146" s="484"/>
      <c r="F146" s="428">
        <v>4</v>
      </c>
      <c r="G146" s="269" t="s">
        <v>393</v>
      </c>
      <c r="H146" s="269" t="s">
        <v>405</v>
      </c>
      <c r="I146" s="427"/>
      <c r="J146" s="269"/>
      <c r="K146" s="269"/>
      <c r="L146" s="269" t="s">
        <v>411</v>
      </c>
      <c r="M146" s="427"/>
      <c r="N146" s="432"/>
      <c r="O146" s="432"/>
      <c r="P146" s="432"/>
      <c r="Q146" s="432"/>
    </row>
    <row r="147" spans="2:17" ht="17.25" customHeight="1" x14ac:dyDescent="0.25">
      <c r="B147" s="479"/>
      <c r="C147" s="480"/>
      <c r="D147" s="484"/>
      <c r="E147" s="484"/>
      <c r="F147" s="429"/>
      <c r="G147" s="269"/>
      <c r="H147" s="269" t="s">
        <v>406</v>
      </c>
      <c r="I147" s="427"/>
      <c r="J147" s="269"/>
      <c r="K147" s="269"/>
      <c r="L147" s="269" t="s">
        <v>412</v>
      </c>
      <c r="M147" s="427"/>
      <c r="N147" s="432"/>
      <c r="O147" s="432"/>
      <c r="P147" s="432"/>
      <c r="Q147" s="432"/>
    </row>
    <row r="148" spans="2:17" x14ac:dyDescent="0.25">
      <c r="B148" s="479"/>
      <c r="C148" s="480"/>
      <c r="D148" s="484"/>
      <c r="E148" s="484"/>
      <c r="F148" s="428">
        <v>5</v>
      </c>
      <c r="G148" s="269" t="s">
        <v>394</v>
      </c>
      <c r="H148" s="269" t="s">
        <v>407</v>
      </c>
      <c r="I148" s="427"/>
      <c r="J148" s="269"/>
      <c r="K148" s="269"/>
      <c r="L148" s="269" t="s">
        <v>413</v>
      </c>
      <c r="M148" s="427"/>
      <c r="N148" s="432"/>
      <c r="O148" s="432"/>
      <c r="P148" s="432"/>
      <c r="Q148" s="432"/>
    </row>
    <row r="149" spans="2:17" x14ac:dyDescent="0.25">
      <c r="B149" s="481"/>
      <c r="C149" s="482"/>
      <c r="D149" s="485"/>
      <c r="E149" s="485"/>
      <c r="F149" s="429"/>
      <c r="G149" s="269"/>
      <c r="H149" s="269" t="s">
        <v>408</v>
      </c>
      <c r="I149" s="427"/>
      <c r="J149" s="269"/>
      <c r="K149" s="269"/>
      <c r="L149" s="269" t="s">
        <v>414</v>
      </c>
      <c r="M149" s="427"/>
      <c r="N149" s="432"/>
      <c r="O149" s="432"/>
      <c r="P149" s="432"/>
      <c r="Q149" s="432"/>
    </row>
    <row r="150" spans="2:17" ht="35.25" customHeight="1" x14ac:dyDescent="0.25">
      <c r="B150" s="499" t="str">
        <f>'2 - CONTEXTO'!E47</f>
        <v>Administración de Bienes y Servicios</v>
      </c>
      <c r="C150" s="478"/>
      <c r="D150" s="483" t="s">
        <v>353</v>
      </c>
      <c r="E150" s="483" t="str">
        <f>'2 - CONTEXTO'!K47</f>
        <v>1. Subdirección Administrativa y Financiera.
2. Secretaría General.</v>
      </c>
      <c r="F150" s="428">
        <v>1</v>
      </c>
      <c r="G150" s="269" t="s">
        <v>772</v>
      </c>
      <c r="H150" s="269" t="s">
        <v>773</v>
      </c>
      <c r="I150" s="427"/>
      <c r="J150" s="269" t="s">
        <v>774</v>
      </c>
      <c r="K150" s="269"/>
      <c r="L150" s="269" t="s">
        <v>775</v>
      </c>
      <c r="M150" s="427"/>
      <c r="N150" s="432" t="s">
        <v>129</v>
      </c>
      <c r="O150" s="432" t="s">
        <v>129</v>
      </c>
      <c r="P150" s="432" t="s">
        <v>129</v>
      </c>
      <c r="Q150" s="432" t="s">
        <v>129</v>
      </c>
    </row>
    <row r="151" spans="2:17" x14ac:dyDescent="0.25">
      <c r="B151" s="500"/>
      <c r="C151" s="480"/>
      <c r="D151" s="484"/>
      <c r="E151" s="484"/>
      <c r="F151" s="429"/>
      <c r="G151" s="269"/>
      <c r="H151" s="269" t="s">
        <v>776</v>
      </c>
      <c r="I151" s="427"/>
      <c r="J151" s="269"/>
      <c r="K151" s="269"/>
      <c r="L151" s="269" t="s">
        <v>777</v>
      </c>
      <c r="M151" s="427"/>
      <c r="N151" s="432"/>
      <c r="O151" s="432"/>
      <c r="P151" s="432"/>
      <c r="Q151" s="432"/>
    </row>
    <row r="152" spans="2:17" x14ac:dyDescent="0.25">
      <c r="B152" s="500"/>
      <c r="C152" s="480"/>
      <c r="D152" s="484"/>
      <c r="E152" s="484"/>
      <c r="F152" s="428">
        <v>2</v>
      </c>
      <c r="G152" s="269" t="s">
        <v>778</v>
      </c>
      <c r="H152" s="269" t="s">
        <v>779</v>
      </c>
      <c r="I152" s="427"/>
      <c r="J152" s="269" t="s">
        <v>780</v>
      </c>
      <c r="K152" s="269"/>
      <c r="L152" s="269" t="s">
        <v>781</v>
      </c>
      <c r="M152" s="427"/>
      <c r="N152" s="432" t="s">
        <v>129</v>
      </c>
      <c r="O152" s="432" t="s">
        <v>129</v>
      </c>
      <c r="P152" s="432" t="s">
        <v>129</v>
      </c>
      <c r="Q152" s="432" t="s">
        <v>129</v>
      </c>
    </row>
    <row r="153" spans="2:17" x14ac:dyDescent="0.25">
      <c r="B153" s="500"/>
      <c r="C153" s="480"/>
      <c r="D153" s="484"/>
      <c r="E153" s="484"/>
      <c r="F153" s="429"/>
      <c r="G153" s="269"/>
      <c r="H153" s="269" t="s">
        <v>782</v>
      </c>
      <c r="I153" s="427"/>
      <c r="J153" s="269"/>
      <c r="K153" s="269"/>
      <c r="L153" s="269" t="s">
        <v>687</v>
      </c>
      <c r="M153" s="427"/>
      <c r="N153" s="432"/>
      <c r="O153" s="432"/>
      <c r="P153" s="432"/>
      <c r="Q153" s="432"/>
    </row>
    <row r="154" spans="2:17" x14ac:dyDescent="0.25">
      <c r="B154" s="500"/>
      <c r="C154" s="480"/>
      <c r="D154" s="484"/>
      <c r="E154" s="484"/>
      <c r="F154" s="428">
        <v>3</v>
      </c>
      <c r="G154" s="269" t="s">
        <v>392</v>
      </c>
      <c r="H154" s="269" t="s">
        <v>397</v>
      </c>
      <c r="I154" s="427"/>
      <c r="J154" s="269"/>
      <c r="K154" s="269"/>
      <c r="L154" s="269" t="s">
        <v>409</v>
      </c>
      <c r="M154" s="427"/>
      <c r="N154" s="432"/>
      <c r="O154" s="432"/>
      <c r="P154" s="432"/>
      <c r="Q154" s="432"/>
    </row>
    <row r="155" spans="2:17" x14ac:dyDescent="0.25">
      <c r="B155" s="500"/>
      <c r="C155" s="480"/>
      <c r="D155" s="484"/>
      <c r="E155" s="484"/>
      <c r="F155" s="429"/>
      <c r="G155" s="269"/>
      <c r="H155" s="269" t="s">
        <v>404</v>
      </c>
      <c r="I155" s="427"/>
      <c r="J155" s="269"/>
      <c r="K155" s="269"/>
      <c r="L155" s="269" t="s">
        <v>410</v>
      </c>
      <c r="M155" s="427"/>
      <c r="N155" s="432"/>
      <c r="O155" s="432"/>
      <c r="P155" s="432"/>
      <c r="Q155" s="432"/>
    </row>
    <row r="156" spans="2:17" x14ac:dyDescent="0.25">
      <c r="B156" s="500"/>
      <c r="C156" s="480"/>
      <c r="D156" s="484"/>
      <c r="E156" s="484"/>
      <c r="F156" s="428">
        <v>4</v>
      </c>
      <c r="G156" s="269" t="s">
        <v>393</v>
      </c>
      <c r="H156" s="269" t="s">
        <v>405</v>
      </c>
      <c r="I156" s="427"/>
      <c r="J156" s="269"/>
      <c r="K156" s="269"/>
      <c r="L156" s="269" t="s">
        <v>411</v>
      </c>
      <c r="M156" s="427"/>
      <c r="N156" s="432"/>
      <c r="O156" s="432"/>
      <c r="P156" s="432"/>
      <c r="Q156" s="432"/>
    </row>
    <row r="157" spans="2:17" x14ac:dyDescent="0.25">
      <c r="B157" s="500"/>
      <c r="C157" s="480"/>
      <c r="D157" s="484"/>
      <c r="E157" s="484"/>
      <c r="F157" s="429"/>
      <c r="G157" s="269"/>
      <c r="H157" s="269" t="s">
        <v>406</v>
      </c>
      <c r="I157" s="427"/>
      <c r="J157" s="269"/>
      <c r="K157" s="269"/>
      <c r="L157" s="269" t="s">
        <v>412</v>
      </c>
      <c r="M157" s="427"/>
      <c r="N157" s="432"/>
      <c r="O157" s="432"/>
      <c r="P157" s="432"/>
      <c r="Q157" s="432"/>
    </row>
    <row r="158" spans="2:17" x14ac:dyDescent="0.25">
      <c r="B158" s="500"/>
      <c r="C158" s="480"/>
      <c r="D158" s="484"/>
      <c r="E158" s="484"/>
      <c r="F158" s="428">
        <v>5</v>
      </c>
      <c r="G158" s="269" t="s">
        <v>394</v>
      </c>
      <c r="H158" s="269" t="s">
        <v>407</v>
      </c>
      <c r="I158" s="427"/>
      <c r="J158" s="269"/>
      <c r="K158" s="269"/>
      <c r="L158" s="269" t="s">
        <v>413</v>
      </c>
      <c r="M158" s="427"/>
      <c r="N158" s="432"/>
      <c r="O158" s="432"/>
      <c r="P158" s="432"/>
      <c r="Q158" s="432"/>
    </row>
    <row r="159" spans="2:17" x14ac:dyDescent="0.25">
      <c r="B159" s="501"/>
      <c r="C159" s="482"/>
      <c r="D159" s="485"/>
      <c r="E159" s="485"/>
      <c r="F159" s="429"/>
      <c r="G159" s="269"/>
      <c r="H159" s="269" t="s">
        <v>408</v>
      </c>
      <c r="I159" s="427"/>
      <c r="J159" s="269"/>
      <c r="K159" s="269"/>
      <c r="L159" s="269" t="s">
        <v>414</v>
      </c>
      <c r="M159" s="427"/>
      <c r="N159" s="432"/>
      <c r="O159" s="432"/>
      <c r="P159" s="432"/>
      <c r="Q159" s="432"/>
    </row>
    <row r="160" spans="2:17" ht="16.5" customHeight="1" x14ac:dyDescent="0.25">
      <c r="B160" s="502" t="str">
        <f>'2 - CONTEXTO'!E48</f>
        <v>Gestión Financiera</v>
      </c>
      <c r="C160" s="502"/>
      <c r="D160" s="503" t="s">
        <v>357</v>
      </c>
      <c r="E160" s="503" t="str">
        <f>'2 - CONTEXTO'!K48</f>
        <v xml:space="preserve">1. Secretaría General.
2. Subdirección Administrativa y Financiera.
3. Subdirección de Administracion de Tierras de la Nación.
4. Oficina de Planeación </v>
      </c>
      <c r="F160" s="428">
        <v>1</v>
      </c>
      <c r="G160" s="269" t="s">
        <v>783</v>
      </c>
      <c r="H160" s="269" t="s">
        <v>784</v>
      </c>
      <c r="I160" s="427"/>
      <c r="J160" s="269" t="s">
        <v>785</v>
      </c>
      <c r="K160" s="269"/>
      <c r="L160" s="269" t="s">
        <v>586</v>
      </c>
      <c r="M160" s="427"/>
      <c r="N160" s="432" t="s">
        <v>129</v>
      </c>
      <c r="O160" s="432" t="s">
        <v>129</v>
      </c>
      <c r="P160" s="432" t="s">
        <v>129</v>
      </c>
      <c r="Q160" s="432" t="s">
        <v>129</v>
      </c>
    </row>
    <row r="161" spans="2:17" ht="29.25" customHeight="1" x14ac:dyDescent="0.25">
      <c r="B161" s="502"/>
      <c r="C161" s="502"/>
      <c r="D161" s="503"/>
      <c r="E161" s="503"/>
      <c r="F161" s="429"/>
      <c r="G161" s="269"/>
      <c r="H161" s="269" t="s">
        <v>786</v>
      </c>
      <c r="I161" s="427"/>
      <c r="J161" s="269"/>
      <c r="K161" s="269"/>
      <c r="L161" s="269" t="s">
        <v>767</v>
      </c>
      <c r="M161" s="427"/>
      <c r="N161" s="432"/>
      <c r="O161" s="432"/>
      <c r="P161" s="432"/>
      <c r="Q161" s="432"/>
    </row>
    <row r="162" spans="2:17" x14ac:dyDescent="0.25">
      <c r="B162" s="502"/>
      <c r="C162" s="502"/>
      <c r="D162" s="503"/>
      <c r="E162" s="503"/>
      <c r="F162" s="428">
        <v>2</v>
      </c>
      <c r="G162" s="269" t="s">
        <v>391</v>
      </c>
      <c r="H162" s="269" t="s">
        <v>396</v>
      </c>
      <c r="I162" s="427"/>
      <c r="J162" s="269"/>
      <c r="K162" s="269"/>
      <c r="L162" s="269" t="s">
        <v>399</v>
      </c>
      <c r="M162" s="427"/>
      <c r="N162" s="432"/>
      <c r="O162" s="432"/>
      <c r="P162" s="432"/>
      <c r="Q162" s="432"/>
    </row>
    <row r="163" spans="2:17" x14ac:dyDescent="0.25">
      <c r="B163" s="502"/>
      <c r="C163" s="502"/>
      <c r="D163" s="503"/>
      <c r="E163" s="503"/>
      <c r="F163" s="429"/>
      <c r="G163" s="269"/>
      <c r="H163" s="269" t="s">
        <v>400</v>
      </c>
      <c r="I163" s="427"/>
      <c r="J163" s="269"/>
      <c r="K163" s="269"/>
      <c r="L163" s="269" t="s">
        <v>402</v>
      </c>
      <c r="M163" s="427"/>
      <c r="N163" s="432"/>
      <c r="O163" s="432"/>
      <c r="P163" s="432"/>
      <c r="Q163" s="432"/>
    </row>
    <row r="164" spans="2:17" x14ac:dyDescent="0.25">
      <c r="B164" s="502"/>
      <c r="C164" s="502"/>
      <c r="D164" s="503"/>
      <c r="E164" s="503"/>
      <c r="F164" s="428">
        <v>3</v>
      </c>
      <c r="G164" s="269" t="s">
        <v>392</v>
      </c>
      <c r="H164" s="269" t="s">
        <v>397</v>
      </c>
      <c r="I164" s="427"/>
      <c r="J164" s="269"/>
      <c r="K164" s="269"/>
      <c r="L164" s="269" t="s">
        <v>409</v>
      </c>
      <c r="M164" s="427"/>
      <c r="N164" s="432"/>
      <c r="O164" s="432"/>
      <c r="P164" s="432"/>
      <c r="Q164" s="432"/>
    </row>
    <row r="165" spans="2:17" x14ac:dyDescent="0.25">
      <c r="B165" s="502"/>
      <c r="C165" s="502"/>
      <c r="D165" s="503"/>
      <c r="E165" s="503"/>
      <c r="F165" s="429"/>
      <c r="G165" s="269"/>
      <c r="H165" s="269" t="s">
        <v>404</v>
      </c>
      <c r="I165" s="427"/>
      <c r="J165" s="269"/>
      <c r="K165" s="269"/>
      <c r="L165" s="269" t="s">
        <v>410</v>
      </c>
      <c r="M165" s="427"/>
      <c r="N165" s="432"/>
      <c r="O165" s="432"/>
      <c r="P165" s="432"/>
      <c r="Q165" s="432"/>
    </row>
    <row r="166" spans="2:17" x14ac:dyDescent="0.25">
      <c r="B166" s="502"/>
      <c r="C166" s="502"/>
      <c r="D166" s="503"/>
      <c r="E166" s="503"/>
      <c r="F166" s="428">
        <v>4</v>
      </c>
      <c r="G166" s="269" t="s">
        <v>393</v>
      </c>
      <c r="H166" s="269" t="s">
        <v>405</v>
      </c>
      <c r="I166" s="427"/>
      <c r="J166" s="269"/>
      <c r="K166" s="269"/>
      <c r="L166" s="269" t="s">
        <v>411</v>
      </c>
      <c r="M166" s="427"/>
      <c r="N166" s="432"/>
      <c r="O166" s="432"/>
      <c r="P166" s="432"/>
      <c r="Q166" s="432"/>
    </row>
    <row r="167" spans="2:17" x14ac:dyDescent="0.25">
      <c r="B167" s="502"/>
      <c r="C167" s="502"/>
      <c r="D167" s="503"/>
      <c r="E167" s="503"/>
      <c r="F167" s="429"/>
      <c r="G167" s="269"/>
      <c r="H167" s="269" t="s">
        <v>406</v>
      </c>
      <c r="I167" s="427"/>
      <c r="J167" s="269"/>
      <c r="K167" s="269"/>
      <c r="L167" s="269" t="s">
        <v>412</v>
      </c>
      <c r="M167" s="427"/>
      <c r="N167" s="432"/>
      <c r="O167" s="432"/>
      <c r="P167" s="432"/>
      <c r="Q167" s="432"/>
    </row>
    <row r="168" spans="2:17" x14ac:dyDescent="0.25">
      <c r="B168" s="502"/>
      <c r="C168" s="502"/>
      <c r="D168" s="503"/>
      <c r="E168" s="503"/>
      <c r="F168" s="428">
        <v>5</v>
      </c>
      <c r="G168" s="269" t="s">
        <v>394</v>
      </c>
      <c r="H168" s="269" t="s">
        <v>407</v>
      </c>
      <c r="I168" s="427"/>
      <c r="J168" s="269"/>
      <c r="K168" s="269"/>
      <c r="L168" s="269" t="s">
        <v>413</v>
      </c>
      <c r="M168" s="427"/>
      <c r="N168" s="432"/>
      <c r="O168" s="432"/>
      <c r="P168" s="432"/>
      <c r="Q168" s="432"/>
    </row>
    <row r="169" spans="2:17" x14ac:dyDescent="0.25">
      <c r="B169" s="502"/>
      <c r="C169" s="502"/>
      <c r="D169" s="503"/>
      <c r="E169" s="503"/>
      <c r="F169" s="429"/>
      <c r="G169" s="269"/>
      <c r="H169" s="269" t="s">
        <v>408</v>
      </c>
      <c r="I169" s="427"/>
      <c r="J169" s="269"/>
      <c r="K169" s="269"/>
      <c r="L169" s="269" t="s">
        <v>414</v>
      </c>
      <c r="M169" s="427"/>
      <c r="N169" s="432"/>
      <c r="O169" s="432"/>
      <c r="P169" s="432"/>
      <c r="Q169" s="432"/>
    </row>
    <row r="170" spans="2:17" ht="18.75" x14ac:dyDescent="0.3">
      <c r="B170" s="9"/>
      <c r="C170" s="84"/>
      <c r="D170" s="84"/>
      <c r="E170" s="84"/>
      <c r="F170" s="84"/>
      <c r="G170" s="79"/>
      <c r="H170" s="79"/>
      <c r="I170" s="79"/>
      <c r="J170" s="79"/>
      <c r="K170" s="79"/>
      <c r="L170" s="79"/>
      <c r="M170" s="79"/>
      <c r="N170" s="3"/>
      <c r="O170" s="3"/>
      <c r="P170" s="3"/>
      <c r="Q170" s="10"/>
    </row>
    <row r="171" spans="2:17" x14ac:dyDescent="0.25">
      <c r="B171" s="9"/>
      <c r="C171" s="3"/>
      <c r="D171" s="3"/>
      <c r="E171" s="3"/>
      <c r="F171" s="3"/>
      <c r="G171" s="3"/>
      <c r="H171" s="3"/>
      <c r="I171" s="3"/>
      <c r="J171" s="3"/>
      <c r="K171" s="3"/>
      <c r="L171" s="3"/>
      <c r="M171" s="3"/>
      <c r="N171" s="3"/>
      <c r="O171" s="3"/>
      <c r="P171" s="3"/>
      <c r="Q171" s="10"/>
    </row>
    <row r="172" spans="2:17" ht="69" customHeight="1" thickBot="1" x14ac:dyDescent="0.3">
      <c r="B172" s="89"/>
      <c r="C172" s="90"/>
      <c r="D172" s="90"/>
      <c r="E172" s="90"/>
      <c r="F172" s="90"/>
      <c r="G172" s="90"/>
      <c r="H172" s="90"/>
      <c r="I172" s="90"/>
      <c r="J172" s="90"/>
      <c r="K172" s="90"/>
      <c r="L172" s="90"/>
      <c r="M172" s="90"/>
      <c r="N172" s="90"/>
      <c r="O172" s="90"/>
      <c r="P172" s="90"/>
      <c r="Q172" s="91"/>
    </row>
  </sheetData>
  <sheetProtection algorithmName="SHA-512" hashValue="eZI7oJn566zLEW/1alHlJDhLckj2GpJD3ns32Jpnm0oayVrceNEZi4d7Wrr6bGtANmo1UJzIQdpUJvdnjiF+PA==" saltValue="KX3M3zIqO3nJ45Zg+FT/8g==" spinCount="100000" sheet="1" objects="1" scenarios="1"/>
  <mergeCells count="936">
    <mergeCell ref="H167:I167"/>
    <mergeCell ref="L167:M167"/>
    <mergeCell ref="N168:N169"/>
    <mergeCell ref="O168:O169"/>
    <mergeCell ref="P168:P169"/>
    <mergeCell ref="Q168:Q169"/>
    <mergeCell ref="H169:I169"/>
    <mergeCell ref="L169:M169"/>
    <mergeCell ref="Q158:Q159"/>
    <mergeCell ref="H159:I159"/>
    <mergeCell ref="L159:M159"/>
    <mergeCell ref="Q160:Q161"/>
    <mergeCell ref="Q162:Q163"/>
    <mergeCell ref="J168:K169"/>
    <mergeCell ref="L162:M162"/>
    <mergeCell ref="L164:M164"/>
    <mergeCell ref="L166:M166"/>
    <mergeCell ref="L168:M168"/>
    <mergeCell ref="H162:I162"/>
    <mergeCell ref="H164:I164"/>
    <mergeCell ref="H166:I166"/>
    <mergeCell ref="H168:I168"/>
    <mergeCell ref="N164:N165"/>
    <mergeCell ref="O164:O165"/>
    <mergeCell ref="P164:P165"/>
    <mergeCell ref="Q164:Q165"/>
    <mergeCell ref="H165:I165"/>
    <mergeCell ref="L165:M165"/>
    <mergeCell ref="N166:N167"/>
    <mergeCell ref="O166:O167"/>
    <mergeCell ref="P166:P167"/>
    <mergeCell ref="Q166:Q167"/>
    <mergeCell ref="B160:C169"/>
    <mergeCell ref="D160:D169"/>
    <mergeCell ref="E160:E169"/>
    <mergeCell ref="F160:F161"/>
    <mergeCell ref="G160:G161"/>
    <mergeCell ref="J160:K161"/>
    <mergeCell ref="N160:N161"/>
    <mergeCell ref="O160:O161"/>
    <mergeCell ref="P160:P161"/>
    <mergeCell ref="H161:I161"/>
    <mergeCell ref="L161:M161"/>
    <mergeCell ref="F162:F163"/>
    <mergeCell ref="G162:G163"/>
    <mergeCell ref="J162:K163"/>
    <mergeCell ref="N162:N163"/>
    <mergeCell ref="O162:O163"/>
    <mergeCell ref="P162:P163"/>
    <mergeCell ref="H163:I163"/>
    <mergeCell ref="L163:M163"/>
    <mergeCell ref="F164:F165"/>
    <mergeCell ref="G164:G165"/>
    <mergeCell ref="J164:K165"/>
    <mergeCell ref="F168:F169"/>
    <mergeCell ref="G168:G169"/>
    <mergeCell ref="Q154:Q155"/>
    <mergeCell ref="H155:I155"/>
    <mergeCell ref="L155:M155"/>
    <mergeCell ref="F156:F157"/>
    <mergeCell ref="G156:G157"/>
    <mergeCell ref="J156:K157"/>
    <mergeCell ref="N156:N157"/>
    <mergeCell ref="O156:O157"/>
    <mergeCell ref="P156:P157"/>
    <mergeCell ref="Q156:Q157"/>
    <mergeCell ref="H157:I157"/>
    <mergeCell ref="L157:M157"/>
    <mergeCell ref="H154:I154"/>
    <mergeCell ref="H156:I156"/>
    <mergeCell ref="L154:M154"/>
    <mergeCell ref="L156:M156"/>
    <mergeCell ref="Q150:Q151"/>
    <mergeCell ref="H151:I151"/>
    <mergeCell ref="L151:M151"/>
    <mergeCell ref="F152:F153"/>
    <mergeCell ref="G152:G153"/>
    <mergeCell ref="J152:K153"/>
    <mergeCell ref="N152:N153"/>
    <mergeCell ref="O152:O153"/>
    <mergeCell ref="P152:P153"/>
    <mergeCell ref="Q152:Q153"/>
    <mergeCell ref="H153:I153"/>
    <mergeCell ref="L153:M153"/>
    <mergeCell ref="H152:I152"/>
    <mergeCell ref="L152:M152"/>
    <mergeCell ref="H150:I150"/>
    <mergeCell ref="B150:C159"/>
    <mergeCell ref="D150:D159"/>
    <mergeCell ref="E150:E159"/>
    <mergeCell ref="F150:F151"/>
    <mergeCell ref="G150:G151"/>
    <mergeCell ref="J150:K151"/>
    <mergeCell ref="N150:N151"/>
    <mergeCell ref="O150:O151"/>
    <mergeCell ref="P150:P151"/>
    <mergeCell ref="F154:F155"/>
    <mergeCell ref="G154:G155"/>
    <mergeCell ref="J154:K155"/>
    <mergeCell ref="N154:N155"/>
    <mergeCell ref="O154:O155"/>
    <mergeCell ref="P154:P155"/>
    <mergeCell ref="F158:F159"/>
    <mergeCell ref="G158:G159"/>
    <mergeCell ref="J158:K159"/>
    <mergeCell ref="N158:N159"/>
    <mergeCell ref="O158:O159"/>
    <mergeCell ref="P158:P159"/>
    <mergeCell ref="L150:M150"/>
    <mergeCell ref="H158:I158"/>
    <mergeCell ref="L158:M158"/>
    <mergeCell ref="F148:F149"/>
    <mergeCell ref="G148:G149"/>
    <mergeCell ref="J148:K149"/>
    <mergeCell ref="N148:N149"/>
    <mergeCell ref="O148:O149"/>
    <mergeCell ref="P148:P149"/>
    <mergeCell ref="Q148:Q149"/>
    <mergeCell ref="H149:I149"/>
    <mergeCell ref="L149:M149"/>
    <mergeCell ref="L148:M148"/>
    <mergeCell ref="H148:I148"/>
    <mergeCell ref="F146:F147"/>
    <mergeCell ref="G146:G147"/>
    <mergeCell ref="J146:K147"/>
    <mergeCell ref="N146:N147"/>
    <mergeCell ref="O146:O147"/>
    <mergeCell ref="P146:P147"/>
    <mergeCell ref="Q146:Q147"/>
    <mergeCell ref="H147:I147"/>
    <mergeCell ref="L147:M147"/>
    <mergeCell ref="Q142:Q143"/>
    <mergeCell ref="H143:I143"/>
    <mergeCell ref="L143:M143"/>
    <mergeCell ref="F144:F145"/>
    <mergeCell ref="G144:G145"/>
    <mergeCell ref="J144:K145"/>
    <mergeCell ref="N144:N145"/>
    <mergeCell ref="O144:O145"/>
    <mergeCell ref="P144:P145"/>
    <mergeCell ref="Q144:Q145"/>
    <mergeCell ref="H145:I145"/>
    <mergeCell ref="L145:M145"/>
    <mergeCell ref="N138:N139"/>
    <mergeCell ref="O138:O139"/>
    <mergeCell ref="P138:P139"/>
    <mergeCell ref="Q138:Q139"/>
    <mergeCell ref="H139:I139"/>
    <mergeCell ref="L139:M139"/>
    <mergeCell ref="B140:C149"/>
    <mergeCell ref="D140:D149"/>
    <mergeCell ref="E140:E149"/>
    <mergeCell ref="F140:F141"/>
    <mergeCell ref="G140:G141"/>
    <mergeCell ref="J140:K141"/>
    <mergeCell ref="N140:N141"/>
    <mergeCell ref="O140:O141"/>
    <mergeCell ref="P140:P141"/>
    <mergeCell ref="Q140:Q141"/>
    <mergeCell ref="H141:I141"/>
    <mergeCell ref="L141:M141"/>
    <mergeCell ref="F142:F143"/>
    <mergeCell ref="G142:G143"/>
    <mergeCell ref="J142:K143"/>
    <mergeCell ref="N142:N143"/>
    <mergeCell ref="O142:O143"/>
    <mergeCell ref="P142:P143"/>
    <mergeCell ref="N134:N135"/>
    <mergeCell ref="O134:O135"/>
    <mergeCell ref="P134:P135"/>
    <mergeCell ref="Q134:Q135"/>
    <mergeCell ref="H135:I135"/>
    <mergeCell ref="L135:M135"/>
    <mergeCell ref="F136:F137"/>
    <mergeCell ref="G136:G137"/>
    <mergeCell ref="J136:K137"/>
    <mergeCell ref="N136:N137"/>
    <mergeCell ref="O136:O137"/>
    <mergeCell ref="P136:P137"/>
    <mergeCell ref="Q136:Q137"/>
    <mergeCell ref="H137:I137"/>
    <mergeCell ref="L137:M137"/>
    <mergeCell ref="L134:M134"/>
    <mergeCell ref="N130:N131"/>
    <mergeCell ref="O130:O131"/>
    <mergeCell ref="P130:P131"/>
    <mergeCell ref="Q130:Q131"/>
    <mergeCell ref="H131:I131"/>
    <mergeCell ref="L131:M131"/>
    <mergeCell ref="F132:F133"/>
    <mergeCell ref="G132:G133"/>
    <mergeCell ref="J132:K133"/>
    <mergeCell ref="N132:N133"/>
    <mergeCell ref="O132:O133"/>
    <mergeCell ref="P132:P133"/>
    <mergeCell ref="Q132:Q133"/>
    <mergeCell ref="H133:I133"/>
    <mergeCell ref="L133:M133"/>
    <mergeCell ref="F128:F129"/>
    <mergeCell ref="E120:E129"/>
    <mergeCell ref="D120:D129"/>
    <mergeCell ref="B120:C129"/>
    <mergeCell ref="B130:C139"/>
    <mergeCell ref="D130:D139"/>
    <mergeCell ref="E130:E139"/>
    <mergeCell ref="F130:F131"/>
    <mergeCell ref="G130:G131"/>
    <mergeCell ref="F134:F135"/>
    <mergeCell ref="G134:G135"/>
    <mergeCell ref="F138:F139"/>
    <mergeCell ref="G138:G139"/>
    <mergeCell ref="F122:F123"/>
    <mergeCell ref="F124:F125"/>
    <mergeCell ref="F126:F127"/>
    <mergeCell ref="N126:N127"/>
    <mergeCell ref="O126:O127"/>
    <mergeCell ref="P126:P127"/>
    <mergeCell ref="Q126:Q127"/>
    <mergeCell ref="H127:I127"/>
    <mergeCell ref="L127:M127"/>
    <mergeCell ref="G128:G129"/>
    <mergeCell ref="J128:K129"/>
    <mergeCell ref="N128:N129"/>
    <mergeCell ref="O128:O129"/>
    <mergeCell ref="P128:P129"/>
    <mergeCell ref="Q128:Q129"/>
    <mergeCell ref="H129:I129"/>
    <mergeCell ref="L129:M129"/>
    <mergeCell ref="G126:G127"/>
    <mergeCell ref="L126:M126"/>
    <mergeCell ref="J126:K127"/>
    <mergeCell ref="H128:I128"/>
    <mergeCell ref="L128:M128"/>
    <mergeCell ref="N122:N123"/>
    <mergeCell ref="O122:O123"/>
    <mergeCell ref="P122:P123"/>
    <mergeCell ref="Q122:Q123"/>
    <mergeCell ref="H123:I123"/>
    <mergeCell ref="L123:M123"/>
    <mergeCell ref="G124:G125"/>
    <mergeCell ref="J124:K125"/>
    <mergeCell ref="N124:N125"/>
    <mergeCell ref="O124:O125"/>
    <mergeCell ref="P124:P125"/>
    <mergeCell ref="Q124:Q125"/>
    <mergeCell ref="H125:I125"/>
    <mergeCell ref="L125:M125"/>
    <mergeCell ref="G122:G123"/>
    <mergeCell ref="J122:K123"/>
    <mergeCell ref="H124:I124"/>
    <mergeCell ref="L124:M124"/>
    <mergeCell ref="H122:I122"/>
    <mergeCell ref="L122:M122"/>
    <mergeCell ref="F118:F119"/>
    <mergeCell ref="L37:M37"/>
    <mergeCell ref="G120:G121"/>
    <mergeCell ref="J120:K121"/>
    <mergeCell ref="N120:N121"/>
    <mergeCell ref="O120:O121"/>
    <mergeCell ref="P120:P121"/>
    <mergeCell ref="Q120:Q121"/>
    <mergeCell ref="H121:I121"/>
    <mergeCell ref="L121:M121"/>
    <mergeCell ref="F120:F121"/>
    <mergeCell ref="Q118:Q119"/>
    <mergeCell ref="P118:P119"/>
    <mergeCell ref="O118:O119"/>
    <mergeCell ref="N118:N119"/>
    <mergeCell ref="L119:M119"/>
    <mergeCell ref="J118:K119"/>
    <mergeCell ref="H119:I119"/>
    <mergeCell ref="G118:G119"/>
    <mergeCell ref="G114:G115"/>
    <mergeCell ref="H115:I115"/>
    <mergeCell ref="J114:K115"/>
    <mergeCell ref="L115:M115"/>
    <mergeCell ref="N114:N115"/>
    <mergeCell ref="F112:F113"/>
    <mergeCell ref="F114:F115"/>
    <mergeCell ref="O114:O115"/>
    <mergeCell ref="P114:P115"/>
    <mergeCell ref="Q114:Q115"/>
    <mergeCell ref="F116:F117"/>
    <mergeCell ref="G116:G117"/>
    <mergeCell ref="H117:I117"/>
    <mergeCell ref="J116:K117"/>
    <mergeCell ref="L117:M117"/>
    <mergeCell ref="N116:N117"/>
    <mergeCell ref="O116:O117"/>
    <mergeCell ref="P116:P117"/>
    <mergeCell ref="Q116:Q117"/>
    <mergeCell ref="L114:M114"/>
    <mergeCell ref="L116:M116"/>
    <mergeCell ref="O108:O109"/>
    <mergeCell ref="H108:I108"/>
    <mergeCell ref="P108:P109"/>
    <mergeCell ref="Q108:Q109"/>
    <mergeCell ref="B110:C119"/>
    <mergeCell ref="D110:D119"/>
    <mergeCell ref="E110:E119"/>
    <mergeCell ref="F110:F111"/>
    <mergeCell ref="G110:G111"/>
    <mergeCell ref="H111:I111"/>
    <mergeCell ref="J110:K111"/>
    <mergeCell ref="L111:M111"/>
    <mergeCell ref="N110:N111"/>
    <mergeCell ref="O110:O111"/>
    <mergeCell ref="P110:P111"/>
    <mergeCell ref="Q110:Q111"/>
    <mergeCell ref="Q112:Q113"/>
    <mergeCell ref="P112:P113"/>
    <mergeCell ref="O112:O113"/>
    <mergeCell ref="N112:N113"/>
    <mergeCell ref="L113:M113"/>
    <mergeCell ref="J112:K113"/>
    <mergeCell ref="H113:I113"/>
    <mergeCell ref="G112:G113"/>
    <mergeCell ref="Q104:Q105"/>
    <mergeCell ref="Q106:Q107"/>
    <mergeCell ref="P106:P107"/>
    <mergeCell ref="O106:O107"/>
    <mergeCell ref="N106:N107"/>
    <mergeCell ref="L107:M107"/>
    <mergeCell ref="J106:K107"/>
    <mergeCell ref="H107:I107"/>
    <mergeCell ref="F102:F103"/>
    <mergeCell ref="F104:F105"/>
    <mergeCell ref="G104:G105"/>
    <mergeCell ref="H105:I105"/>
    <mergeCell ref="J104:K105"/>
    <mergeCell ref="L105:M105"/>
    <mergeCell ref="N104:N105"/>
    <mergeCell ref="O104:O105"/>
    <mergeCell ref="P104:P105"/>
    <mergeCell ref="H104:I104"/>
    <mergeCell ref="H106:I106"/>
    <mergeCell ref="G106:G107"/>
    <mergeCell ref="F106:F107"/>
    <mergeCell ref="O100:O101"/>
    <mergeCell ref="P100:P101"/>
    <mergeCell ref="Q100:Q101"/>
    <mergeCell ref="Q102:Q103"/>
    <mergeCell ref="P102:P103"/>
    <mergeCell ref="O102:O103"/>
    <mergeCell ref="N102:N103"/>
    <mergeCell ref="L103:M103"/>
    <mergeCell ref="J102:K103"/>
    <mergeCell ref="B100:C109"/>
    <mergeCell ref="D100:D109"/>
    <mergeCell ref="E100:E109"/>
    <mergeCell ref="F100:F101"/>
    <mergeCell ref="G100:G101"/>
    <mergeCell ref="H101:I101"/>
    <mergeCell ref="J100:K101"/>
    <mergeCell ref="L101:M101"/>
    <mergeCell ref="N100:N101"/>
    <mergeCell ref="H103:I103"/>
    <mergeCell ref="G102:G103"/>
    <mergeCell ref="F108:F109"/>
    <mergeCell ref="G108:G109"/>
    <mergeCell ref="H109:I109"/>
    <mergeCell ref="J108:K109"/>
    <mergeCell ref="L109:M109"/>
    <mergeCell ref="N108:N109"/>
    <mergeCell ref="L106:M106"/>
    <mergeCell ref="L108:M108"/>
    <mergeCell ref="P94:P95"/>
    <mergeCell ref="Q94:Q95"/>
    <mergeCell ref="Q96:Q97"/>
    <mergeCell ref="P96:P97"/>
    <mergeCell ref="O96:O97"/>
    <mergeCell ref="N96:N97"/>
    <mergeCell ref="L97:M97"/>
    <mergeCell ref="J96:K97"/>
    <mergeCell ref="N98:N99"/>
    <mergeCell ref="O98:O99"/>
    <mergeCell ref="P98:P99"/>
    <mergeCell ref="Q98:Q99"/>
    <mergeCell ref="L96:M96"/>
    <mergeCell ref="J98:K99"/>
    <mergeCell ref="L99:M99"/>
    <mergeCell ref="P90:P91"/>
    <mergeCell ref="Q90:Q91"/>
    <mergeCell ref="Q92:Q93"/>
    <mergeCell ref="P92:P93"/>
    <mergeCell ref="O92:O93"/>
    <mergeCell ref="N92:N93"/>
    <mergeCell ref="L93:M93"/>
    <mergeCell ref="J92:K93"/>
    <mergeCell ref="J90:K91"/>
    <mergeCell ref="L91:M91"/>
    <mergeCell ref="N90:N91"/>
    <mergeCell ref="G92:G93"/>
    <mergeCell ref="F92:F93"/>
    <mergeCell ref="F94:F95"/>
    <mergeCell ref="G94:G95"/>
    <mergeCell ref="H95:I95"/>
    <mergeCell ref="J94:K95"/>
    <mergeCell ref="L95:M95"/>
    <mergeCell ref="N94:N95"/>
    <mergeCell ref="O90:O91"/>
    <mergeCell ref="O94:O95"/>
    <mergeCell ref="L92:M92"/>
    <mergeCell ref="L94:M94"/>
    <mergeCell ref="H90:I90"/>
    <mergeCell ref="L90:M90"/>
    <mergeCell ref="G88:G89"/>
    <mergeCell ref="F88:F89"/>
    <mergeCell ref="B90:C99"/>
    <mergeCell ref="D90:D99"/>
    <mergeCell ref="E90:E99"/>
    <mergeCell ref="F90:F91"/>
    <mergeCell ref="G90:G91"/>
    <mergeCell ref="H91:I91"/>
    <mergeCell ref="H97:I97"/>
    <mergeCell ref="G96:G97"/>
    <mergeCell ref="F96:F97"/>
    <mergeCell ref="F98:F99"/>
    <mergeCell ref="G98:G99"/>
    <mergeCell ref="H99:I99"/>
    <mergeCell ref="B72:C89"/>
    <mergeCell ref="D72:D89"/>
    <mergeCell ref="E72:E89"/>
    <mergeCell ref="F72:F73"/>
    <mergeCell ref="G72:G73"/>
    <mergeCell ref="H73:I73"/>
    <mergeCell ref="F76:F77"/>
    <mergeCell ref="G76:G77"/>
    <mergeCell ref="H77:I77"/>
    <mergeCell ref="H93:I93"/>
    <mergeCell ref="O86:O87"/>
    <mergeCell ref="P86:P87"/>
    <mergeCell ref="Q86:Q87"/>
    <mergeCell ref="Q88:Q89"/>
    <mergeCell ref="P88:P89"/>
    <mergeCell ref="O88:O89"/>
    <mergeCell ref="N88:N89"/>
    <mergeCell ref="L89:M89"/>
    <mergeCell ref="J88:K89"/>
    <mergeCell ref="G84:G85"/>
    <mergeCell ref="F84:F85"/>
    <mergeCell ref="F86:F87"/>
    <mergeCell ref="G86:G87"/>
    <mergeCell ref="H87:I87"/>
    <mergeCell ref="J86:K87"/>
    <mergeCell ref="L87:M87"/>
    <mergeCell ref="N86:N87"/>
    <mergeCell ref="L86:M86"/>
    <mergeCell ref="P82:P83"/>
    <mergeCell ref="Q82:Q83"/>
    <mergeCell ref="Q84:Q85"/>
    <mergeCell ref="P84:P85"/>
    <mergeCell ref="O84:O85"/>
    <mergeCell ref="N84:N85"/>
    <mergeCell ref="L85:M85"/>
    <mergeCell ref="J84:K85"/>
    <mergeCell ref="H85:I85"/>
    <mergeCell ref="G80:G81"/>
    <mergeCell ref="F80:F81"/>
    <mergeCell ref="F82:F83"/>
    <mergeCell ref="G82:G83"/>
    <mergeCell ref="H83:I83"/>
    <mergeCell ref="J82:K83"/>
    <mergeCell ref="L83:M83"/>
    <mergeCell ref="N82:N83"/>
    <mergeCell ref="O82:O83"/>
    <mergeCell ref="N78:N79"/>
    <mergeCell ref="O78:O79"/>
    <mergeCell ref="P78:P79"/>
    <mergeCell ref="Q78:Q79"/>
    <mergeCell ref="Q80:Q81"/>
    <mergeCell ref="P80:P81"/>
    <mergeCell ref="O80:O81"/>
    <mergeCell ref="N80:N81"/>
    <mergeCell ref="L81:M81"/>
    <mergeCell ref="G74:G75"/>
    <mergeCell ref="F74:F75"/>
    <mergeCell ref="O76:O77"/>
    <mergeCell ref="P76:P77"/>
    <mergeCell ref="Q76:Q77"/>
    <mergeCell ref="P70:P71"/>
    <mergeCell ref="Q70:Q71"/>
    <mergeCell ref="O72:O73"/>
    <mergeCell ref="P72:P73"/>
    <mergeCell ref="Q72:Q73"/>
    <mergeCell ref="Q74:Q75"/>
    <mergeCell ref="P74:P75"/>
    <mergeCell ref="O74:O75"/>
    <mergeCell ref="N76:N77"/>
    <mergeCell ref="H75:I75"/>
    <mergeCell ref="J74:K75"/>
    <mergeCell ref="F78:F79"/>
    <mergeCell ref="G78:G79"/>
    <mergeCell ref="Q68:Q69"/>
    <mergeCell ref="P68:P69"/>
    <mergeCell ref="O68:O69"/>
    <mergeCell ref="N68:N69"/>
    <mergeCell ref="L69:M69"/>
    <mergeCell ref="G68:G69"/>
    <mergeCell ref="F68:F69"/>
    <mergeCell ref="F70:F71"/>
    <mergeCell ref="G70:G71"/>
    <mergeCell ref="H71:I71"/>
    <mergeCell ref="J70:K71"/>
    <mergeCell ref="L71:M71"/>
    <mergeCell ref="N70:N71"/>
    <mergeCell ref="O70:O71"/>
    <mergeCell ref="H70:I70"/>
    <mergeCell ref="L68:M68"/>
    <mergeCell ref="L70:M70"/>
    <mergeCell ref="J72:K73"/>
    <mergeCell ref="L73:M73"/>
    <mergeCell ref="N72:N73"/>
    <mergeCell ref="N74:N75"/>
    <mergeCell ref="H79:I79"/>
    <mergeCell ref="Q64:Q65"/>
    <mergeCell ref="P64:P65"/>
    <mergeCell ref="O64:O65"/>
    <mergeCell ref="N64:N65"/>
    <mergeCell ref="L65:M65"/>
    <mergeCell ref="N66:N67"/>
    <mergeCell ref="O66:O67"/>
    <mergeCell ref="P66:P67"/>
    <mergeCell ref="Q66:Q67"/>
    <mergeCell ref="L64:M64"/>
    <mergeCell ref="L66:M66"/>
    <mergeCell ref="G60:G61"/>
    <mergeCell ref="H61:I61"/>
    <mergeCell ref="J60:K61"/>
    <mergeCell ref="L61:M61"/>
    <mergeCell ref="N60:N61"/>
    <mergeCell ref="O60:O61"/>
    <mergeCell ref="P60:P61"/>
    <mergeCell ref="Q60:Q61"/>
    <mergeCell ref="N62:N63"/>
    <mergeCell ref="O62:O63"/>
    <mergeCell ref="P62:P63"/>
    <mergeCell ref="Q62:Q63"/>
    <mergeCell ref="H62:I62"/>
    <mergeCell ref="L62:M62"/>
    <mergeCell ref="L63:M63"/>
    <mergeCell ref="H60:I60"/>
    <mergeCell ref="L60:M60"/>
    <mergeCell ref="Q58:Q59"/>
    <mergeCell ref="P58:P59"/>
    <mergeCell ref="O58:O59"/>
    <mergeCell ref="N58:N59"/>
    <mergeCell ref="L59:M59"/>
    <mergeCell ref="J58:K59"/>
    <mergeCell ref="H59:I59"/>
    <mergeCell ref="G58:G59"/>
    <mergeCell ref="F58:F59"/>
    <mergeCell ref="O56:O57"/>
    <mergeCell ref="P56:P57"/>
    <mergeCell ref="Q56:Q57"/>
    <mergeCell ref="P50:P51"/>
    <mergeCell ref="Q50:Q51"/>
    <mergeCell ref="O52:O53"/>
    <mergeCell ref="P52:P53"/>
    <mergeCell ref="Q52:Q53"/>
    <mergeCell ref="Q54:Q55"/>
    <mergeCell ref="P54:P55"/>
    <mergeCell ref="O54:O55"/>
    <mergeCell ref="B52:C61"/>
    <mergeCell ref="D52:D61"/>
    <mergeCell ref="E52:E61"/>
    <mergeCell ref="F52:F53"/>
    <mergeCell ref="G52:G53"/>
    <mergeCell ref="H53:I53"/>
    <mergeCell ref="J52:K53"/>
    <mergeCell ref="L53:M53"/>
    <mergeCell ref="N52:N53"/>
    <mergeCell ref="N54:N55"/>
    <mergeCell ref="L55:M55"/>
    <mergeCell ref="J54:K55"/>
    <mergeCell ref="H55:I55"/>
    <mergeCell ref="G54:G55"/>
    <mergeCell ref="F54:F55"/>
    <mergeCell ref="F56:F57"/>
    <mergeCell ref="H54:I54"/>
    <mergeCell ref="L54:M54"/>
    <mergeCell ref="G56:G57"/>
    <mergeCell ref="H57:I57"/>
    <mergeCell ref="L57:M57"/>
    <mergeCell ref="J56:K57"/>
    <mergeCell ref="N56:N57"/>
    <mergeCell ref="F60:F61"/>
    <mergeCell ref="G48:G49"/>
    <mergeCell ref="F48:F49"/>
    <mergeCell ref="F50:F51"/>
    <mergeCell ref="G50:G51"/>
    <mergeCell ref="H51:I51"/>
    <mergeCell ref="J50:K51"/>
    <mergeCell ref="L51:M51"/>
    <mergeCell ref="N50:N51"/>
    <mergeCell ref="O50:O51"/>
    <mergeCell ref="H50:I50"/>
    <mergeCell ref="L50:M50"/>
    <mergeCell ref="P46:P47"/>
    <mergeCell ref="Q46:Q47"/>
    <mergeCell ref="Q48:Q49"/>
    <mergeCell ref="P48:P49"/>
    <mergeCell ref="O48:O49"/>
    <mergeCell ref="N48:N49"/>
    <mergeCell ref="L49:M49"/>
    <mergeCell ref="J48:K49"/>
    <mergeCell ref="H49:I49"/>
    <mergeCell ref="L48:M48"/>
    <mergeCell ref="G44:G45"/>
    <mergeCell ref="F44:F45"/>
    <mergeCell ref="F46:F47"/>
    <mergeCell ref="G46:G47"/>
    <mergeCell ref="H47:I47"/>
    <mergeCell ref="J46:K47"/>
    <mergeCell ref="L47:M47"/>
    <mergeCell ref="N46:N47"/>
    <mergeCell ref="O46:O47"/>
    <mergeCell ref="H44:I44"/>
    <mergeCell ref="H46:I46"/>
    <mergeCell ref="L44:M44"/>
    <mergeCell ref="L46:M46"/>
    <mergeCell ref="N40:N41"/>
    <mergeCell ref="O40:O41"/>
    <mergeCell ref="P40:P41"/>
    <mergeCell ref="Q40:Q41"/>
    <mergeCell ref="B42:C51"/>
    <mergeCell ref="D42:D51"/>
    <mergeCell ref="E42:E51"/>
    <mergeCell ref="F42:F43"/>
    <mergeCell ref="G42:G43"/>
    <mergeCell ref="H43:I43"/>
    <mergeCell ref="J42:K43"/>
    <mergeCell ref="L43:M43"/>
    <mergeCell ref="N42:N43"/>
    <mergeCell ref="O42:O43"/>
    <mergeCell ref="P42:P43"/>
    <mergeCell ref="Q42:Q43"/>
    <mergeCell ref="Q44:Q45"/>
    <mergeCell ref="P44:P45"/>
    <mergeCell ref="O44:O45"/>
    <mergeCell ref="N44:N45"/>
    <mergeCell ref="L45:M45"/>
    <mergeCell ref="J44:K45"/>
    <mergeCell ref="H45:I45"/>
    <mergeCell ref="B32:C41"/>
    <mergeCell ref="Q36:Q37"/>
    <mergeCell ref="Q38:Q39"/>
    <mergeCell ref="P38:P39"/>
    <mergeCell ref="O38:O39"/>
    <mergeCell ref="N38:N39"/>
    <mergeCell ref="L39:M39"/>
    <mergeCell ref="J38:K39"/>
    <mergeCell ref="H39:I39"/>
    <mergeCell ref="G38:G39"/>
    <mergeCell ref="H36:I36"/>
    <mergeCell ref="H38:I38"/>
    <mergeCell ref="Q32:Q33"/>
    <mergeCell ref="Q34:Q35"/>
    <mergeCell ref="P34:P35"/>
    <mergeCell ref="O34:O35"/>
    <mergeCell ref="N34:N35"/>
    <mergeCell ref="L35:M35"/>
    <mergeCell ref="J34:K35"/>
    <mergeCell ref="H35:I35"/>
    <mergeCell ref="G34:G35"/>
    <mergeCell ref="H34:I34"/>
    <mergeCell ref="H33:I33"/>
    <mergeCell ref="D32:D41"/>
    <mergeCell ref="E32:E41"/>
    <mergeCell ref="F32:F33"/>
    <mergeCell ref="G32:G33"/>
    <mergeCell ref="L33:M33"/>
    <mergeCell ref="N32:N33"/>
    <mergeCell ref="O32:O33"/>
    <mergeCell ref="P32:P33"/>
    <mergeCell ref="F34:F35"/>
    <mergeCell ref="F36:F37"/>
    <mergeCell ref="G36:G37"/>
    <mergeCell ref="H37:I37"/>
    <mergeCell ref="J36:K37"/>
    <mergeCell ref="N36:N37"/>
    <mergeCell ref="O36:O37"/>
    <mergeCell ref="P36:P37"/>
    <mergeCell ref="F38:F39"/>
    <mergeCell ref="F40:F41"/>
    <mergeCell ref="G40:G41"/>
    <mergeCell ref="H41:I41"/>
    <mergeCell ref="J40:K41"/>
    <mergeCell ref="L41:M41"/>
    <mergeCell ref="L38:M38"/>
    <mergeCell ref="L40:M40"/>
    <mergeCell ref="N22:N23"/>
    <mergeCell ref="N24:N25"/>
    <mergeCell ref="N26:N27"/>
    <mergeCell ref="N28:N29"/>
    <mergeCell ref="N30:N31"/>
    <mergeCell ref="O22:O23"/>
    <mergeCell ref="P22:P23"/>
    <mergeCell ref="Q22:Q23"/>
    <mergeCell ref="O24:O25"/>
    <mergeCell ref="P24:P25"/>
    <mergeCell ref="Q24:Q25"/>
    <mergeCell ref="O26:O27"/>
    <mergeCell ref="P26:P27"/>
    <mergeCell ref="Q26:Q27"/>
    <mergeCell ref="O28:O29"/>
    <mergeCell ref="P28:P29"/>
    <mergeCell ref="Q28:Q29"/>
    <mergeCell ref="O30:O31"/>
    <mergeCell ref="P30:P31"/>
    <mergeCell ref="Q30:Q31"/>
    <mergeCell ref="H27:I27"/>
    <mergeCell ref="H29:I29"/>
    <mergeCell ref="H31:I31"/>
    <mergeCell ref="L19:M19"/>
    <mergeCell ref="L21:M21"/>
    <mergeCell ref="L23:M23"/>
    <mergeCell ref="J22:K23"/>
    <mergeCell ref="J24:K25"/>
    <mergeCell ref="J26:K27"/>
    <mergeCell ref="J28:K29"/>
    <mergeCell ref="J30:K31"/>
    <mergeCell ref="L25:M25"/>
    <mergeCell ref="L27:M27"/>
    <mergeCell ref="L29:M29"/>
    <mergeCell ref="L31:M31"/>
    <mergeCell ref="J18:K19"/>
    <mergeCell ref="J20:K21"/>
    <mergeCell ref="N18:N19"/>
    <mergeCell ref="O18:O19"/>
    <mergeCell ref="P18:P19"/>
    <mergeCell ref="Q18:Q19"/>
    <mergeCell ref="N20:N21"/>
    <mergeCell ref="O20:O21"/>
    <mergeCell ref="P20:P21"/>
    <mergeCell ref="Q20:Q21"/>
    <mergeCell ref="B22:C31"/>
    <mergeCell ref="D22:D31"/>
    <mergeCell ref="E22:E31"/>
    <mergeCell ref="F22:F23"/>
    <mergeCell ref="G22:G23"/>
    <mergeCell ref="F24:F25"/>
    <mergeCell ref="G24:G25"/>
    <mergeCell ref="F26:F27"/>
    <mergeCell ref="G26:G27"/>
    <mergeCell ref="F28:F29"/>
    <mergeCell ref="G28:G29"/>
    <mergeCell ref="F30:F31"/>
    <mergeCell ref="G30:G31"/>
    <mergeCell ref="H19:I19"/>
    <mergeCell ref="H21:I21"/>
    <mergeCell ref="H23:I23"/>
    <mergeCell ref="J14:K15"/>
    <mergeCell ref="H18:I18"/>
    <mergeCell ref="H20:I20"/>
    <mergeCell ref="H12:I12"/>
    <mergeCell ref="F12:F13"/>
    <mergeCell ref="G12:G13"/>
    <mergeCell ref="J12:K13"/>
    <mergeCell ref="H14:I14"/>
    <mergeCell ref="H16:I16"/>
    <mergeCell ref="J16:K17"/>
    <mergeCell ref="D12:D21"/>
    <mergeCell ref="E12:E21"/>
    <mergeCell ref="F18:F19"/>
    <mergeCell ref="G18:G19"/>
    <mergeCell ref="F20:F21"/>
    <mergeCell ref="G20:G21"/>
    <mergeCell ref="F16:F17"/>
    <mergeCell ref="G16:G17"/>
    <mergeCell ref="F14:F15"/>
    <mergeCell ref="G14:G15"/>
    <mergeCell ref="N16:N17"/>
    <mergeCell ref="O16:O17"/>
    <mergeCell ref="P16:P17"/>
    <mergeCell ref="Q16:Q17"/>
    <mergeCell ref="H17:I17"/>
    <mergeCell ref="H15:I15"/>
    <mergeCell ref="L15:M15"/>
    <mergeCell ref="L17:M17"/>
    <mergeCell ref="B62:C71"/>
    <mergeCell ref="D62:D71"/>
    <mergeCell ref="E62:E71"/>
    <mergeCell ref="F62:F63"/>
    <mergeCell ref="G62:G63"/>
    <mergeCell ref="H63:I63"/>
    <mergeCell ref="J62:K63"/>
    <mergeCell ref="J64:K65"/>
    <mergeCell ref="H65:I65"/>
    <mergeCell ref="G64:G65"/>
    <mergeCell ref="F64:F65"/>
    <mergeCell ref="F66:F67"/>
    <mergeCell ref="G66:G67"/>
    <mergeCell ref="H64:I64"/>
    <mergeCell ref="H66:I66"/>
    <mergeCell ref="H68:I68"/>
    <mergeCell ref="H110:I110"/>
    <mergeCell ref="L110:M110"/>
    <mergeCell ref="H98:I98"/>
    <mergeCell ref="L98:M98"/>
    <mergeCell ref="H92:I92"/>
    <mergeCell ref="H94:I94"/>
    <mergeCell ref="H96:I96"/>
    <mergeCell ref="H72:I72"/>
    <mergeCell ref="L72:M72"/>
    <mergeCell ref="H88:I88"/>
    <mergeCell ref="L88:M88"/>
    <mergeCell ref="H80:I80"/>
    <mergeCell ref="L80:M80"/>
    <mergeCell ref="H78:I78"/>
    <mergeCell ref="L78:M78"/>
    <mergeCell ref="H82:I82"/>
    <mergeCell ref="L82:M82"/>
    <mergeCell ref="H84:I84"/>
    <mergeCell ref="H86:I86"/>
    <mergeCell ref="L84:M84"/>
    <mergeCell ref="Q14:Q15"/>
    <mergeCell ref="L4:M4"/>
    <mergeCell ref="L5:M6"/>
    <mergeCell ref="B8:Q8"/>
    <mergeCell ref="B9:Q9"/>
    <mergeCell ref="F10:G11"/>
    <mergeCell ref="B10:C11"/>
    <mergeCell ref="J10:K11"/>
    <mergeCell ref="N5:Q6"/>
    <mergeCell ref="B7:Q7"/>
    <mergeCell ref="B3:C6"/>
    <mergeCell ref="E3:K3"/>
    <mergeCell ref="E4:K4"/>
    <mergeCell ref="E5:K5"/>
    <mergeCell ref="E6:K6"/>
    <mergeCell ref="N3:Q3"/>
    <mergeCell ref="N4:Q4"/>
    <mergeCell ref="N10:Q10"/>
    <mergeCell ref="D10:D11"/>
    <mergeCell ref="L3:M3"/>
    <mergeCell ref="L10:M11"/>
    <mergeCell ref="E10:E11"/>
    <mergeCell ref="H10:I11"/>
    <mergeCell ref="B12:C21"/>
    <mergeCell ref="N12:N13"/>
    <mergeCell ref="O12:O13"/>
    <mergeCell ref="P12:P13"/>
    <mergeCell ref="Q12:Q13"/>
    <mergeCell ref="H13:I13"/>
    <mergeCell ref="L13:M13"/>
    <mergeCell ref="H30:I30"/>
    <mergeCell ref="H32:I32"/>
    <mergeCell ref="L12:M12"/>
    <mergeCell ref="L22:M22"/>
    <mergeCell ref="L30:M30"/>
    <mergeCell ref="L32:M32"/>
    <mergeCell ref="H24:I24"/>
    <mergeCell ref="H26:I26"/>
    <mergeCell ref="H28:I28"/>
    <mergeCell ref="L24:M24"/>
    <mergeCell ref="L26:M26"/>
    <mergeCell ref="L28:M28"/>
    <mergeCell ref="H22:I22"/>
    <mergeCell ref="H25:I25"/>
    <mergeCell ref="N14:N15"/>
    <mergeCell ref="O14:O15"/>
    <mergeCell ref="P14:P15"/>
    <mergeCell ref="L14:M14"/>
    <mergeCell ref="L16:M16"/>
    <mergeCell ref="L18:M18"/>
    <mergeCell ref="L20:M20"/>
    <mergeCell ref="L34:M34"/>
    <mergeCell ref="L36:M36"/>
    <mergeCell ref="H138:I138"/>
    <mergeCell ref="L138:M138"/>
    <mergeCell ref="L130:M130"/>
    <mergeCell ref="H132:I132"/>
    <mergeCell ref="L132:M132"/>
    <mergeCell ref="H130:I130"/>
    <mergeCell ref="H134:I134"/>
    <mergeCell ref="H42:I42"/>
    <mergeCell ref="L67:M67"/>
    <mergeCell ref="J68:K69"/>
    <mergeCell ref="H69:I69"/>
    <mergeCell ref="H76:I76"/>
    <mergeCell ref="L76:M76"/>
    <mergeCell ref="H74:I74"/>
    <mergeCell ref="L74:M74"/>
    <mergeCell ref="L42:M42"/>
    <mergeCell ref="H48:I48"/>
    <mergeCell ref="H40:I40"/>
    <mergeCell ref="J32:K33"/>
    <mergeCell ref="H140:I140"/>
    <mergeCell ref="H120:I120"/>
    <mergeCell ref="L120:M120"/>
    <mergeCell ref="H126:I126"/>
    <mergeCell ref="J78:K79"/>
    <mergeCell ref="L79:M79"/>
    <mergeCell ref="J80:K81"/>
    <mergeCell ref="H81:I81"/>
    <mergeCell ref="H52:I52"/>
    <mergeCell ref="L52:M52"/>
    <mergeCell ref="H56:I56"/>
    <mergeCell ref="H58:I58"/>
    <mergeCell ref="L56:M56"/>
    <mergeCell ref="L58:M58"/>
    <mergeCell ref="L100:M100"/>
    <mergeCell ref="L102:M102"/>
    <mergeCell ref="L104:M104"/>
    <mergeCell ref="H100:I100"/>
    <mergeCell ref="H102:I102"/>
    <mergeCell ref="H67:I67"/>
    <mergeCell ref="J66:K67"/>
    <mergeCell ref="J76:K77"/>
    <mergeCell ref="L77:M77"/>
    <mergeCell ref="L75:M75"/>
    <mergeCell ref="L140:M140"/>
    <mergeCell ref="H89:I89"/>
    <mergeCell ref="F166:F167"/>
    <mergeCell ref="G166:G167"/>
    <mergeCell ref="J166:K167"/>
    <mergeCell ref="H112:I112"/>
    <mergeCell ref="H114:I114"/>
    <mergeCell ref="H116:I116"/>
    <mergeCell ref="H118:I118"/>
    <mergeCell ref="L112:M112"/>
    <mergeCell ref="L160:M160"/>
    <mergeCell ref="L118:M118"/>
    <mergeCell ref="H136:I136"/>
    <mergeCell ref="L136:M136"/>
    <mergeCell ref="H142:I142"/>
    <mergeCell ref="H144:I144"/>
    <mergeCell ref="H146:I146"/>
    <mergeCell ref="L142:M142"/>
    <mergeCell ref="L144:M144"/>
    <mergeCell ref="L146:M146"/>
    <mergeCell ref="J138:K139"/>
    <mergeCell ref="H160:I160"/>
    <mergeCell ref="J130:K131"/>
    <mergeCell ref="J134:K135"/>
  </mergeCell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'0 - CALOR'!$O$42:$P$42</xm:f>
          </x14:formula1>
          <xm:sqref>N12:Q12 N14:Q14 N16:Q16 N18:Q18 N20:Q20 N100:Q100 N102:Q102 N104:Q104 N106:Q106 N118:Q118 N22:Q22 N24:Q24 N26:Q26 N28:Q28 N30:Q30 N32:Q32 N34:Q34 N36:Q36 N38:Q38 N40:Q40 N42:Q42 N44:Q44 N46:Q46 N48:Q48 N50:Q50 N52:Q52 N54:Q54 N56:Q56 N58:Q58 N60:Q60 N62:Q62 N162:Q162 N66:Q66 N68:Q68 N70:Q70 N82:Q82 N84:Q84 N86:Q86 N88:Q88 N164:Q164 N166:Q166 N168:Q168 N160:Q160 N150:Q150 N90:Q90 N92:Q92 N158:Q158 N96:Q96 N98:Q98 N108:Q108 N110:Q110 N112:Q112 N114:Q114 N116:Q116 N128:Q128 N120:Q120 N122:Q122 N124:Q124 N126:Q126 N136:Q136 N138:Q138 N130:Q130 N132:Q132 N134:Q134 N144:Q144 N146:Q146 N148:Q148 N140:Q140 N142:Q142 N152:Q152 N154:Q154 N156:Q156</xm:sqref>
        </x14:dataValidation>
        <x14:dataValidation type="list" allowBlank="1" showInputMessage="1" showErrorMessage="1" xr:uid="{00000000-0002-0000-0300-000001000000}">
          <x14:formula1>
            <xm:f>'C:\Users\marlon.lozano\Documents\2020 PAAC\FORMULACION 2020\insumos mapa\[DAT.xlsx]0 - CALOR'!#REF!</xm:f>
          </x14:formula1>
          <xm:sqref>N72:Q72 N74:Q74 N76:Q76 N78:Q78</xm:sqref>
        </x14:dataValidation>
        <x14:dataValidation type="list" allowBlank="1" showInputMessage="1" showErrorMessage="1" xr:uid="{00000000-0002-0000-0300-000002000000}">
          <x14:formula1>
            <xm:f>'C:\Users\marlon.lozano\Documents\2020 PAAC\FORMULACION 2020\insumos mapa\[UGT.xlsx]0 - CALOR'!#REF!</xm:f>
          </x14:formula1>
          <xm:sqref>N64:Q64 N80:Q80 N94:Q94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F92"/>
  <sheetViews>
    <sheetView topLeftCell="G1" zoomScale="80" zoomScaleNormal="80" workbookViewId="0">
      <selection activeCell="G5" sqref="G5:AD5"/>
    </sheetView>
  </sheetViews>
  <sheetFormatPr baseColWidth="10" defaultColWidth="11.42578125" defaultRowHeight="15" x14ac:dyDescent="0.25"/>
  <cols>
    <col min="1" max="1" width="2" style="1" customWidth="1"/>
    <col min="2" max="2" width="17.7109375" style="1" customWidth="1"/>
    <col min="3" max="3" width="14.85546875" style="1" customWidth="1"/>
    <col min="4" max="4" width="32.85546875" style="1" customWidth="1"/>
    <col min="5" max="5" width="19.7109375" style="1" customWidth="1"/>
    <col min="6" max="6" width="31.140625" style="1" customWidth="1"/>
    <col min="7" max="7" width="72.140625" style="1" customWidth="1"/>
    <col min="8" max="8" width="19.42578125" style="1" hidden="1" customWidth="1"/>
    <col min="9" max="9" width="9.5703125" style="1" customWidth="1"/>
    <col min="10" max="10" width="10.85546875" style="1" customWidth="1"/>
    <col min="11" max="11" width="10.7109375" style="1" customWidth="1"/>
    <col min="12" max="12" width="11.140625" style="1" customWidth="1"/>
    <col min="13" max="13" width="11.42578125" style="1" customWidth="1"/>
    <col min="14" max="14" width="11.28515625" style="1" customWidth="1"/>
    <col min="15" max="15" width="11.140625" style="1" customWidth="1"/>
    <col min="16" max="16" width="15" style="1" customWidth="1"/>
    <col min="17" max="17" width="9.85546875" style="1" customWidth="1"/>
    <col min="18" max="18" width="13.5703125" style="1" customWidth="1"/>
    <col min="19" max="19" width="11.7109375" style="1" customWidth="1"/>
    <col min="20" max="20" width="10.85546875" style="1" customWidth="1"/>
    <col min="21" max="21" width="8.140625" style="1" customWidth="1"/>
    <col min="22" max="22" width="8.7109375" style="1" customWidth="1"/>
    <col min="23" max="23" width="10.85546875" style="1" customWidth="1"/>
    <col min="24" max="24" width="9.7109375" style="1" customWidth="1"/>
    <col min="25" max="25" width="10.28515625" style="1" customWidth="1"/>
    <col min="26" max="26" width="9.42578125" style="1" customWidth="1"/>
    <col min="27" max="27" width="9" style="1" customWidth="1"/>
    <col min="28" max="28" width="11.85546875" style="1" customWidth="1"/>
    <col min="29" max="30" width="19.85546875" style="1" customWidth="1"/>
    <col min="31" max="31" width="32.7109375" style="1" customWidth="1"/>
    <col min="32" max="32" width="31.85546875" style="1" customWidth="1"/>
    <col min="33" max="33" width="16.42578125" style="1" customWidth="1"/>
    <col min="34" max="16384" width="11.42578125" style="1"/>
  </cols>
  <sheetData>
    <row r="1" spans="2:32" ht="11.25" customHeight="1" thickBot="1" x14ac:dyDescent="0.3"/>
    <row r="2" spans="2:32" s="8" customFormat="1" ht="39" customHeight="1" x14ac:dyDescent="0.25">
      <c r="B2" s="447"/>
      <c r="C2" s="515"/>
      <c r="D2" s="448"/>
      <c r="E2" s="266" t="s">
        <v>71</v>
      </c>
      <c r="F2" s="266"/>
      <c r="G2" s="232" t="s">
        <v>78</v>
      </c>
      <c r="H2" s="233"/>
      <c r="I2" s="233"/>
      <c r="J2" s="233"/>
      <c r="K2" s="233"/>
      <c r="L2" s="233"/>
      <c r="M2" s="233"/>
      <c r="N2" s="233"/>
      <c r="O2" s="233"/>
      <c r="P2" s="233"/>
      <c r="Q2" s="233"/>
      <c r="R2" s="233"/>
      <c r="S2" s="233"/>
      <c r="T2" s="233"/>
      <c r="U2" s="233"/>
      <c r="V2" s="233"/>
      <c r="W2" s="233"/>
      <c r="X2" s="233"/>
      <c r="Y2" s="233"/>
      <c r="Z2" s="233"/>
      <c r="AA2" s="233"/>
      <c r="AB2" s="233"/>
      <c r="AC2" s="233"/>
      <c r="AD2" s="234"/>
      <c r="AE2" s="183" t="s">
        <v>72</v>
      </c>
      <c r="AF2" s="189"/>
    </row>
    <row r="3" spans="2:32" s="8" customFormat="1" ht="27.75" customHeight="1" x14ac:dyDescent="0.25">
      <c r="B3" s="449"/>
      <c r="C3" s="516"/>
      <c r="D3" s="450"/>
      <c r="E3" s="251" t="s">
        <v>73</v>
      </c>
      <c r="F3" s="251"/>
      <c r="G3" s="235" t="s">
        <v>74</v>
      </c>
      <c r="H3" s="236"/>
      <c r="I3" s="236"/>
      <c r="J3" s="236"/>
      <c r="K3" s="236"/>
      <c r="L3" s="236"/>
      <c r="M3" s="236"/>
      <c r="N3" s="236"/>
      <c r="O3" s="236"/>
      <c r="P3" s="236"/>
      <c r="Q3" s="236"/>
      <c r="R3" s="236"/>
      <c r="S3" s="236"/>
      <c r="T3" s="236"/>
      <c r="U3" s="236"/>
      <c r="V3" s="236"/>
      <c r="W3" s="236"/>
      <c r="X3" s="236"/>
      <c r="Y3" s="236"/>
      <c r="Z3" s="236"/>
      <c r="AA3" s="236"/>
      <c r="AB3" s="236"/>
      <c r="AC3" s="236"/>
      <c r="AD3" s="237"/>
      <c r="AE3" s="184" t="s">
        <v>75</v>
      </c>
      <c r="AF3" s="190"/>
    </row>
    <row r="4" spans="2:32" s="8" customFormat="1" ht="27.75" customHeight="1" x14ac:dyDescent="0.25">
      <c r="B4" s="449"/>
      <c r="C4" s="516"/>
      <c r="D4" s="450"/>
      <c r="E4" s="251" t="s">
        <v>76</v>
      </c>
      <c r="F4" s="251"/>
      <c r="G4" s="404" t="s">
        <v>79</v>
      </c>
      <c r="H4" s="405"/>
      <c r="I4" s="405"/>
      <c r="J4" s="405"/>
      <c r="K4" s="405"/>
      <c r="L4" s="405"/>
      <c r="M4" s="405"/>
      <c r="N4" s="405"/>
      <c r="O4" s="405"/>
      <c r="P4" s="405"/>
      <c r="Q4" s="405"/>
      <c r="R4" s="405"/>
      <c r="S4" s="405"/>
      <c r="T4" s="405"/>
      <c r="U4" s="405"/>
      <c r="V4" s="405"/>
      <c r="W4" s="405"/>
      <c r="X4" s="405"/>
      <c r="Y4" s="405"/>
      <c r="Z4" s="405"/>
      <c r="AA4" s="405"/>
      <c r="AB4" s="405"/>
      <c r="AC4" s="405"/>
      <c r="AD4" s="406"/>
      <c r="AE4" s="252" t="s">
        <v>77</v>
      </c>
      <c r="AF4" s="257"/>
    </row>
    <row r="5" spans="2:32" s="8" customFormat="1" ht="42" customHeight="1" thickBot="1" x14ac:dyDescent="0.3">
      <c r="B5" s="449"/>
      <c r="C5" s="516"/>
      <c r="D5" s="450"/>
      <c r="E5" s="267" t="s">
        <v>80</v>
      </c>
      <c r="F5" s="267"/>
      <c r="G5" s="407" t="s">
        <v>81</v>
      </c>
      <c r="H5" s="408"/>
      <c r="I5" s="408"/>
      <c r="J5" s="408"/>
      <c r="K5" s="408"/>
      <c r="L5" s="408"/>
      <c r="M5" s="408"/>
      <c r="N5" s="408"/>
      <c r="O5" s="408"/>
      <c r="P5" s="408"/>
      <c r="Q5" s="408"/>
      <c r="R5" s="408"/>
      <c r="S5" s="408"/>
      <c r="T5" s="408"/>
      <c r="U5" s="408"/>
      <c r="V5" s="408"/>
      <c r="W5" s="408"/>
      <c r="X5" s="408"/>
      <c r="Y5" s="408"/>
      <c r="Z5" s="408"/>
      <c r="AA5" s="408"/>
      <c r="AB5" s="408"/>
      <c r="AC5" s="408"/>
      <c r="AD5" s="409"/>
      <c r="AE5" s="254"/>
      <c r="AF5" s="259"/>
    </row>
    <row r="6" spans="2:32" ht="23.25" customHeight="1" thickBot="1" x14ac:dyDescent="0.3">
      <c r="B6" s="221" t="s">
        <v>263</v>
      </c>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3"/>
    </row>
    <row r="7" spans="2:32" ht="33" customHeight="1" x14ac:dyDescent="0.25">
      <c r="B7" s="433" t="s">
        <v>185</v>
      </c>
      <c r="C7" s="434"/>
      <c r="D7" s="434"/>
      <c r="E7" s="434"/>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5"/>
    </row>
    <row r="8" spans="2:32" ht="27.75" customHeight="1" x14ac:dyDescent="0.25">
      <c r="B8" s="436" t="s">
        <v>262</v>
      </c>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8"/>
    </row>
    <row r="9" spans="2:32" ht="93" customHeight="1" x14ac:dyDescent="0.25">
      <c r="B9" s="517" t="s">
        <v>80</v>
      </c>
      <c r="C9" s="518"/>
      <c r="D9" s="519" t="s">
        <v>128</v>
      </c>
      <c r="E9" s="521" t="s">
        <v>127</v>
      </c>
      <c r="F9" s="522"/>
      <c r="G9" s="528" t="s">
        <v>292</v>
      </c>
      <c r="H9" s="504" t="s">
        <v>384</v>
      </c>
      <c r="I9" s="526" t="s">
        <v>258</v>
      </c>
      <c r="J9" s="526"/>
      <c r="K9" s="526"/>
      <c r="L9" s="526"/>
      <c r="M9" s="526"/>
      <c r="N9" s="526"/>
      <c r="O9" s="526"/>
      <c r="P9" s="526"/>
      <c r="Q9" s="526"/>
      <c r="R9" s="526"/>
      <c r="S9" s="526"/>
      <c r="T9" s="526"/>
      <c r="U9" s="526"/>
      <c r="V9" s="526"/>
      <c r="W9" s="526"/>
      <c r="X9" s="526"/>
      <c r="Y9" s="526"/>
      <c r="Z9" s="526"/>
      <c r="AA9" s="526"/>
      <c r="AB9" s="526"/>
      <c r="AC9" s="526"/>
      <c r="AD9" s="504" t="s">
        <v>385</v>
      </c>
      <c r="AE9" s="527" t="s">
        <v>154</v>
      </c>
      <c r="AF9" s="525" t="s">
        <v>155</v>
      </c>
    </row>
    <row r="10" spans="2:32" ht="93" customHeight="1" x14ac:dyDescent="0.25">
      <c r="B10" s="517"/>
      <c r="C10" s="518"/>
      <c r="D10" s="520"/>
      <c r="E10" s="523"/>
      <c r="F10" s="524"/>
      <c r="G10" s="529"/>
      <c r="H10" s="505"/>
      <c r="I10" s="107" t="s">
        <v>134</v>
      </c>
      <c r="J10" s="107" t="s">
        <v>135</v>
      </c>
      <c r="K10" s="107" t="s">
        <v>136</v>
      </c>
      <c r="L10" s="107" t="s">
        <v>137</v>
      </c>
      <c r="M10" s="107" t="s">
        <v>138</v>
      </c>
      <c r="N10" s="107" t="s">
        <v>139</v>
      </c>
      <c r="O10" s="107" t="s">
        <v>140</v>
      </c>
      <c r="P10" s="107" t="s">
        <v>141</v>
      </c>
      <c r="Q10" s="107" t="s">
        <v>142</v>
      </c>
      <c r="R10" s="107" t="s">
        <v>143</v>
      </c>
      <c r="S10" s="107" t="s">
        <v>144</v>
      </c>
      <c r="T10" s="107" t="s">
        <v>145</v>
      </c>
      <c r="U10" s="107" t="s">
        <v>146</v>
      </c>
      <c r="V10" s="107" t="s">
        <v>147</v>
      </c>
      <c r="W10" s="107" t="s">
        <v>148</v>
      </c>
      <c r="X10" s="107" t="s">
        <v>149</v>
      </c>
      <c r="Y10" s="107" t="s">
        <v>150</v>
      </c>
      <c r="Z10" s="107" t="s">
        <v>151</v>
      </c>
      <c r="AA10" s="107" t="s">
        <v>152</v>
      </c>
      <c r="AB10" s="107" t="s">
        <v>153</v>
      </c>
      <c r="AC10" s="108" t="s">
        <v>114</v>
      </c>
      <c r="AD10" s="505"/>
      <c r="AE10" s="527"/>
      <c r="AF10" s="525"/>
    </row>
    <row r="11" spans="2:32" ht="44.25" customHeight="1" x14ac:dyDescent="0.25">
      <c r="B11" s="471" t="str">
        <f>'3-IDENTIFICACIÓN DEL RIESGO'!B12</f>
        <v>Direccionamiento Estratégico</v>
      </c>
      <c r="C11" s="472"/>
      <c r="D11" s="512" t="str">
        <f>'3-IDENTIFICACIÓN DEL RIESGO'!E12</f>
        <v>1. Oficina del Planeación.</v>
      </c>
      <c r="E11" s="509" t="str">
        <f>'3-IDENTIFICACIÓN DEL RIESGO'!G12</f>
        <v>Definición de lineamientos estratégicos para beneficiar grupos de interés contrarios a los objetivos de Reforma Rural Integral y de Ordenamiento Social de la Propiedad Rural</v>
      </c>
      <c r="F11" s="510"/>
      <c r="G11" s="109" t="s">
        <v>26</v>
      </c>
      <c r="H11" s="110">
        <f>IF(G11="Casi Seguro",5,IF(G11="Probable",4,IF(G11="Posible",3,IF(G11="Improbable",2,IF(G11="Rara Vez",1)))))</f>
        <v>3</v>
      </c>
      <c r="I11" s="181" t="s">
        <v>186</v>
      </c>
      <c r="J11" s="181" t="s">
        <v>129</v>
      </c>
      <c r="K11" s="181" t="s">
        <v>129</v>
      </c>
      <c r="L11" s="181" t="s">
        <v>129</v>
      </c>
      <c r="M11" s="181" t="s">
        <v>129</v>
      </c>
      <c r="N11" s="181" t="s">
        <v>186</v>
      </c>
      <c r="O11" s="181" t="s">
        <v>186</v>
      </c>
      <c r="P11" s="181" t="s">
        <v>129</v>
      </c>
      <c r="Q11" s="181" t="s">
        <v>186</v>
      </c>
      <c r="R11" s="181" t="s">
        <v>129</v>
      </c>
      <c r="S11" s="181" t="s">
        <v>129</v>
      </c>
      <c r="T11" s="181" t="s">
        <v>129</v>
      </c>
      <c r="U11" s="181" t="s">
        <v>129</v>
      </c>
      <c r="V11" s="181" t="s">
        <v>186</v>
      </c>
      <c r="W11" s="181" t="s">
        <v>129</v>
      </c>
      <c r="X11" s="181" t="s">
        <v>186</v>
      </c>
      <c r="Y11" s="181" t="s">
        <v>186</v>
      </c>
      <c r="Z11" s="181" t="s">
        <v>129</v>
      </c>
      <c r="AA11" s="181" t="s">
        <v>129</v>
      </c>
      <c r="AB11" s="192">
        <f>COUNTIF(I11:AA11,"SI")</f>
        <v>12</v>
      </c>
      <c r="AC11" s="111" t="str">
        <f>IF(AB11&lt;6,"Moderado",IF(AB11&lt;12,"Mayor",IF(AB11&lt;20,"Catastrófico")))</f>
        <v>Catastrófico</v>
      </c>
      <c r="AD11" s="111">
        <f>IF(AC11="Catastrófico",5,IF(AC11="Mayor",4,IF(AC11="Moderado",3)))</f>
        <v>5</v>
      </c>
      <c r="AE11" s="112" t="str">
        <f>IF(OR(AND(AC11="Moderado",G11="Rara Vez"),AND(AC11="Moderado",G11="Improbable")),"Moderado",IF(OR(AND(AC11="Mayor",G11="Improbable"),AND(AC11="Mayor",G11="Rara Vez"),AND(AC11="Moderado",G11="Probable"),AND(AC11="Moderado",G11="Posible")),"Alto",IF(OR(AND(AC11="Moderado",G11="Casi Seguro"),AND(AC11="Mayor",G11="Posible"),AND(AC11="Mayor",G11="Probable"),AND(AC11="Mayor",G11="Casi Seguro")),"Extremo",IF(AC11="Catastrófico","Extremo"))))</f>
        <v>Extremo</v>
      </c>
      <c r="AF11" s="113" t="s">
        <v>9</v>
      </c>
    </row>
    <row r="12" spans="2:32" ht="25.5" x14ac:dyDescent="0.25">
      <c r="B12" s="473"/>
      <c r="C12" s="474"/>
      <c r="D12" s="513"/>
      <c r="E12" s="509" t="str">
        <f>'3-IDENTIFICACIÓN DEL RIESGO'!G14</f>
        <v>Riesgo 2</v>
      </c>
      <c r="F12" s="510"/>
      <c r="G12" s="109"/>
      <c r="H12" s="110" t="b">
        <f t="shared" ref="H12:H75" si="0">IF(G12="Casi Seguro",5,IF(G12="Probable",4,IF(G12="Posible",3,IF(G12="Improbable",2,IF(G12="Rara Vez",1)))))</f>
        <v>0</v>
      </c>
      <c r="I12" s="181"/>
      <c r="J12" s="181"/>
      <c r="K12" s="181"/>
      <c r="L12" s="181"/>
      <c r="M12" s="181"/>
      <c r="N12" s="181"/>
      <c r="O12" s="181"/>
      <c r="P12" s="181"/>
      <c r="Q12" s="181"/>
      <c r="R12" s="181"/>
      <c r="S12" s="181"/>
      <c r="T12" s="181"/>
      <c r="U12" s="181"/>
      <c r="V12" s="181"/>
      <c r="W12" s="181"/>
      <c r="X12" s="181"/>
      <c r="Y12" s="181"/>
      <c r="Z12" s="181"/>
      <c r="AA12" s="181"/>
      <c r="AB12" s="192">
        <f t="shared" ref="AB12:AB15" si="1">COUNTIF(I12:AA12,"SI")</f>
        <v>0</v>
      </c>
      <c r="AC12" s="111" t="str">
        <f t="shared" ref="AC12:AC15" si="2">IF(AB12&lt;6,"Moderado",IF(AB12&lt;12,"Mayor",IF(AB12&lt;20,"Catastrófico")))</f>
        <v>Moderado</v>
      </c>
      <c r="AD12" s="111">
        <f t="shared" ref="AD12:AD75" si="3">IF(AC12="Catastrófico",5,IF(AC12="Mayor",4,IF(AC12="Moderado",3)))</f>
        <v>3</v>
      </c>
      <c r="AE12" s="112" t="b">
        <f t="shared" ref="AE12:AE15" si="4">IF(OR(AND(AC12="Moderado",G12="Rara Vez"),AND(AC12="Moderado",G12="Improbable")),"Moderado",IF(OR(AND(AC12="Mayor",G12="Improbable"),AND(AC12="Mayor",G12="Rara Vez"),AND(AC12="Moderado",G12="Probable"),AND(AC12="Moderado",G12="Posible")),"Alto",IF(OR(AND(AC12="Moderado",G12="Casi Seguro"),AND(AC12="Mayor",G12="Posible"),AND(AC12="Mayor",G12="Probable"),AND(AC12="Mayor",G12="Casi Seguro")),"Extremo",IF(AC12="Catastrófico","Extremo"))))</f>
        <v>0</v>
      </c>
      <c r="AF12" s="113" t="s">
        <v>9</v>
      </c>
    </row>
    <row r="13" spans="2:32" ht="25.5" x14ac:dyDescent="0.25">
      <c r="B13" s="473"/>
      <c r="C13" s="474"/>
      <c r="D13" s="513"/>
      <c r="E13" s="509" t="str">
        <f>'3-IDENTIFICACIÓN DEL RIESGO'!G16</f>
        <v>Riesgo 3</v>
      </c>
      <c r="F13" s="510"/>
      <c r="G13" s="109"/>
      <c r="H13" s="110" t="b">
        <f t="shared" si="0"/>
        <v>0</v>
      </c>
      <c r="I13" s="181"/>
      <c r="J13" s="181"/>
      <c r="K13" s="181"/>
      <c r="L13" s="181"/>
      <c r="M13" s="181"/>
      <c r="N13" s="181"/>
      <c r="O13" s="181"/>
      <c r="P13" s="181"/>
      <c r="Q13" s="181"/>
      <c r="R13" s="181"/>
      <c r="S13" s="181"/>
      <c r="T13" s="181"/>
      <c r="U13" s="181"/>
      <c r="V13" s="181"/>
      <c r="W13" s="181"/>
      <c r="X13" s="181"/>
      <c r="Y13" s="181"/>
      <c r="Z13" s="181"/>
      <c r="AA13" s="181"/>
      <c r="AB13" s="192">
        <f t="shared" si="1"/>
        <v>0</v>
      </c>
      <c r="AC13" s="111" t="str">
        <f t="shared" si="2"/>
        <v>Moderado</v>
      </c>
      <c r="AD13" s="111">
        <f t="shared" si="3"/>
        <v>3</v>
      </c>
      <c r="AE13" s="112" t="b">
        <f t="shared" si="4"/>
        <v>0</v>
      </c>
      <c r="AF13" s="113" t="s">
        <v>9</v>
      </c>
    </row>
    <row r="14" spans="2:32" ht="25.5" x14ac:dyDescent="0.25">
      <c r="B14" s="473"/>
      <c r="C14" s="474"/>
      <c r="D14" s="513"/>
      <c r="E14" s="509" t="str">
        <f>'3-IDENTIFICACIÓN DEL RIESGO'!G18</f>
        <v>Riesgo 4</v>
      </c>
      <c r="F14" s="510"/>
      <c r="G14" s="109"/>
      <c r="H14" s="110" t="b">
        <f t="shared" si="0"/>
        <v>0</v>
      </c>
      <c r="I14" s="181"/>
      <c r="J14" s="181"/>
      <c r="K14" s="181"/>
      <c r="L14" s="181"/>
      <c r="M14" s="181"/>
      <c r="N14" s="181"/>
      <c r="O14" s="181"/>
      <c r="P14" s="181"/>
      <c r="Q14" s="181"/>
      <c r="R14" s="181"/>
      <c r="S14" s="181"/>
      <c r="T14" s="181"/>
      <c r="U14" s="181"/>
      <c r="V14" s="181"/>
      <c r="W14" s="181"/>
      <c r="X14" s="181"/>
      <c r="Y14" s="181"/>
      <c r="Z14" s="181"/>
      <c r="AA14" s="181"/>
      <c r="AB14" s="192">
        <f t="shared" si="1"/>
        <v>0</v>
      </c>
      <c r="AC14" s="111" t="str">
        <f t="shared" si="2"/>
        <v>Moderado</v>
      </c>
      <c r="AD14" s="111">
        <f t="shared" si="3"/>
        <v>3</v>
      </c>
      <c r="AE14" s="112" t="b">
        <f t="shared" si="4"/>
        <v>0</v>
      </c>
      <c r="AF14" s="113" t="s">
        <v>9</v>
      </c>
    </row>
    <row r="15" spans="2:32" ht="25.5" x14ac:dyDescent="0.25">
      <c r="B15" s="475"/>
      <c r="C15" s="476"/>
      <c r="D15" s="514"/>
      <c r="E15" s="509" t="str">
        <f>'3-IDENTIFICACIÓN DEL RIESGO'!G20</f>
        <v>Riesgo 5</v>
      </c>
      <c r="F15" s="510"/>
      <c r="G15" s="109"/>
      <c r="H15" s="110" t="b">
        <f t="shared" si="0"/>
        <v>0</v>
      </c>
      <c r="I15" s="181"/>
      <c r="J15" s="181"/>
      <c r="K15" s="181"/>
      <c r="L15" s="181"/>
      <c r="M15" s="181"/>
      <c r="N15" s="181"/>
      <c r="O15" s="181"/>
      <c r="P15" s="181"/>
      <c r="Q15" s="181"/>
      <c r="R15" s="181"/>
      <c r="S15" s="181"/>
      <c r="T15" s="181"/>
      <c r="U15" s="181"/>
      <c r="V15" s="181"/>
      <c r="W15" s="181"/>
      <c r="X15" s="181"/>
      <c r="Y15" s="181"/>
      <c r="Z15" s="181"/>
      <c r="AA15" s="181"/>
      <c r="AB15" s="192">
        <f t="shared" si="1"/>
        <v>0</v>
      </c>
      <c r="AC15" s="111" t="str">
        <f t="shared" si="2"/>
        <v>Moderado</v>
      </c>
      <c r="AD15" s="111">
        <f t="shared" si="3"/>
        <v>3</v>
      </c>
      <c r="AE15" s="112" t="b">
        <f t="shared" si="4"/>
        <v>0</v>
      </c>
      <c r="AF15" s="113" t="s">
        <v>9</v>
      </c>
    </row>
    <row r="16" spans="2:32" ht="40.5" customHeight="1" x14ac:dyDescent="0.25">
      <c r="B16" s="477" t="str">
        <f>'3-IDENTIFICACIÓN DEL RIESGO'!B22</f>
        <v>Comunicación y Gestión con Grupos de Interés.</v>
      </c>
      <c r="C16" s="478"/>
      <c r="D16" s="530" t="str">
        <f>'3-IDENTIFICACIÓN DEL RIESGO'!E22</f>
        <v>1. Dirección General.
2. Secretaría General.
3. Oficina de Planeación.
4. Oficina Jurídica.
5. Oficina del Inspector de la Gestión de Tierras.
6. Oficina de Control Interno.</v>
      </c>
      <c r="E16" s="509" t="str">
        <f>'3-IDENTIFICACIÓN DEL RIESGO'!G22</f>
        <v>Alterar información destinada a la consolidación de los informes de gestión, para beneficio propio o favorecimiento de grupos de interés, partidos políticos o particulares.</v>
      </c>
      <c r="F16" s="510"/>
      <c r="G16" s="109" t="s">
        <v>26</v>
      </c>
      <c r="H16" s="110">
        <f t="shared" si="0"/>
        <v>3</v>
      </c>
      <c r="I16" s="181" t="s">
        <v>129</v>
      </c>
      <c r="J16" s="181" t="s">
        <v>129</v>
      </c>
      <c r="K16" s="181" t="s">
        <v>129</v>
      </c>
      <c r="L16" s="181" t="s">
        <v>129</v>
      </c>
      <c r="M16" s="181" t="s">
        <v>129</v>
      </c>
      <c r="N16" s="181" t="s">
        <v>186</v>
      </c>
      <c r="O16" s="181" t="s">
        <v>186</v>
      </c>
      <c r="P16" s="181" t="s">
        <v>186</v>
      </c>
      <c r="Q16" s="181" t="s">
        <v>129</v>
      </c>
      <c r="R16" s="181" t="s">
        <v>129</v>
      </c>
      <c r="S16" s="181" t="s">
        <v>129</v>
      </c>
      <c r="T16" s="181" t="s">
        <v>129</v>
      </c>
      <c r="U16" s="181" t="s">
        <v>129</v>
      </c>
      <c r="V16" s="181" t="s">
        <v>186</v>
      </c>
      <c r="W16" s="181" t="s">
        <v>129</v>
      </c>
      <c r="X16" s="181" t="s">
        <v>186</v>
      </c>
      <c r="Y16" s="181" t="s">
        <v>129</v>
      </c>
      <c r="Z16" s="181" t="s">
        <v>129</v>
      </c>
      <c r="AA16" s="181" t="s">
        <v>186</v>
      </c>
      <c r="AB16" s="192">
        <f t="shared" ref="AB16:AB86" si="5">COUNTIF(I16:AA16,"SI")</f>
        <v>13</v>
      </c>
      <c r="AC16" s="111" t="str">
        <f t="shared" ref="AC16:AC86" si="6">IF(AB16&lt;6,"Moderado",IF(AB16&lt;12,"Mayor",IF(AB16&lt;20,"Catastrófico")))</f>
        <v>Catastrófico</v>
      </c>
      <c r="AD16" s="111">
        <f t="shared" si="3"/>
        <v>5</v>
      </c>
      <c r="AE16" s="112" t="str">
        <f t="shared" ref="AE16:AE86" si="7">IF(OR(AND(AC16="Moderado",G16="Rara Vez"),AND(AC16="Moderado",G16="Improbable")),"Moderado",IF(OR(AND(AC16="Mayor",G16="Improbable"),AND(AC16="Mayor",G16="Rara Vez"),AND(AC16="Moderado",G16="Probable"),AND(AC16="Moderado",G16="Posible")),"Alto",IF(OR(AND(AC16="Moderado",G16="Casi Seguro"),AND(AC16="Mayor",G16="Posible"),AND(AC16="Mayor",G16="Probable"),AND(AC16="Mayor",G16="Casi Seguro")),"Extremo",IF(AC16="Catastrófico","Extremo"))))</f>
        <v>Extremo</v>
      </c>
      <c r="AF16" s="113" t="s">
        <v>9</v>
      </c>
    </row>
    <row r="17" spans="2:32" ht="19.5" customHeight="1" x14ac:dyDescent="0.25">
      <c r="B17" s="479"/>
      <c r="C17" s="480"/>
      <c r="D17" s="531"/>
      <c r="E17" s="509" t="str">
        <f>'3-IDENTIFICACIÓN DEL RIESGO'!G24</f>
        <v>Riesgo 2</v>
      </c>
      <c r="F17" s="510"/>
      <c r="G17" s="109"/>
      <c r="H17" s="110" t="b">
        <f t="shared" si="0"/>
        <v>0</v>
      </c>
      <c r="I17" s="181"/>
      <c r="J17" s="181"/>
      <c r="K17" s="181"/>
      <c r="L17" s="181"/>
      <c r="M17" s="181"/>
      <c r="N17" s="181"/>
      <c r="O17" s="181"/>
      <c r="P17" s="181"/>
      <c r="Q17" s="181"/>
      <c r="R17" s="181"/>
      <c r="S17" s="181"/>
      <c r="T17" s="181"/>
      <c r="U17" s="181"/>
      <c r="V17" s="181"/>
      <c r="W17" s="181"/>
      <c r="X17" s="181"/>
      <c r="Y17" s="181"/>
      <c r="Z17" s="181"/>
      <c r="AA17" s="181"/>
      <c r="AB17" s="192">
        <f t="shared" si="5"/>
        <v>0</v>
      </c>
      <c r="AC17" s="111" t="str">
        <f t="shared" si="6"/>
        <v>Moderado</v>
      </c>
      <c r="AD17" s="111">
        <f t="shared" si="3"/>
        <v>3</v>
      </c>
      <c r="AE17" s="112" t="b">
        <f t="shared" si="7"/>
        <v>0</v>
      </c>
      <c r="AF17" s="113" t="s">
        <v>9</v>
      </c>
    </row>
    <row r="18" spans="2:32" ht="19.5" customHeight="1" x14ac:dyDescent="0.25">
      <c r="B18" s="479"/>
      <c r="C18" s="480"/>
      <c r="D18" s="531"/>
      <c r="E18" s="509" t="str">
        <f>'3-IDENTIFICACIÓN DEL RIESGO'!G26</f>
        <v>Riesgo 3</v>
      </c>
      <c r="F18" s="510"/>
      <c r="G18" s="109"/>
      <c r="H18" s="110" t="b">
        <f t="shared" si="0"/>
        <v>0</v>
      </c>
      <c r="I18" s="181"/>
      <c r="J18" s="181"/>
      <c r="K18" s="181"/>
      <c r="L18" s="181"/>
      <c r="M18" s="181"/>
      <c r="N18" s="181"/>
      <c r="O18" s="181"/>
      <c r="P18" s="181"/>
      <c r="Q18" s="181"/>
      <c r="R18" s="181"/>
      <c r="S18" s="181"/>
      <c r="T18" s="181"/>
      <c r="U18" s="181"/>
      <c r="V18" s="181"/>
      <c r="W18" s="181"/>
      <c r="X18" s="181"/>
      <c r="Y18" s="181"/>
      <c r="Z18" s="181"/>
      <c r="AA18" s="181"/>
      <c r="AB18" s="192">
        <f t="shared" si="5"/>
        <v>0</v>
      </c>
      <c r="AC18" s="111" t="str">
        <f t="shared" si="6"/>
        <v>Moderado</v>
      </c>
      <c r="AD18" s="111">
        <f t="shared" si="3"/>
        <v>3</v>
      </c>
      <c r="AE18" s="112" t="b">
        <f t="shared" si="7"/>
        <v>0</v>
      </c>
      <c r="AF18" s="113" t="s">
        <v>9</v>
      </c>
    </row>
    <row r="19" spans="2:32" ht="19.5" customHeight="1" x14ac:dyDescent="0.25">
      <c r="B19" s="479"/>
      <c r="C19" s="480"/>
      <c r="D19" s="531"/>
      <c r="E19" s="509" t="str">
        <f>'3-IDENTIFICACIÓN DEL RIESGO'!G28</f>
        <v>Riesgo 4</v>
      </c>
      <c r="F19" s="510"/>
      <c r="G19" s="109"/>
      <c r="H19" s="110" t="b">
        <f t="shared" si="0"/>
        <v>0</v>
      </c>
      <c r="I19" s="181"/>
      <c r="J19" s="181"/>
      <c r="K19" s="181"/>
      <c r="L19" s="181"/>
      <c r="M19" s="181"/>
      <c r="N19" s="181"/>
      <c r="O19" s="181"/>
      <c r="P19" s="181"/>
      <c r="Q19" s="181"/>
      <c r="R19" s="181"/>
      <c r="S19" s="181"/>
      <c r="T19" s="181"/>
      <c r="U19" s="181"/>
      <c r="V19" s="181"/>
      <c r="W19" s="181"/>
      <c r="X19" s="181"/>
      <c r="Y19" s="181"/>
      <c r="Z19" s="181"/>
      <c r="AA19" s="181"/>
      <c r="AB19" s="192">
        <f t="shared" si="5"/>
        <v>0</v>
      </c>
      <c r="AC19" s="111" t="str">
        <f t="shared" si="6"/>
        <v>Moderado</v>
      </c>
      <c r="AD19" s="111">
        <f t="shared" si="3"/>
        <v>3</v>
      </c>
      <c r="AE19" s="112" t="b">
        <f t="shared" si="7"/>
        <v>0</v>
      </c>
      <c r="AF19" s="113" t="s">
        <v>9</v>
      </c>
    </row>
    <row r="20" spans="2:32" ht="25.5" x14ac:dyDescent="0.25">
      <c r="B20" s="481"/>
      <c r="C20" s="482"/>
      <c r="D20" s="532"/>
      <c r="E20" s="509" t="str">
        <f>'3-IDENTIFICACIÓN DEL RIESGO'!G30</f>
        <v>Riesgo 5</v>
      </c>
      <c r="F20" s="510"/>
      <c r="G20" s="109"/>
      <c r="H20" s="110" t="b">
        <f t="shared" si="0"/>
        <v>0</v>
      </c>
      <c r="I20" s="181"/>
      <c r="J20" s="181"/>
      <c r="K20" s="181"/>
      <c r="L20" s="181"/>
      <c r="M20" s="181"/>
      <c r="N20" s="181"/>
      <c r="O20" s="181"/>
      <c r="P20" s="181"/>
      <c r="Q20" s="181"/>
      <c r="R20" s="181"/>
      <c r="S20" s="181"/>
      <c r="T20" s="181"/>
      <c r="U20" s="181"/>
      <c r="V20" s="181"/>
      <c r="W20" s="181"/>
      <c r="X20" s="181"/>
      <c r="Y20" s="181"/>
      <c r="Z20" s="181"/>
      <c r="AA20" s="181"/>
      <c r="AB20" s="192">
        <f t="shared" si="5"/>
        <v>0</v>
      </c>
      <c r="AC20" s="111" t="str">
        <f t="shared" si="6"/>
        <v>Moderado</v>
      </c>
      <c r="AD20" s="111">
        <f t="shared" si="3"/>
        <v>3</v>
      </c>
      <c r="AE20" s="112" t="b">
        <f t="shared" si="7"/>
        <v>0</v>
      </c>
      <c r="AF20" s="113" t="s">
        <v>9</v>
      </c>
    </row>
    <row r="21" spans="2:32" ht="25.5" x14ac:dyDescent="0.25">
      <c r="B21" s="477" t="str">
        <f>'3-IDENTIFICACIÓN DEL RIESGO'!B32</f>
        <v>Inteligencia de la información.</v>
      </c>
      <c r="C21" s="478"/>
      <c r="D21" s="506" t="str">
        <f>'3-IDENTIFICACIÓN DEL RIESGO'!E32</f>
        <v>1. Dirección de Gestión del Ordenamiento Social de la Propiedad.
2. Oficina de Planeación.</v>
      </c>
      <c r="E21" s="509" t="str">
        <f>'3-IDENTIFICACIÓN DEL RIESGO'!G32</f>
        <v>Estructurar proyectos de TI para beneficio específico de un tercero o propio.</v>
      </c>
      <c r="F21" s="510"/>
      <c r="G21" s="109" t="s">
        <v>67</v>
      </c>
      <c r="H21" s="110">
        <f t="shared" si="0"/>
        <v>1</v>
      </c>
      <c r="I21" s="181" t="s">
        <v>186</v>
      </c>
      <c r="J21" s="181" t="s">
        <v>129</v>
      </c>
      <c r="K21" s="181" t="s">
        <v>129</v>
      </c>
      <c r="L21" s="181" t="s">
        <v>186</v>
      </c>
      <c r="M21" s="181" t="s">
        <v>129</v>
      </c>
      <c r="N21" s="181" t="s">
        <v>129</v>
      </c>
      <c r="O21" s="181" t="s">
        <v>129</v>
      </c>
      <c r="P21" s="181" t="s">
        <v>186</v>
      </c>
      <c r="Q21" s="181" t="s">
        <v>186</v>
      </c>
      <c r="R21" s="181" t="s">
        <v>129</v>
      </c>
      <c r="S21" s="181" t="s">
        <v>186</v>
      </c>
      <c r="T21" s="181" t="s">
        <v>186</v>
      </c>
      <c r="U21" s="181" t="s">
        <v>129</v>
      </c>
      <c r="V21" s="181" t="s">
        <v>186</v>
      </c>
      <c r="W21" s="181" t="s">
        <v>186</v>
      </c>
      <c r="X21" s="181" t="s">
        <v>186</v>
      </c>
      <c r="Y21" s="181" t="s">
        <v>186</v>
      </c>
      <c r="Z21" s="181" t="s">
        <v>129</v>
      </c>
      <c r="AA21" s="181" t="s">
        <v>186</v>
      </c>
      <c r="AB21" s="192">
        <f t="shared" si="5"/>
        <v>8</v>
      </c>
      <c r="AC21" s="111" t="str">
        <f t="shared" si="6"/>
        <v>Mayor</v>
      </c>
      <c r="AD21" s="111">
        <f t="shared" si="3"/>
        <v>4</v>
      </c>
      <c r="AE21" s="112" t="str">
        <f t="shared" si="7"/>
        <v>Alto</v>
      </c>
      <c r="AF21" s="113" t="s">
        <v>9</v>
      </c>
    </row>
    <row r="22" spans="2:32" ht="25.5" x14ac:dyDescent="0.25">
      <c r="B22" s="479"/>
      <c r="C22" s="480"/>
      <c r="D22" s="507"/>
      <c r="E22" s="509" t="str">
        <f>'3-IDENTIFICACIÓN DEL RIESGO'!G34</f>
        <v>Riesgo 2</v>
      </c>
      <c r="F22" s="510"/>
      <c r="G22" s="109"/>
      <c r="H22" s="110" t="b">
        <f t="shared" si="0"/>
        <v>0</v>
      </c>
      <c r="I22" s="181"/>
      <c r="J22" s="181"/>
      <c r="K22" s="181"/>
      <c r="L22" s="181"/>
      <c r="M22" s="181"/>
      <c r="N22" s="181"/>
      <c r="O22" s="181"/>
      <c r="P22" s="181"/>
      <c r="Q22" s="181"/>
      <c r="R22" s="181"/>
      <c r="S22" s="181"/>
      <c r="T22" s="181"/>
      <c r="U22" s="181"/>
      <c r="V22" s="181"/>
      <c r="W22" s="181"/>
      <c r="X22" s="181"/>
      <c r="Y22" s="181"/>
      <c r="Z22" s="181"/>
      <c r="AA22" s="181"/>
      <c r="AB22" s="192">
        <f t="shared" si="5"/>
        <v>0</v>
      </c>
      <c r="AC22" s="111" t="str">
        <f t="shared" si="6"/>
        <v>Moderado</v>
      </c>
      <c r="AD22" s="111">
        <f t="shared" si="3"/>
        <v>3</v>
      </c>
      <c r="AE22" s="112" t="b">
        <f t="shared" si="7"/>
        <v>0</v>
      </c>
      <c r="AF22" s="113" t="s">
        <v>9</v>
      </c>
    </row>
    <row r="23" spans="2:32" ht="25.5" x14ac:dyDescent="0.25">
      <c r="B23" s="479"/>
      <c r="C23" s="480"/>
      <c r="D23" s="507"/>
      <c r="E23" s="509" t="str">
        <f>'3-IDENTIFICACIÓN DEL RIESGO'!G36</f>
        <v>Riesgo 3</v>
      </c>
      <c r="F23" s="510"/>
      <c r="G23" s="109"/>
      <c r="H23" s="110" t="b">
        <f t="shared" si="0"/>
        <v>0</v>
      </c>
      <c r="I23" s="181"/>
      <c r="J23" s="181"/>
      <c r="K23" s="181"/>
      <c r="L23" s="181"/>
      <c r="M23" s="181"/>
      <c r="N23" s="181"/>
      <c r="O23" s="181"/>
      <c r="P23" s="181"/>
      <c r="Q23" s="181"/>
      <c r="R23" s="181"/>
      <c r="S23" s="181"/>
      <c r="T23" s="181"/>
      <c r="U23" s="181"/>
      <c r="V23" s="181"/>
      <c r="W23" s="181"/>
      <c r="X23" s="181"/>
      <c r="Y23" s="181"/>
      <c r="Z23" s="181"/>
      <c r="AA23" s="181"/>
      <c r="AB23" s="192">
        <f t="shared" si="5"/>
        <v>0</v>
      </c>
      <c r="AC23" s="111" t="str">
        <f t="shared" si="6"/>
        <v>Moderado</v>
      </c>
      <c r="AD23" s="111">
        <f t="shared" si="3"/>
        <v>3</v>
      </c>
      <c r="AE23" s="112" t="b">
        <f t="shared" si="7"/>
        <v>0</v>
      </c>
      <c r="AF23" s="113" t="s">
        <v>9</v>
      </c>
    </row>
    <row r="24" spans="2:32" ht="25.5" x14ac:dyDescent="0.25">
      <c r="B24" s="479"/>
      <c r="C24" s="480"/>
      <c r="D24" s="507"/>
      <c r="E24" s="509" t="str">
        <f>'3-IDENTIFICACIÓN DEL RIESGO'!G38</f>
        <v>Riesgo 4</v>
      </c>
      <c r="F24" s="510"/>
      <c r="G24" s="109"/>
      <c r="H24" s="110" t="b">
        <f t="shared" si="0"/>
        <v>0</v>
      </c>
      <c r="I24" s="181"/>
      <c r="J24" s="181"/>
      <c r="K24" s="181"/>
      <c r="L24" s="181"/>
      <c r="M24" s="181"/>
      <c r="N24" s="181"/>
      <c r="O24" s="181"/>
      <c r="P24" s="181"/>
      <c r="Q24" s="181"/>
      <c r="R24" s="181"/>
      <c r="S24" s="181"/>
      <c r="T24" s="181"/>
      <c r="U24" s="181"/>
      <c r="V24" s="181"/>
      <c r="W24" s="181"/>
      <c r="X24" s="181"/>
      <c r="Y24" s="181"/>
      <c r="Z24" s="181"/>
      <c r="AA24" s="181"/>
      <c r="AB24" s="192">
        <f t="shared" si="5"/>
        <v>0</v>
      </c>
      <c r="AC24" s="111" t="str">
        <f t="shared" si="6"/>
        <v>Moderado</v>
      </c>
      <c r="AD24" s="111">
        <f t="shared" si="3"/>
        <v>3</v>
      </c>
      <c r="AE24" s="112" t="b">
        <f t="shared" si="7"/>
        <v>0</v>
      </c>
      <c r="AF24" s="113" t="s">
        <v>9</v>
      </c>
    </row>
    <row r="25" spans="2:32" ht="25.5" x14ac:dyDescent="0.25">
      <c r="B25" s="481"/>
      <c r="C25" s="482"/>
      <c r="D25" s="508"/>
      <c r="E25" s="509" t="str">
        <f>'3-IDENTIFICACIÓN DEL RIESGO'!G40</f>
        <v>Riesgo 5</v>
      </c>
      <c r="F25" s="510"/>
      <c r="G25" s="109"/>
      <c r="H25" s="110" t="b">
        <f t="shared" si="0"/>
        <v>0</v>
      </c>
      <c r="I25" s="181"/>
      <c r="J25" s="181"/>
      <c r="K25" s="181"/>
      <c r="L25" s="181"/>
      <c r="M25" s="181"/>
      <c r="N25" s="181"/>
      <c r="O25" s="181"/>
      <c r="P25" s="181"/>
      <c r="Q25" s="181"/>
      <c r="R25" s="181"/>
      <c r="S25" s="181"/>
      <c r="T25" s="181"/>
      <c r="U25" s="181"/>
      <c r="V25" s="181"/>
      <c r="W25" s="181"/>
      <c r="X25" s="181"/>
      <c r="Y25" s="181"/>
      <c r="Z25" s="181"/>
      <c r="AA25" s="181"/>
      <c r="AB25" s="192">
        <f t="shared" si="5"/>
        <v>0</v>
      </c>
      <c r="AC25" s="111" t="str">
        <f t="shared" si="6"/>
        <v>Moderado</v>
      </c>
      <c r="AD25" s="111">
        <f t="shared" si="3"/>
        <v>3</v>
      </c>
      <c r="AE25" s="112" t="b">
        <f t="shared" si="7"/>
        <v>0</v>
      </c>
      <c r="AF25" s="113" t="s">
        <v>9</v>
      </c>
    </row>
    <row r="26" spans="2:32" ht="25.5" x14ac:dyDescent="0.25">
      <c r="B26" s="477" t="str">
        <f>'3-IDENTIFICACIÓN DEL RIESGO'!B42</f>
        <v>Gestión del Modelo de Atención.</v>
      </c>
      <c r="C26" s="478"/>
      <c r="D26" s="506" t="str">
        <f>'3-IDENTIFICACIÓN DEL RIESGO'!E42</f>
        <v>1. Secretaría General.
2. Dirección de Gestión del Ordenamiento social de la Propiedad.
3. Dirección Acceso a Tierras.
4. Dirección Gestión Jurídica de Tierras.
5. Dirección Asuntos Étnicos.</v>
      </c>
      <c r="E26" s="509" t="str">
        <f>'3-IDENTIFICACIÓN DEL RIESGO'!G42</f>
        <v>Omitir o dilatar intencionalmente la gestión de PQRSD para beneficio propio o de terceros</v>
      </c>
      <c r="F26" s="510"/>
      <c r="G26" s="109" t="s">
        <v>26</v>
      </c>
      <c r="H26" s="110">
        <f t="shared" si="0"/>
        <v>3</v>
      </c>
      <c r="I26" s="181" t="s">
        <v>186</v>
      </c>
      <c r="J26" s="181" t="s">
        <v>129</v>
      </c>
      <c r="K26" s="181" t="s">
        <v>186</v>
      </c>
      <c r="L26" s="181" t="s">
        <v>129</v>
      </c>
      <c r="M26" s="181" t="s">
        <v>129</v>
      </c>
      <c r="N26" s="181" t="s">
        <v>186</v>
      </c>
      <c r="O26" s="181" t="s">
        <v>129</v>
      </c>
      <c r="P26" s="181" t="s">
        <v>129</v>
      </c>
      <c r="Q26" s="181" t="s">
        <v>129</v>
      </c>
      <c r="R26" s="181" t="s">
        <v>129</v>
      </c>
      <c r="S26" s="181" t="s">
        <v>129</v>
      </c>
      <c r="T26" s="181" t="s">
        <v>129</v>
      </c>
      <c r="U26" s="181" t="s">
        <v>186</v>
      </c>
      <c r="V26" s="181" t="s">
        <v>129</v>
      </c>
      <c r="W26" s="181" t="s">
        <v>129</v>
      </c>
      <c r="X26" s="181" t="s">
        <v>186</v>
      </c>
      <c r="Y26" s="181" t="s">
        <v>186</v>
      </c>
      <c r="Z26" s="181" t="s">
        <v>129</v>
      </c>
      <c r="AA26" s="181" t="s">
        <v>186</v>
      </c>
      <c r="AB26" s="192">
        <f t="shared" si="5"/>
        <v>12</v>
      </c>
      <c r="AC26" s="111" t="str">
        <f t="shared" si="6"/>
        <v>Catastrófico</v>
      </c>
      <c r="AD26" s="111">
        <f t="shared" si="3"/>
        <v>5</v>
      </c>
      <c r="AE26" s="112" t="str">
        <f t="shared" si="7"/>
        <v>Extremo</v>
      </c>
      <c r="AF26" s="113" t="s">
        <v>9</v>
      </c>
    </row>
    <row r="27" spans="2:32" ht="42" customHeight="1" x14ac:dyDescent="0.25">
      <c r="B27" s="479"/>
      <c r="C27" s="480"/>
      <c r="D27" s="507"/>
      <c r="E27" s="509" t="str">
        <f>'3-IDENTIFICACIÓN DEL RIESGO'!G44</f>
        <v>Solicitar y/o recibir dinero o cualquier otro beneficio personal a cambio de la promesa de éxito en la realización o priorización de un trámite</v>
      </c>
      <c r="F27" s="510"/>
      <c r="G27" s="109" t="s">
        <v>26</v>
      </c>
      <c r="H27" s="110">
        <f t="shared" si="0"/>
        <v>3</v>
      </c>
      <c r="I27" s="181" t="s">
        <v>129</v>
      </c>
      <c r="J27" s="181" t="s">
        <v>186</v>
      </c>
      <c r="K27" s="181" t="s">
        <v>186</v>
      </c>
      <c r="L27" s="181" t="s">
        <v>186</v>
      </c>
      <c r="M27" s="181" t="s">
        <v>129</v>
      </c>
      <c r="N27" s="181" t="s">
        <v>186</v>
      </c>
      <c r="O27" s="181" t="s">
        <v>129</v>
      </c>
      <c r="P27" s="181" t="s">
        <v>129</v>
      </c>
      <c r="Q27" s="181" t="s">
        <v>186</v>
      </c>
      <c r="R27" s="181" t="s">
        <v>129</v>
      </c>
      <c r="S27" s="181" t="s">
        <v>129</v>
      </c>
      <c r="T27" s="181" t="s">
        <v>129</v>
      </c>
      <c r="U27" s="181" t="s">
        <v>129</v>
      </c>
      <c r="V27" s="181" t="s">
        <v>129</v>
      </c>
      <c r="W27" s="181" t="s">
        <v>129</v>
      </c>
      <c r="X27" s="181" t="s">
        <v>186</v>
      </c>
      <c r="Y27" s="181" t="s">
        <v>129</v>
      </c>
      <c r="Z27" s="181" t="s">
        <v>129</v>
      </c>
      <c r="AA27" s="181" t="s">
        <v>186</v>
      </c>
      <c r="AB27" s="192">
        <f t="shared" si="5"/>
        <v>12</v>
      </c>
      <c r="AC27" s="111" t="str">
        <f t="shared" si="6"/>
        <v>Catastrófico</v>
      </c>
      <c r="AD27" s="111">
        <f t="shared" si="3"/>
        <v>5</v>
      </c>
      <c r="AE27" s="112" t="str">
        <f t="shared" si="7"/>
        <v>Extremo</v>
      </c>
      <c r="AF27" s="113" t="s">
        <v>9</v>
      </c>
    </row>
    <row r="28" spans="2:32" ht="25.5" x14ac:dyDescent="0.25">
      <c r="B28" s="479"/>
      <c r="C28" s="480"/>
      <c r="D28" s="507"/>
      <c r="E28" s="509" t="str">
        <f>'3-IDENTIFICACIÓN DEL RIESGO'!G46</f>
        <v>Riesgo 3</v>
      </c>
      <c r="F28" s="510"/>
      <c r="G28" s="109"/>
      <c r="H28" s="110" t="b">
        <f t="shared" si="0"/>
        <v>0</v>
      </c>
      <c r="I28" s="181"/>
      <c r="J28" s="181"/>
      <c r="K28" s="181"/>
      <c r="L28" s="181"/>
      <c r="M28" s="181"/>
      <c r="N28" s="181"/>
      <c r="O28" s="181"/>
      <c r="P28" s="181"/>
      <c r="Q28" s="181"/>
      <c r="R28" s="181"/>
      <c r="S28" s="181"/>
      <c r="T28" s="181"/>
      <c r="U28" s="181"/>
      <c r="V28" s="181"/>
      <c r="W28" s="181"/>
      <c r="X28" s="181"/>
      <c r="Y28" s="181"/>
      <c r="Z28" s="181"/>
      <c r="AA28" s="181"/>
      <c r="AB28" s="192">
        <f t="shared" si="5"/>
        <v>0</v>
      </c>
      <c r="AC28" s="111" t="str">
        <f t="shared" si="6"/>
        <v>Moderado</v>
      </c>
      <c r="AD28" s="111">
        <f t="shared" si="3"/>
        <v>3</v>
      </c>
      <c r="AE28" s="112" t="b">
        <f t="shared" si="7"/>
        <v>0</v>
      </c>
      <c r="AF28" s="113" t="s">
        <v>9</v>
      </c>
    </row>
    <row r="29" spans="2:32" ht="25.5" x14ac:dyDescent="0.25">
      <c r="B29" s="479"/>
      <c r="C29" s="480"/>
      <c r="D29" s="507"/>
      <c r="E29" s="509" t="str">
        <f>'3-IDENTIFICACIÓN DEL RIESGO'!G48</f>
        <v>Riesgo 4</v>
      </c>
      <c r="F29" s="510"/>
      <c r="G29" s="109"/>
      <c r="H29" s="110" t="b">
        <f t="shared" si="0"/>
        <v>0</v>
      </c>
      <c r="I29" s="181"/>
      <c r="J29" s="181"/>
      <c r="K29" s="181"/>
      <c r="L29" s="181"/>
      <c r="M29" s="181"/>
      <c r="N29" s="181"/>
      <c r="O29" s="181"/>
      <c r="P29" s="181"/>
      <c r="Q29" s="181"/>
      <c r="R29" s="181"/>
      <c r="S29" s="181"/>
      <c r="T29" s="181"/>
      <c r="U29" s="181"/>
      <c r="V29" s="181"/>
      <c r="W29" s="181"/>
      <c r="X29" s="181"/>
      <c r="Y29" s="181"/>
      <c r="Z29" s="181"/>
      <c r="AA29" s="181"/>
      <c r="AB29" s="192">
        <f t="shared" si="5"/>
        <v>0</v>
      </c>
      <c r="AC29" s="111" t="str">
        <f t="shared" si="6"/>
        <v>Moderado</v>
      </c>
      <c r="AD29" s="111">
        <f t="shared" si="3"/>
        <v>3</v>
      </c>
      <c r="AE29" s="112" t="b">
        <f t="shared" si="7"/>
        <v>0</v>
      </c>
      <c r="AF29" s="113" t="s">
        <v>9</v>
      </c>
    </row>
    <row r="30" spans="2:32" ht="25.5" x14ac:dyDescent="0.25">
      <c r="B30" s="481"/>
      <c r="C30" s="482"/>
      <c r="D30" s="508"/>
      <c r="E30" s="509" t="str">
        <f>'3-IDENTIFICACIÓN DEL RIESGO'!G50</f>
        <v>Riesgo 5</v>
      </c>
      <c r="F30" s="510"/>
      <c r="G30" s="109"/>
      <c r="H30" s="110" t="b">
        <f t="shared" si="0"/>
        <v>0</v>
      </c>
      <c r="I30" s="181"/>
      <c r="J30" s="181"/>
      <c r="K30" s="181"/>
      <c r="L30" s="181"/>
      <c r="M30" s="181"/>
      <c r="N30" s="181"/>
      <c r="O30" s="181"/>
      <c r="P30" s="181"/>
      <c r="Q30" s="181"/>
      <c r="R30" s="181"/>
      <c r="S30" s="181"/>
      <c r="T30" s="181"/>
      <c r="U30" s="181"/>
      <c r="V30" s="181"/>
      <c r="W30" s="181"/>
      <c r="X30" s="181"/>
      <c r="Y30" s="181"/>
      <c r="Z30" s="181"/>
      <c r="AA30" s="181"/>
      <c r="AB30" s="192">
        <f t="shared" si="5"/>
        <v>0</v>
      </c>
      <c r="AC30" s="111" t="str">
        <f t="shared" si="6"/>
        <v>Moderado</v>
      </c>
      <c r="AD30" s="111">
        <f t="shared" si="3"/>
        <v>3</v>
      </c>
      <c r="AE30" s="112" t="b">
        <f t="shared" si="7"/>
        <v>0</v>
      </c>
      <c r="AF30" s="113" t="s">
        <v>9</v>
      </c>
    </row>
    <row r="31" spans="2:32" ht="40.5" customHeight="1" x14ac:dyDescent="0.25">
      <c r="B31" s="477" t="str">
        <f>'3-IDENTIFICACIÓN DEL RIESGO'!B52</f>
        <v>Planificación del Ordenamiento Social de la Propiedad</v>
      </c>
      <c r="C31" s="478"/>
      <c r="D31" s="506" t="str">
        <f>'3-IDENTIFICACIÓN DEL RIESGO'!E52</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E31" s="509" t="str">
        <f>'3-IDENTIFICACIÓN DEL RIESGO'!G52</f>
        <v>Alterar u omitir la información física o jurídica de los predios durante la Formulación e implementación de Planes de Ordenamiento Social de la Propiedad, para favorecer a terceros.</v>
      </c>
      <c r="F31" s="510"/>
      <c r="G31" s="109" t="s">
        <v>26</v>
      </c>
      <c r="H31" s="110">
        <f t="shared" si="0"/>
        <v>3</v>
      </c>
      <c r="I31" s="181" t="s">
        <v>129</v>
      </c>
      <c r="J31" s="181" t="s">
        <v>129</v>
      </c>
      <c r="K31" s="181" t="s">
        <v>129</v>
      </c>
      <c r="L31" s="181" t="s">
        <v>129</v>
      </c>
      <c r="M31" s="181" t="s">
        <v>129</v>
      </c>
      <c r="N31" s="181" t="s">
        <v>129</v>
      </c>
      <c r="O31" s="181" t="s">
        <v>129</v>
      </c>
      <c r="P31" s="181" t="s">
        <v>129</v>
      </c>
      <c r="Q31" s="181" t="s">
        <v>129</v>
      </c>
      <c r="R31" s="181" t="s">
        <v>129</v>
      </c>
      <c r="S31" s="181" t="s">
        <v>129</v>
      </c>
      <c r="T31" s="181" t="s">
        <v>129</v>
      </c>
      <c r="U31" s="181" t="s">
        <v>186</v>
      </c>
      <c r="V31" s="181" t="s">
        <v>129</v>
      </c>
      <c r="W31" s="181" t="s">
        <v>129</v>
      </c>
      <c r="X31" s="181" t="s">
        <v>186</v>
      </c>
      <c r="Y31" s="181" t="s">
        <v>186</v>
      </c>
      <c r="Z31" s="181" t="s">
        <v>186</v>
      </c>
      <c r="AA31" s="181" t="s">
        <v>186</v>
      </c>
      <c r="AB31" s="192">
        <f t="shared" si="5"/>
        <v>14</v>
      </c>
      <c r="AC31" s="111" t="str">
        <f t="shared" si="6"/>
        <v>Catastrófico</v>
      </c>
      <c r="AD31" s="111">
        <f t="shared" si="3"/>
        <v>5</v>
      </c>
      <c r="AE31" s="112" t="str">
        <f t="shared" si="7"/>
        <v>Extremo</v>
      </c>
      <c r="AF31" s="113" t="s">
        <v>9</v>
      </c>
    </row>
    <row r="32" spans="2:32" ht="42.75" customHeight="1" x14ac:dyDescent="0.25">
      <c r="B32" s="479"/>
      <c r="C32" s="480"/>
      <c r="D32" s="507"/>
      <c r="E32" s="509" t="str">
        <f>'3-IDENTIFICACIÓN DEL RIESGO'!G54</f>
        <v>Solicitar o recibir dinero o dádivas por la realización u omisión de actuaciones como gestores catastrales, con el propósito de beneficiar a un tercero</v>
      </c>
      <c r="F32" s="510"/>
      <c r="G32" s="109" t="s">
        <v>26</v>
      </c>
      <c r="H32" s="110">
        <f t="shared" si="0"/>
        <v>3</v>
      </c>
      <c r="I32" s="181" t="s">
        <v>129</v>
      </c>
      <c r="J32" s="181" t="s">
        <v>129</v>
      </c>
      <c r="K32" s="181" t="s">
        <v>129</v>
      </c>
      <c r="L32" s="181" t="s">
        <v>129</v>
      </c>
      <c r="M32" s="181" t="s">
        <v>129</v>
      </c>
      <c r="N32" s="181" t="s">
        <v>129</v>
      </c>
      <c r="O32" s="181" t="s">
        <v>129</v>
      </c>
      <c r="P32" s="181" t="s">
        <v>129</v>
      </c>
      <c r="Q32" s="181" t="s">
        <v>129</v>
      </c>
      <c r="R32" s="181" t="s">
        <v>129</v>
      </c>
      <c r="S32" s="181" t="s">
        <v>129</v>
      </c>
      <c r="T32" s="181" t="s">
        <v>129</v>
      </c>
      <c r="U32" s="181" t="s">
        <v>129</v>
      </c>
      <c r="V32" s="181" t="s">
        <v>129</v>
      </c>
      <c r="W32" s="181" t="s">
        <v>129</v>
      </c>
      <c r="X32" s="181" t="s">
        <v>186</v>
      </c>
      <c r="Y32" s="181" t="s">
        <v>186</v>
      </c>
      <c r="Z32" s="181" t="s">
        <v>186</v>
      </c>
      <c r="AA32" s="181" t="s">
        <v>186</v>
      </c>
      <c r="AB32" s="192">
        <f t="shared" si="5"/>
        <v>15</v>
      </c>
      <c r="AC32" s="111" t="str">
        <f t="shared" si="6"/>
        <v>Catastrófico</v>
      </c>
      <c r="AD32" s="111">
        <f t="shared" si="3"/>
        <v>5</v>
      </c>
      <c r="AE32" s="112" t="str">
        <f t="shared" si="7"/>
        <v>Extremo</v>
      </c>
      <c r="AF32" s="113" t="s">
        <v>9</v>
      </c>
    </row>
    <row r="33" spans="2:32" ht="40.5" customHeight="1" x14ac:dyDescent="0.25">
      <c r="B33" s="479"/>
      <c r="C33" s="480"/>
      <c r="D33" s="507"/>
      <c r="E33" s="509" t="str">
        <f>'3-IDENTIFICACIÓN DEL RIESGO'!G56</f>
        <v>Solicitar o recibir dadivas por diligenciamiento, entrega del Formulario de Inscripción de Sujetos de Ordenamiento o por inscripción en el Registro de Sujetos de Ordenamiento</v>
      </c>
      <c r="F33" s="510"/>
      <c r="G33" s="109" t="s">
        <v>67</v>
      </c>
      <c r="H33" s="110">
        <f t="shared" si="0"/>
        <v>1</v>
      </c>
      <c r="I33" s="181" t="s">
        <v>186</v>
      </c>
      <c r="J33" s="181" t="s">
        <v>186</v>
      </c>
      <c r="K33" s="181" t="s">
        <v>186</v>
      </c>
      <c r="L33" s="181" t="s">
        <v>186</v>
      </c>
      <c r="M33" s="181" t="s">
        <v>129</v>
      </c>
      <c r="N33" s="181" t="s">
        <v>129</v>
      </c>
      <c r="O33" s="181" t="s">
        <v>186</v>
      </c>
      <c r="P33" s="181" t="s">
        <v>186</v>
      </c>
      <c r="Q33" s="181" t="s">
        <v>129</v>
      </c>
      <c r="R33" s="181" t="s">
        <v>129</v>
      </c>
      <c r="S33" s="181" t="s">
        <v>129</v>
      </c>
      <c r="T33" s="181" t="s">
        <v>129</v>
      </c>
      <c r="U33" s="181" t="s">
        <v>186</v>
      </c>
      <c r="V33" s="181" t="s">
        <v>186</v>
      </c>
      <c r="W33" s="181" t="s">
        <v>129</v>
      </c>
      <c r="X33" s="181" t="s">
        <v>186</v>
      </c>
      <c r="Y33" s="181" t="s">
        <v>186</v>
      </c>
      <c r="Z33" s="181" t="s">
        <v>129</v>
      </c>
      <c r="AA33" s="181" t="s">
        <v>186</v>
      </c>
      <c r="AB33" s="192">
        <f t="shared" si="5"/>
        <v>8</v>
      </c>
      <c r="AC33" s="111" t="str">
        <f t="shared" si="6"/>
        <v>Mayor</v>
      </c>
      <c r="AD33" s="111">
        <f t="shared" si="3"/>
        <v>4</v>
      </c>
      <c r="AE33" s="112" t="str">
        <f t="shared" si="7"/>
        <v>Alto</v>
      </c>
      <c r="AF33" s="113" t="s">
        <v>9</v>
      </c>
    </row>
    <row r="34" spans="2:32" ht="40.5" customHeight="1" x14ac:dyDescent="0.25">
      <c r="B34" s="479"/>
      <c r="C34" s="480"/>
      <c r="D34" s="507"/>
      <c r="E34" s="509" t="str">
        <f>'3-IDENTIFICACIÓN DEL RIESGO'!G58</f>
        <v>Alterar u omitir información en desarrollo del procedimiento de Registro de Sujetos de Ordenamiento, para favorecer a terceros.</v>
      </c>
      <c r="F34" s="510"/>
      <c r="G34" s="109" t="s">
        <v>67</v>
      </c>
      <c r="H34" s="110">
        <f t="shared" si="0"/>
        <v>1</v>
      </c>
      <c r="I34" s="181" t="s">
        <v>129</v>
      </c>
      <c r="J34" s="181" t="s">
        <v>186</v>
      </c>
      <c r="K34" s="181" t="s">
        <v>186</v>
      </c>
      <c r="L34" s="181" t="s">
        <v>186</v>
      </c>
      <c r="M34" s="181" t="s">
        <v>129</v>
      </c>
      <c r="N34" s="181" t="s">
        <v>129</v>
      </c>
      <c r="O34" s="181" t="s">
        <v>186</v>
      </c>
      <c r="P34" s="181" t="s">
        <v>186</v>
      </c>
      <c r="Q34" s="181" t="s">
        <v>129</v>
      </c>
      <c r="R34" s="181" t="s">
        <v>129</v>
      </c>
      <c r="S34" s="181" t="s">
        <v>129</v>
      </c>
      <c r="T34" s="181" t="s">
        <v>129</v>
      </c>
      <c r="U34" s="181" t="s">
        <v>186</v>
      </c>
      <c r="V34" s="181" t="s">
        <v>186</v>
      </c>
      <c r="W34" s="181" t="s">
        <v>129</v>
      </c>
      <c r="X34" s="181" t="s">
        <v>186</v>
      </c>
      <c r="Y34" s="181" t="s">
        <v>186</v>
      </c>
      <c r="Z34" s="181" t="s">
        <v>129</v>
      </c>
      <c r="AA34" s="181" t="s">
        <v>186</v>
      </c>
      <c r="AB34" s="192">
        <f t="shared" si="5"/>
        <v>9</v>
      </c>
      <c r="AC34" s="111" t="str">
        <f t="shared" si="6"/>
        <v>Mayor</v>
      </c>
      <c r="AD34" s="111">
        <f t="shared" si="3"/>
        <v>4</v>
      </c>
      <c r="AE34" s="112" t="str">
        <f t="shared" si="7"/>
        <v>Alto</v>
      </c>
      <c r="AF34" s="113" t="s">
        <v>9</v>
      </c>
    </row>
    <row r="35" spans="2:32" ht="32.25" customHeight="1" x14ac:dyDescent="0.25">
      <c r="B35" s="481"/>
      <c r="C35" s="482"/>
      <c r="D35" s="508"/>
      <c r="E35" s="509" t="str">
        <f>'3-IDENTIFICACIÓN DEL RIESGO'!G60</f>
        <v>Riesgo 5</v>
      </c>
      <c r="F35" s="510"/>
      <c r="G35" s="109"/>
      <c r="H35" s="110" t="b">
        <f t="shared" si="0"/>
        <v>0</v>
      </c>
      <c r="I35" s="181"/>
      <c r="J35" s="181"/>
      <c r="K35" s="181"/>
      <c r="L35" s="181"/>
      <c r="M35" s="181"/>
      <c r="N35" s="181"/>
      <c r="O35" s="181"/>
      <c r="P35" s="181"/>
      <c r="Q35" s="181"/>
      <c r="R35" s="181"/>
      <c r="S35" s="181"/>
      <c r="T35" s="181"/>
      <c r="U35" s="181"/>
      <c r="V35" s="181"/>
      <c r="W35" s="181"/>
      <c r="X35" s="181"/>
      <c r="Y35" s="181"/>
      <c r="Z35" s="181"/>
      <c r="AA35" s="181"/>
      <c r="AB35" s="192">
        <f t="shared" si="5"/>
        <v>0</v>
      </c>
      <c r="AC35" s="111" t="str">
        <f t="shared" si="6"/>
        <v>Moderado</v>
      </c>
      <c r="AD35" s="111">
        <f t="shared" si="3"/>
        <v>3</v>
      </c>
      <c r="AE35" s="112" t="b">
        <f t="shared" si="7"/>
        <v>0</v>
      </c>
      <c r="AF35" s="113" t="s">
        <v>9</v>
      </c>
    </row>
    <row r="36" spans="2:32" ht="75" customHeight="1" x14ac:dyDescent="0.25">
      <c r="B36" s="477" t="str">
        <f>'3-IDENTIFICACIÓN DEL RIESGO'!B62</f>
        <v>Seguridad Jurídica sobre la Titularidad de la Tierra y los Territorios</v>
      </c>
      <c r="C36" s="478"/>
      <c r="D36" s="506" t="str">
        <f>'3-IDENTIFICACIÓN DEL RIESGO'!E62</f>
        <v>1. Dirección de Gestión Jurídica de Tierras.
2. Subdirección de procesos Agrarios y Gestión Jurídica.
3. Subdirección de seguridad Jurídica.
4. Dirección Asuntos Étnicos.
5. Subdirección Asuntos Étnicos.
6. Unidades de Gestión Territorial UGT's</v>
      </c>
      <c r="E36" s="509" t="str">
        <f>'3-IDENTIFICACIÓN DEL RIESGO'!G62</f>
        <v xml:space="preserve">Servidores públicos o colaboradores de la ANT, que en beneficio propio o de un tercero manipulen, destruyan, dilaten omitan o incidan indebidamente en trámites o actuaciones administrativas de procesos agrarios o formalización de la propiedad privada rural. </v>
      </c>
      <c r="F36" s="510"/>
      <c r="G36" s="109" t="s">
        <v>67</v>
      </c>
      <c r="H36" s="110">
        <f t="shared" si="0"/>
        <v>1</v>
      </c>
      <c r="I36" s="181" t="s">
        <v>129</v>
      </c>
      <c r="J36" s="181" t="s">
        <v>129</v>
      </c>
      <c r="K36" s="181" t="s">
        <v>186</v>
      </c>
      <c r="L36" s="181" t="s">
        <v>186</v>
      </c>
      <c r="M36" s="181" t="s">
        <v>129</v>
      </c>
      <c r="N36" s="181" t="s">
        <v>129</v>
      </c>
      <c r="O36" s="181" t="s">
        <v>129</v>
      </c>
      <c r="P36" s="181" t="s">
        <v>129</v>
      </c>
      <c r="Q36" s="181" t="s">
        <v>129</v>
      </c>
      <c r="R36" s="181" t="s">
        <v>129</v>
      </c>
      <c r="S36" s="181" t="s">
        <v>129</v>
      </c>
      <c r="T36" s="181" t="s">
        <v>129</v>
      </c>
      <c r="U36" s="181" t="s">
        <v>129</v>
      </c>
      <c r="V36" s="181" t="s">
        <v>129</v>
      </c>
      <c r="W36" s="181" t="s">
        <v>129</v>
      </c>
      <c r="X36" s="181" t="s">
        <v>186</v>
      </c>
      <c r="Y36" s="181" t="s">
        <v>129</v>
      </c>
      <c r="Z36" s="181" t="s">
        <v>186</v>
      </c>
      <c r="AA36" s="181" t="s">
        <v>129</v>
      </c>
      <c r="AB36" s="192">
        <f>COUNTIF(I36:AA36,"SI")</f>
        <v>15</v>
      </c>
      <c r="AC36" s="111" t="str">
        <f t="shared" si="6"/>
        <v>Catastrófico</v>
      </c>
      <c r="AD36" s="111">
        <f t="shared" si="3"/>
        <v>5</v>
      </c>
      <c r="AE36" s="112" t="str">
        <f t="shared" si="7"/>
        <v>Extremo</v>
      </c>
      <c r="AF36" s="113" t="s">
        <v>9</v>
      </c>
    </row>
    <row r="37" spans="2:32" ht="25.5" x14ac:dyDescent="0.25">
      <c r="B37" s="479"/>
      <c r="C37" s="480"/>
      <c r="D37" s="507"/>
      <c r="E37" s="509" t="str">
        <f>'3-IDENTIFICACIÓN DEL RIESGO'!G64</f>
        <v>Ofrecer en UGT promesa de éxito en la realización o priorización de un trámite a cambio de un beneficio personal</v>
      </c>
      <c r="F37" s="510"/>
      <c r="G37" s="109" t="s">
        <v>24</v>
      </c>
      <c r="H37" s="110">
        <f t="shared" si="0"/>
        <v>4</v>
      </c>
      <c r="I37" s="181" t="s">
        <v>129</v>
      </c>
      <c r="J37" s="181" t="s">
        <v>129</v>
      </c>
      <c r="K37" s="181" t="s">
        <v>129</v>
      </c>
      <c r="L37" s="181" t="s">
        <v>129</v>
      </c>
      <c r="M37" s="181" t="s">
        <v>129</v>
      </c>
      <c r="N37" s="181" t="s">
        <v>129</v>
      </c>
      <c r="O37" s="181" t="s">
        <v>129</v>
      </c>
      <c r="P37" s="181" t="s">
        <v>129</v>
      </c>
      <c r="Q37" s="181" t="s">
        <v>129</v>
      </c>
      <c r="R37" s="181" t="s">
        <v>129</v>
      </c>
      <c r="S37" s="181" t="s">
        <v>129</v>
      </c>
      <c r="T37" s="181" t="s">
        <v>129</v>
      </c>
      <c r="U37" s="181" t="s">
        <v>186</v>
      </c>
      <c r="V37" s="181" t="s">
        <v>129</v>
      </c>
      <c r="W37" s="181" t="s">
        <v>129</v>
      </c>
      <c r="X37" s="181" t="s">
        <v>186</v>
      </c>
      <c r="Y37" s="181" t="s">
        <v>186</v>
      </c>
      <c r="Z37" s="181" t="s">
        <v>129</v>
      </c>
      <c r="AA37" s="181" t="s">
        <v>186</v>
      </c>
      <c r="AB37" s="192">
        <f t="shared" si="5"/>
        <v>15</v>
      </c>
      <c r="AC37" s="111" t="str">
        <f t="shared" si="6"/>
        <v>Catastrófico</v>
      </c>
      <c r="AD37" s="111">
        <f t="shared" si="3"/>
        <v>5</v>
      </c>
      <c r="AE37" s="112" t="str">
        <f t="shared" si="7"/>
        <v>Extremo</v>
      </c>
      <c r="AF37" s="113" t="s">
        <v>9</v>
      </c>
    </row>
    <row r="38" spans="2:32" ht="25.5" x14ac:dyDescent="0.25">
      <c r="B38" s="479"/>
      <c r="C38" s="480"/>
      <c r="D38" s="507"/>
      <c r="E38" s="509" t="str">
        <f>'3-IDENTIFICACIÓN DEL RIESGO'!G66</f>
        <v>Riesgo 3</v>
      </c>
      <c r="F38" s="510"/>
      <c r="G38" s="109"/>
      <c r="H38" s="110" t="b">
        <f t="shared" si="0"/>
        <v>0</v>
      </c>
      <c r="I38" s="181"/>
      <c r="J38" s="181"/>
      <c r="K38" s="181"/>
      <c r="L38" s="181"/>
      <c r="M38" s="181"/>
      <c r="N38" s="181"/>
      <c r="O38" s="181"/>
      <c r="P38" s="181"/>
      <c r="Q38" s="181"/>
      <c r="R38" s="181"/>
      <c r="S38" s="181"/>
      <c r="T38" s="181"/>
      <c r="U38" s="181"/>
      <c r="V38" s="181"/>
      <c r="W38" s="181"/>
      <c r="X38" s="181"/>
      <c r="Y38" s="181"/>
      <c r="Z38" s="181"/>
      <c r="AA38" s="181"/>
      <c r="AB38" s="192">
        <f t="shared" si="5"/>
        <v>0</v>
      </c>
      <c r="AC38" s="111" t="str">
        <f t="shared" si="6"/>
        <v>Moderado</v>
      </c>
      <c r="AD38" s="111">
        <f t="shared" si="3"/>
        <v>3</v>
      </c>
      <c r="AE38" s="112" t="b">
        <f t="shared" si="7"/>
        <v>0</v>
      </c>
      <c r="AF38" s="113" t="s">
        <v>9</v>
      </c>
    </row>
    <row r="39" spans="2:32" ht="25.5" x14ac:dyDescent="0.25">
      <c r="B39" s="479"/>
      <c r="C39" s="480"/>
      <c r="D39" s="507"/>
      <c r="E39" s="509" t="str">
        <f>'3-IDENTIFICACIÓN DEL RIESGO'!G68</f>
        <v>Riesgo 4</v>
      </c>
      <c r="F39" s="510"/>
      <c r="G39" s="109"/>
      <c r="H39" s="110" t="b">
        <f t="shared" si="0"/>
        <v>0</v>
      </c>
      <c r="I39" s="181"/>
      <c r="J39" s="181"/>
      <c r="K39" s="181"/>
      <c r="L39" s="181"/>
      <c r="M39" s="181"/>
      <c r="N39" s="181"/>
      <c r="O39" s="181"/>
      <c r="P39" s="181"/>
      <c r="Q39" s="181"/>
      <c r="R39" s="181"/>
      <c r="S39" s="181"/>
      <c r="T39" s="181"/>
      <c r="U39" s="181"/>
      <c r="V39" s="181"/>
      <c r="W39" s="181"/>
      <c r="X39" s="181"/>
      <c r="Y39" s="181"/>
      <c r="Z39" s="181"/>
      <c r="AA39" s="181"/>
      <c r="AB39" s="192">
        <f t="shared" si="5"/>
        <v>0</v>
      </c>
      <c r="AC39" s="111" t="str">
        <f t="shared" si="6"/>
        <v>Moderado</v>
      </c>
      <c r="AD39" s="111">
        <f t="shared" si="3"/>
        <v>3</v>
      </c>
      <c r="AE39" s="112" t="b">
        <f t="shared" si="7"/>
        <v>0</v>
      </c>
      <c r="AF39" s="113" t="s">
        <v>9</v>
      </c>
    </row>
    <row r="40" spans="2:32" ht="25.5" x14ac:dyDescent="0.25">
      <c r="B40" s="481"/>
      <c r="C40" s="482"/>
      <c r="D40" s="508"/>
      <c r="E40" s="509" t="str">
        <f>'3-IDENTIFICACIÓN DEL RIESGO'!G70</f>
        <v>Riesgo 5</v>
      </c>
      <c r="F40" s="510"/>
      <c r="G40" s="109"/>
      <c r="H40" s="110" t="b">
        <f t="shared" si="0"/>
        <v>0</v>
      </c>
      <c r="I40" s="181"/>
      <c r="J40" s="181"/>
      <c r="K40" s="181"/>
      <c r="L40" s="181"/>
      <c r="M40" s="181"/>
      <c r="N40" s="181"/>
      <c r="O40" s="181"/>
      <c r="P40" s="181"/>
      <c r="Q40" s="181"/>
      <c r="R40" s="181"/>
      <c r="S40" s="181"/>
      <c r="T40" s="181"/>
      <c r="U40" s="181"/>
      <c r="V40" s="181"/>
      <c r="W40" s="181"/>
      <c r="X40" s="181"/>
      <c r="Y40" s="181"/>
      <c r="Z40" s="181"/>
      <c r="AA40" s="181"/>
      <c r="AB40" s="192">
        <f t="shared" si="5"/>
        <v>0</v>
      </c>
      <c r="AC40" s="111" t="str">
        <f t="shared" si="6"/>
        <v>Moderado</v>
      </c>
      <c r="AD40" s="111">
        <f t="shared" si="3"/>
        <v>3</v>
      </c>
      <c r="AE40" s="112" t="b">
        <f t="shared" si="7"/>
        <v>0</v>
      </c>
      <c r="AF40" s="113" t="s">
        <v>9</v>
      </c>
    </row>
    <row r="41" spans="2:32" ht="46.5" customHeight="1" x14ac:dyDescent="0.25">
      <c r="B41" s="477" t="str">
        <f>'3-IDENTIFICACIÓN DEL RIESGO'!B72</f>
        <v>Acceso a la Propiedad de la Tierra y los Territorios</v>
      </c>
      <c r="C41" s="478"/>
      <c r="D41" s="506" t="str">
        <f>'3-IDENTIFICACIÓN DEL RIESGO'!E72</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
7. Unidades de Gestión Territorial UGT's</v>
      </c>
      <c r="E41" s="509" t="str">
        <f>'3-IDENTIFICACIÓN DEL RIESGO'!G72</f>
        <v>Uso de la información registrada en la visita agronomica o estudio preliminar y complementario de títulos  de expedientes de Compra Directa de la DAT para  beneficio propio o de particulares.</v>
      </c>
      <c r="F41" s="510"/>
      <c r="G41" s="109" t="s">
        <v>24</v>
      </c>
      <c r="H41" s="110">
        <f t="shared" si="0"/>
        <v>4</v>
      </c>
      <c r="I41" s="181" t="s">
        <v>129</v>
      </c>
      <c r="J41" s="181" t="s">
        <v>129</v>
      </c>
      <c r="K41" s="181" t="s">
        <v>129</v>
      </c>
      <c r="L41" s="181" t="s">
        <v>129</v>
      </c>
      <c r="M41" s="181" t="s">
        <v>129</v>
      </c>
      <c r="N41" s="181" t="s">
        <v>129</v>
      </c>
      <c r="O41" s="181" t="s">
        <v>129</v>
      </c>
      <c r="P41" s="181" t="s">
        <v>129</v>
      </c>
      <c r="Q41" s="181" t="s">
        <v>129</v>
      </c>
      <c r="R41" s="181" t="s">
        <v>129</v>
      </c>
      <c r="S41" s="181" t="s">
        <v>129</v>
      </c>
      <c r="T41" s="181" t="s">
        <v>129</v>
      </c>
      <c r="U41" s="181" t="s">
        <v>129</v>
      </c>
      <c r="V41" s="181" t="s">
        <v>129</v>
      </c>
      <c r="W41" s="181" t="s">
        <v>129</v>
      </c>
      <c r="X41" s="181" t="s">
        <v>186</v>
      </c>
      <c r="Y41" s="181" t="s">
        <v>129</v>
      </c>
      <c r="Z41" s="181" t="s">
        <v>129</v>
      </c>
      <c r="AA41" s="181" t="s">
        <v>186</v>
      </c>
      <c r="AB41" s="192">
        <f t="shared" si="5"/>
        <v>17</v>
      </c>
      <c r="AC41" s="111" t="str">
        <f t="shared" si="6"/>
        <v>Catastrófico</v>
      </c>
      <c r="AD41" s="111">
        <f t="shared" si="3"/>
        <v>5</v>
      </c>
      <c r="AE41" s="112" t="str">
        <f t="shared" si="7"/>
        <v>Extremo</v>
      </c>
      <c r="AF41" s="113" t="s">
        <v>9</v>
      </c>
    </row>
    <row r="42" spans="2:32" ht="53.25" customHeight="1" x14ac:dyDescent="0.25">
      <c r="B42" s="479"/>
      <c r="C42" s="480"/>
      <c r="D42" s="507"/>
      <c r="E42" s="509" t="str">
        <f>'3-IDENTIFICACIÓN DEL RIESGO'!G74</f>
        <v xml:space="preserve">Manipulación de la información durante las actividades de verificación de requisitos minimos del predio de tipo jurídico, técnico o ambiental  bajo el cual se materialice un subsidio, para beneficio propio o de un tercero </v>
      </c>
      <c r="F42" s="510"/>
      <c r="G42" s="109" t="s">
        <v>24</v>
      </c>
      <c r="H42" s="110">
        <f t="shared" si="0"/>
        <v>4</v>
      </c>
      <c r="I42" s="181" t="s">
        <v>129</v>
      </c>
      <c r="J42" s="181" t="s">
        <v>129</v>
      </c>
      <c r="K42" s="181" t="s">
        <v>129</v>
      </c>
      <c r="L42" s="181" t="s">
        <v>129</v>
      </c>
      <c r="M42" s="181" t="s">
        <v>129</v>
      </c>
      <c r="N42" s="181" t="s">
        <v>129</v>
      </c>
      <c r="O42" s="181" t="s">
        <v>129</v>
      </c>
      <c r="P42" s="181" t="s">
        <v>129</v>
      </c>
      <c r="Q42" s="181" t="s">
        <v>186</v>
      </c>
      <c r="R42" s="181" t="s">
        <v>129</v>
      </c>
      <c r="S42" s="181" t="s">
        <v>129</v>
      </c>
      <c r="T42" s="181" t="s">
        <v>129</v>
      </c>
      <c r="U42" s="181" t="s">
        <v>129</v>
      </c>
      <c r="V42" s="181" t="s">
        <v>129</v>
      </c>
      <c r="W42" s="181" t="s">
        <v>129</v>
      </c>
      <c r="X42" s="181" t="s">
        <v>186</v>
      </c>
      <c r="Y42" s="181" t="s">
        <v>129</v>
      </c>
      <c r="Z42" s="181" t="s">
        <v>129</v>
      </c>
      <c r="AA42" s="181" t="s">
        <v>186</v>
      </c>
      <c r="AB42" s="192">
        <f t="shared" si="5"/>
        <v>16</v>
      </c>
      <c r="AC42" s="111" t="str">
        <f t="shared" si="6"/>
        <v>Catastrófico</v>
      </c>
      <c r="AD42" s="111">
        <f t="shared" si="3"/>
        <v>5</v>
      </c>
      <c r="AE42" s="112" t="str">
        <f t="shared" si="7"/>
        <v>Extremo</v>
      </c>
      <c r="AF42" s="113" t="s">
        <v>9</v>
      </c>
    </row>
    <row r="43" spans="2:32" ht="51.75" customHeight="1" x14ac:dyDescent="0.25">
      <c r="B43" s="479"/>
      <c r="C43" s="480"/>
      <c r="D43" s="507"/>
      <c r="E43" s="509" t="str">
        <f>'3-IDENTIFICACIÓN DEL RIESGO'!G76</f>
        <v xml:space="preserve">Manipulación de la información en las diferentes etapas del procedimiento de Revocatoria Directa de la DAT para beneficio propio y/o  de particulares </v>
      </c>
      <c r="F43" s="510"/>
      <c r="G43" s="109" t="s">
        <v>24</v>
      </c>
      <c r="H43" s="110">
        <f t="shared" si="0"/>
        <v>4</v>
      </c>
      <c r="I43" s="181" t="s">
        <v>129</v>
      </c>
      <c r="J43" s="181" t="s">
        <v>129</v>
      </c>
      <c r="K43" s="181" t="s">
        <v>129</v>
      </c>
      <c r="L43" s="181" t="s">
        <v>129</v>
      </c>
      <c r="M43" s="181" t="s">
        <v>129</v>
      </c>
      <c r="N43" s="181" t="s">
        <v>129</v>
      </c>
      <c r="O43" s="181" t="s">
        <v>129</v>
      </c>
      <c r="P43" s="181" t="s">
        <v>129</v>
      </c>
      <c r="Q43" s="181" t="s">
        <v>186</v>
      </c>
      <c r="R43" s="181" t="s">
        <v>129</v>
      </c>
      <c r="S43" s="181" t="s">
        <v>129</v>
      </c>
      <c r="T43" s="181" t="s">
        <v>129</v>
      </c>
      <c r="U43" s="181" t="s">
        <v>129</v>
      </c>
      <c r="V43" s="181" t="s">
        <v>129</v>
      </c>
      <c r="W43" s="181" t="s">
        <v>129</v>
      </c>
      <c r="X43" s="181" t="s">
        <v>186</v>
      </c>
      <c r="Y43" s="181" t="s">
        <v>129</v>
      </c>
      <c r="Z43" s="181" t="s">
        <v>129</v>
      </c>
      <c r="AA43" s="181" t="s">
        <v>186</v>
      </c>
      <c r="AB43" s="192">
        <f t="shared" si="5"/>
        <v>16</v>
      </c>
      <c r="AC43" s="111" t="str">
        <f t="shared" si="6"/>
        <v>Catastrófico</v>
      </c>
      <c r="AD43" s="111">
        <f t="shared" si="3"/>
        <v>5</v>
      </c>
      <c r="AE43" s="112" t="str">
        <f t="shared" si="7"/>
        <v>Extremo</v>
      </c>
      <c r="AF43" s="113" t="s">
        <v>9</v>
      </c>
    </row>
    <row r="44" spans="2:32" ht="50.25" customHeight="1" x14ac:dyDescent="0.25">
      <c r="B44" s="479"/>
      <c r="C44" s="480"/>
      <c r="D44" s="507"/>
      <c r="E44" s="509" t="str">
        <f>'3-IDENTIFICACIÓN DEL RIESGO'!G78</f>
        <v>Manipulación de la información entregada a las  subdirecciones misionales según el  POSPR-P-006 P Procedimiento Unico de Ordenamiento Social de la Propiedad,  para beneficio propio o de terceros</v>
      </c>
      <c r="F44" s="510"/>
      <c r="G44" s="109" t="s">
        <v>24</v>
      </c>
      <c r="H44" s="110">
        <f t="shared" si="0"/>
        <v>4</v>
      </c>
      <c r="I44" s="181" t="s">
        <v>129</v>
      </c>
      <c r="J44" s="181" t="s">
        <v>129</v>
      </c>
      <c r="K44" s="181" t="s">
        <v>129</v>
      </c>
      <c r="L44" s="181" t="s">
        <v>129</v>
      </c>
      <c r="M44" s="181" t="s">
        <v>129</v>
      </c>
      <c r="N44" s="181" t="s">
        <v>129</v>
      </c>
      <c r="O44" s="181" t="s">
        <v>129</v>
      </c>
      <c r="P44" s="181" t="s">
        <v>129</v>
      </c>
      <c r="Q44" s="181" t="s">
        <v>129</v>
      </c>
      <c r="R44" s="181" t="s">
        <v>129</v>
      </c>
      <c r="S44" s="181" t="s">
        <v>129</v>
      </c>
      <c r="T44" s="181" t="s">
        <v>129</v>
      </c>
      <c r="U44" s="181" t="s">
        <v>129</v>
      </c>
      <c r="V44" s="181" t="s">
        <v>129</v>
      </c>
      <c r="W44" s="181" t="s">
        <v>129</v>
      </c>
      <c r="X44" s="181" t="s">
        <v>186</v>
      </c>
      <c r="Y44" s="181" t="s">
        <v>129</v>
      </c>
      <c r="Z44" s="181" t="s">
        <v>129</v>
      </c>
      <c r="AA44" s="181" t="s">
        <v>186</v>
      </c>
      <c r="AB44" s="192">
        <f t="shared" si="5"/>
        <v>17</v>
      </c>
      <c r="AC44" s="111" t="str">
        <f t="shared" si="6"/>
        <v>Catastrófico</v>
      </c>
      <c r="AD44" s="111">
        <f t="shared" si="3"/>
        <v>5</v>
      </c>
      <c r="AE44" s="112" t="str">
        <f t="shared" si="7"/>
        <v>Extremo</v>
      </c>
      <c r="AF44" s="113" t="s">
        <v>9</v>
      </c>
    </row>
    <row r="45" spans="2:32" ht="25.5" x14ac:dyDescent="0.25">
      <c r="B45" s="479"/>
      <c r="C45" s="480"/>
      <c r="D45" s="507"/>
      <c r="E45" s="509" t="str">
        <f>'3-IDENTIFICACIÓN DEL RIESGO'!G80</f>
        <v>Ofrecer en UGT promesa de éxito en la realización o priorización de un trámite a cambio de un beneficio personal</v>
      </c>
      <c r="F45" s="510"/>
      <c r="G45" s="109" t="s">
        <v>24</v>
      </c>
      <c r="H45" s="110">
        <f t="shared" si="0"/>
        <v>4</v>
      </c>
      <c r="I45" s="181" t="s">
        <v>129</v>
      </c>
      <c r="J45" s="181" t="s">
        <v>129</v>
      </c>
      <c r="K45" s="181" t="s">
        <v>129</v>
      </c>
      <c r="L45" s="181" t="s">
        <v>129</v>
      </c>
      <c r="M45" s="181" t="s">
        <v>129</v>
      </c>
      <c r="N45" s="181" t="s">
        <v>129</v>
      </c>
      <c r="O45" s="181" t="s">
        <v>129</v>
      </c>
      <c r="P45" s="181" t="s">
        <v>129</v>
      </c>
      <c r="Q45" s="181" t="s">
        <v>129</v>
      </c>
      <c r="R45" s="181" t="s">
        <v>129</v>
      </c>
      <c r="S45" s="181" t="s">
        <v>129</v>
      </c>
      <c r="T45" s="181" t="s">
        <v>129</v>
      </c>
      <c r="U45" s="181" t="s">
        <v>186</v>
      </c>
      <c r="V45" s="181" t="s">
        <v>129</v>
      </c>
      <c r="W45" s="181" t="s">
        <v>129</v>
      </c>
      <c r="X45" s="181" t="s">
        <v>186</v>
      </c>
      <c r="Y45" s="181" t="s">
        <v>186</v>
      </c>
      <c r="Z45" s="181" t="s">
        <v>129</v>
      </c>
      <c r="AA45" s="181" t="s">
        <v>186</v>
      </c>
      <c r="AB45" s="192">
        <f t="shared" si="5"/>
        <v>15</v>
      </c>
      <c r="AC45" s="111" t="str">
        <f t="shared" si="6"/>
        <v>Catastrófico</v>
      </c>
      <c r="AD45" s="111">
        <f t="shared" si="3"/>
        <v>5</v>
      </c>
      <c r="AE45" s="112" t="str">
        <f t="shared" si="7"/>
        <v>Extremo</v>
      </c>
      <c r="AF45" s="113" t="s">
        <v>9</v>
      </c>
    </row>
    <row r="46" spans="2:32" ht="25.5" x14ac:dyDescent="0.25">
      <c r="B46" s="479"/>
      <c r="C46" s="480"/>
      <c r="D46" s="507"/>
      <c r="E46" s="509" t="str">
        <f>'3-IDENTIFICACIÓN DEL RIESGO'!G82</f>
        <v>Adquisición de predios sin pleno cumplimiento de requisitos o por fuera de las necesidades y prioridades establecidas por la ANT, para beneficio de particulares</v>
      </c>
      <c r="F46" s="510"/>
      <c r="G46" s="109" t="s">
        <v>24</v>
      </c>
      <c r="H46" s="110">
        <f t="shared" si="0"/>
        <v>4</v>
      </c>
      <c r="I46" s="181" t="s">
        <v>129</v>
      </c>
      <c r="J46" s="181" t="s">
        <v>129</v>
      </c>
      <c r="K46" s="181" t="s">
        <v>129</v>
      </c>
      <c r="L46" s="181" t="s">
        <v>129</v>
      </c>
      <c r="M46" s="181" t="s">
        <v>129</v>
      </c>
      <c r="N46" s="181" t="s">
        <v>129</v>
      </c>
      <c r="O46" s="181" t="s">
        <v>129</v>
      </c>
      <c r="P46" s="181" t="s">
        <v>129</v>
      </c>
      <c r="Q46" s="181" t="s">
        <v>129</v>
      </c>
      <c r="R46" s="181" t="s">
        <v>129</v>
      </c>
      <c r="S46" s="181" t="s">
        <v>129</v>
      </c>
      <c r="T46" s="181" t="s">
        <v>129</v>
      </c>
      <c r="U46" s="181" t="s">
        <v>129</v>
      </c>
      <c r="V46" s="181" t="s">
        <v>129</v>
      </c>
      <c r="W46" s="181" t="s">
        <v>129</v>
      </c>
      <c r="X46" s="181" t="s">
        <v>186</v>
      </c>
      <c r="Y46" s="181" t="s">
        <v>129</v>
      </c>
      <c r="Z46" s="181" t="s">
        <v>129</v>
      </c>
      <c r="AA46" s="181" t="s">
        <v>129</v>
      </c>
      <c r="AB46" s="192">
        <f t="shared" si="5"/>
        <v>18</v>
      </c>
      <c r="AC46" s="111" t="str">
        <f t="shared" si="6"/>
        <v>Catastrófico</v>
      </c>
      <c r="AD46" s="111">
        <f t="shared" si="3"/>
        <v>5</v>
      </c>
      <c r="AE46" s="112" t="str">
        <f t="shared" si="7"/>
        <v>Extremo</v>
      </c>
      <c r="AF46" s="113" t="s">
        <v>9</v>
      </c>
    </row>
    <row r="47" spans="2:32" ht="25.5" x14ac:dyDescent="0.25">
      <c r="B47" s="479"/>
      <c r="C47" s="480"/>
      <c r="D47" s="507"/>
      <c r="E47" s="509" t="str">
        <f>'3-IDENTIFICACIÓN DEL RIESGO'!G84</f>
        <v>Desviación de recursos en el desarrollo del proceso de la Iniciativa Comunitaria con enfoque diferencial étnico para beneficio personal de un contratista o funcionario, o un tercero.</v>
      </c>
      <c r="F47" s="510"/>
      <c r="G47" s="109" t="s">
        <v>26</v>
      </c>
      <c r="H47" s="110">
        <f t="shared" si="0"/>
        <v>3</v>
      </c>
      <c r="I47" s="181" t="s">
        <v>129</v>
      </c>
      <c r="J47" s="181" t="s">
        <v>129</v>
      </c>
      <c r="K47" s="181" t="s">
        <v>129</v>
      </c>
      <c r="L47" s="181" t="s">
        <v>129</v>
      </c>
      <c r="M47" s="181" t="s">
        <v>129</v>
      </c>
      <c r="N47" s="181" t="s">
        <v>129</v>
      </c>
      <c r="O47" s="181" t="s">
        <v>129</v>
      </c>
      <c r="P47" s="181" t="s">
        <v>129</v>
      </c>
      <c r="Q47" s="181" t="s">
        <v>129</v>
      </c>
      <c r="R47" s="181" t="s">
        <v>129</v>
      </c>
      <c r="S47" s="181" t="s">
        <v>129</v>
      </c>
      <c r="T47" s="181" t="s">
        <v>129</v>
      </c>
      <c r="U47" s="181" t="s">
        <v>129</v>
      </c>
      <c r="V47" s="181" t="s">
        <v>129</v>
      </c>
      <c r="W47" s="181" t="s">
        <v>129</v>
      </c>
      <c r="X47" s="181" t="s">
        <v>186</v>
      </c>
      <c r="Y47" s="181" t="s">
        <v>129</v>
      </c>
      <c r="Z47" s="181" t="s">
        <v>129</v>
      </c>
      <c r="AA47" s="181" t="s">
        <v>129</v>
      </c>
      <c r="AB47" s="192">
        <f t="shared" si="5"/>
        <v>18</v>
      </c>
      <c r="AC47" s="111" t="str">
        <f t="shared" si="6"/>
        <v>Catastrófico</v>
      </c>
      <c r="AD47" s="111">
        <f t="shared" si="3"/>
        <v>5</v>
      </c>
      <c r="AE47" s="112" t="str">
        <f t="shared" si="7"/>
        <v>Extremo</v>
      </c>
      <c r="AF47" s="113" t="s">
        <v>9</v>
      </c>
    </row>
    <row r="48" spans="2:32" ht="25.5" x14ac:dyDescent="0.25">
      <c r="B48" s="479"/>
      <c r="C48" s="480"/>
      <c r="D48" s="507"/>
      <c r="E48" s="509" t="str">
        <f>'3-IDENTIFICACIÓN DEL RIESGO'!G86</f>
        <v>Dilación en la atención a las solicitudes de comunidades étnicas favoreciendo intereses particulares.</v>
      </c>
      <c r="F48" s="510"/>
      <c r="G48" s="109" t="s">
        <v>24</v>
      </c>
      <c r="H48" s="110">
        <f t="shared" si="0"/>
        <v>4</v>
      </c>
      <c r="I48" s="181" t="s">
        <v>129</v>
      </c>
      <c r="J48" s="181" t="s">
        <v>129</v>
      </c>
      <c r="K48" s="181" t="s">
        <v>129</v>
      </c>
      <c r="L48" s="181" t="s">
        <v>129</v>
      </c>
      <c r="M48" s="181" t="s">
        <v>129</v>
      </c>
      <c r="N48" s="181" t="s">
        <v>129</v>
      </c>
      <c r="O48" s="181" t="s">
        <v>129</v>
      </c>
      <c r="P48" s="181" t="s">
        <v>129</v>
      </c>
      <c r="Q48" s="181" t="s">
        <v>129</v>
      </c>
      <c r="R48" s="181" t="s">
        <v>129</v>
      </c>
      <c r="S48" s="181" t="s">
        <v>129</v>
      </c>
      <c r="T48" s="181" t="s">
        <v>129</v>
      </c>
      <c r="U48" s="181" t="s">
        <v>129</v>
      </c>
      <c r="V48" s="181" t="s">
        <v>129</v>
      </c>
      <c r="W48" s="181" t="s">
        <v>129</v>
      </c>
      <c r="X48" s="181" t="s">
        <v>186</v>
      </c>
      <c r="Y48" s="181" t="s">
        <v>129</v>
      </c>
      <c r="Z48" s="181" t="s">
        <v>129</v>
      </c>
      <c r="AA48" s="181" t="s">
        <v>129</v>
      </c>
      <c r="AB48" s="192">
        <f t="shared" si="5"/>
        <v>18</v>
      </c>
      <c r="AC48" s="111" t="str">
        <f t="shared" si="6"/>
        <v>Catastrófico</v>
      </c>
      <c r="AD48" s="111">
        <f t="shared" si="3"/>
        <v>5</v>
      </c>
      <c r="AE48" s="112" t="str">
        <f t="shared" si="7"/>
        <v>Extremo</v>
      </c>
      <c r="AF48" s="113" t="s">
        <v>9</v>
      </c>
    </row>
    <row r="49" spans="2:32" ht="25.5" x14ac:dyDescent="0.25">
      <c r="B49" s="481"/>
      <c r="C49" s="482"/>
      <c r="D49" s="508"/>
      <c r="E49" s="509" t="str">
        <f>'3-IDENTIFICACIÓN DEL RIESGO'!G88</f>
        <v>Favorecimiento en la atención de solicitudes de legalización de territorios colectivos a comunidades étnicas específicas por parte de la Subdirección de Asuntos Étnicos, desconociendo el principio de equidad.</v>
      </c>
      <c r="F49" s="510"/>
      <c r="G49" s="109" t="s">
        <v>26</v>
      </c>
      <c r="H49" s="110">
        <f t="shared" si="0"/>
        <v>3</v>
      </c>
      <c r="I49" s="181" t="s">
        <v>129</v>
      </c>
      <c r="J49" s="181" t="s">
        <v>129</v>
      </c>
      <c r="K49" s="181" t="s">
        <v>129</v>
      </c>
      <c r="L49" s="181" t="s">
        <v>129</v>
      </c>
      <c r="M49" s="181" t="s">
        <v>129</v>
      </c>
      <c r="N49" s="181" t="s">
        <v>129</v>
      </c>
      <c r="O49" s="181" t="s">
        <v>129</v>
      </c>
      <c r="P49" s="181" t="s">
        <v>129</v>
      </c>
      <c r="Q49" s="181" t="s">
        <v>129</v>
      </c>
      <c r="R49" s="181" t="s">
        <v>129</v>
      </c>
      <c r="S49" s="181" t="s">
        <v>129</v>
      </c>
      <c r="T49" s="181" t="s">
        <v>129</v>
      </c>
      <c r="U49" s="181" t="s">
        <v>129</v>
      </c>
      <c r="V49" s="181" t="s">
        <v>129</v>
      </c>
      <c r="W49" s="181" t="s">
        <v>129</v>
      </c>
      <c r="X49" s="181" t="s">
        <v>186</v>
      </c>
      <c r="Y49" s="181" t="s">
        <v>129</v>
      </c>
      <c r="Z49" s="181" t="s">
        <v>129</v>
      </c>
      <c r="AA49" s="181" t="s">
        <v>129</v>
      </c>
      <c r="AB49" s="192">
        <f t="shared" si="5"/>
        <v>18</v>
      </c>
      <c r="AC49" s="111" t="str">
        <f t="shared" si="6"/>
        <v>Catastrófico</v>
      </c>
      <c r="AD49" s="111">
        <f t="shared" si="3"/>
        <v>5</v>
      </c>
      <c r="AE49" s="112" t="str">
        <f t="shared" si="7"/>
        <v>Extremo</v>
      </c>
      <c r="AF49" s="113" t="s">
        <v>9</v>
      </c>
    </row>
    <row r="50" spans="2:32" ht="39" customHeight="1" x14ac:dyDescent="0.25">
      <c r="B50" s="477" t="str">
        <f>'3-IDENTIFICACIÓN DEL RIESGO'!B90</f>
        <v>Administración de Tierras.</v>
      </c>
      <c r="C50" s="478"/>
      <c r="D50" s="506" t="str">
        <f>'3-IDENTIFICACIÓN DEL RIESGO'!E90</f>
        <v>1. Dirección de Acceso a Tierras.
2. Subdirección de Administración de Tierras de la Nación.
3. Dirección de Asuntos Étnicos.
4. Unidades de Gestión Territorial UGT's</v>
      </c>
      <c r="E50" s="509" t="str">
        <f>'3-IDENTIFICACIÓN DEL RIESGO'!G90</f>
        <v>Solicitud o aceptación de dádivas por agilizar trámites o proferir decisiones administrativas relacionadas con solicitudes de limitación a la propiedad para beneficio de un particular y/o tercero</v>
      </c>
      <c r="F50" s="510"/>
      <c r="G50" s="109" t="s">
        <v>24</v>
      </c>
      <c r="H50" s="110">
        <f t="shared" si="0"/>
        <v>4</v>
      </c>
      <c r="I50" s="181" t="s">
        <v>129</v>
      </c>
      <c r="J50" s="181" t="s">
        <v>129</v>
      </c>
      <c r="K50" s="181" t="s">
        <v>129</v>
      </c>
      <c r="L50" s="181" t="s">
        <v>129</v>
      </c>
      <c r="M50" s="181" t="s">
        <v>129</v>
      </c>
      <c r="N50" s="181" t="s">
        <v>129</v>
      </c>
      <c r="O50" s="181" t="s">
        <v>129</v>
      </c>
      <c r="P50" s="181" t="s">
        <v>129</v>
      </c>
      <c r="Q50" s="181" t="s">
        <v>129</v>
      </c>
      <c r="R50" s="181" t="s">
        <v>129</v>
      </c>
      <c r="S50" s="181" t="s">
        <v>129</v>
      </c>
      <c r="T50" s="181" t="s">
        <v>129</v>
      </c>
      <c r="U50" s="181" t="s">
        <v>129</v>
      </c>
      <c r="V50" s="181" t="s">
        <v>129</v>
      </c>
      <c r="W50" s="181" t="s">
        <v>129</v>
      </c>
      <c r="X50" s="181" t="s">
        <v>186</v>
      </c>
      <c r="Y50" s="181" t="s">
        <v>129</v>
      </c>
      <c r="Z50" s="181" t="s">
        <v>129</v>
      </c>
      <c r="AA50" s="181" t="s">
        <v>129</v>
      </c>
      <c r="AB50" s="192">
        <f t="shared" si="5"/>
        <v>18</v>
      </c>
      <c r="AC50" s="111" t="str">
        <f t="shared" si="6"/>
        <v>Catastrófico</v>
      </c>
      <c r="AD50" s="111">
        <f t="shared" si="3"/>
        <v>5</v>
      </c>
      <c r="AE50" s="112" t="str">
        <f t="shared" si="7"/>
        <v>Extremo</v>
      </c>
      <c r="AF50" s="113" t="s">
        <v>9</v>
      </c>
    </row>
    <row r="51" spans="2:32" ht="25.5" customHeight="1" x14ac:dyDescent="0.25">
      <c r="B51" s="479"/>
      <c r="C51" s="480"/>
      <c r="D51" s="507"/>
      <c r="E51" s="509" t="str">
        <f>'3-IDENTIFICACIÓN DEL RIESGO'!G92</f>
        <v>Uso de la  información sobre adjudicación  de baldios a Entidades de Derecho Publico para beneficio particular o de terceros</v>
      </c>
      <c r="F51" s="510"/>
      <c r="G51" s="109" t="s">
        <v>24</v>
      </c>
      <c r="H51" s="110">
        <f t="shared" si="0"/>
        <v>4</v>
      </c>
      <c r="I51" s="181" t="s">
        <v>129</v>
      </c>
      <c r="J51" s="181" t="s">
        <v>129</v>
      </c>
      <c r="K51" s="181" t="s">
        <v>129</v>
      </c>
      <c r="L51" s="181" t="s">
        <v>129</v>
      </c>
      <c r="M51" s="181" t="s">
        <v>129</v>
      </c>
      <c r="N51" s="181" t="s">
        <v>129</v>
      </c>
      <c r="O51" s="181" t="s">
        <v>129</v>
      </c>
      <c r="P51" s="181" t="s">
        <v>129</v>
      </c>
      <c r="Q51" s="181" t="s">
        <v>129</v>
      </c>
      <c r="R51" s="181" t="s">
        <v>129</v>
      </c>
      <c r="S51" s="181" t="s">
        <v>129</v>
      </c>
      <c r="T51" s="181" t="s">
        <v>129</v>
      </c>
      <c r="U51" s="181" t="s">
        <v>129</v>
      </c>
      <c r="V51" s="181" t="s">
        <v>129</v>
      </c>
      <c r="W51" s="181" t="s">
        <v>129</v>
      </c>
      <c r="X51" s="181" t="s">
        <v>186</v>
      </c>
      <c r="Y51" s="181" t="s">
        <v>129</v>
      </c>
      <c r="Z51" s="181" t="s">
        <v>129</v>
      </c>
      <c r="AA51" s="181" t="s">
        <v>129</v>
      </c>
      <c r="AB51" s="192">
        <f t="shared" si="5"/>
        <v>18</v>
      </c>
      <c r="AC51" s="111" t="str">
        <f t="shared" si="6"/>
        <v>Catastrófico</v>
      </c>
      <c r="AD51" s="111">
        <f t="shared" si="3"/>
        <v>5</v>
      </c>
      <c r="AE51" s="112" t="str">
        <f t="shared" si="7"/>
        <v>Extremo</v>
      </c>
      <c r="AF51" s="113" t="s">
        <v>9</v>
      </c>
    </row>
    <row r="52" spans="2:32" ht="25.5" x14ac:dyDescent="0.25">
      <c r="B52" s="479"/>
      <c r="C52" s="480"/>
      <c r="D52" s="507"/>
      <c r="E52" s="509" t="str">
        <f>'3-IDENTIFICACIÓN DEL RIESGO'!G94</f>
        <v>Ofrecer en UGT promesa de éxito en la realización o priorización de un trámite a cambio de un beneficio personal</v>
      </c>
      <c r="F52" s="510"/>
      <c r="G52" s="109" t="s">
        <v>24</v>
      </c>
      <c r="H52" s="110">
        <f t="shared" si="0"/>
        <v>4</v>
      </c>
      <c r="I52" s="181" t="s">
        <v>129</v>
      </c>
      <c r="J52" s="181" t="s">
        <v>129</v>
      </c>
      <c r="K52" s="181" t="s">
        <v>129</v>
      </c>
      <c r="L52" s="181" t="s">
        <v>129</v>
      </c>
      <c r="M52" s="181" t="s">
        <v>129</v>
      </c>
      <c r="N52" s="181" t="s">
        <v>129</v>
      </c>
      <c r="O52" s="181" t="s">
        <v>129</v>
      </c>
      <c r="P52" s="181" t="s">
        <v>129</v>
      </c>
      <c r="Q52" s="181" t="s">
        <v>129</v>
      </c>
      <c r="R52" s="181" t="s">
        <v>129</v>
      </c>
      <c r="S52" s="181" t="s">
        <v>129</v>
      </c>
      <c r="T52" s="181" t="s">
        <v>129</v>
      </c>
      <c r="U52" s="181" t="s">
        <v>186</v>
      </c>
      <c r="V52" s="181" t="s">
        <v>129</v>
      </c>
      <c r="W52" s="181" t="s">
        <v>129</v>
      </c>
      <c r="X52" s="181" t="s">
        <v>186</v>
      </c>
      <c r="Y52" s="181" t="s">
        <v>186</v>
      </c>
      <c r="Z52" s="181" t="s">
        <v>129</v>
      </c>
      <c r="AA52" s="181" t="s">
        <v>186</v>
      </c>
      <c r="AB52" s="192">
        <f t="shared" si="5"/>
        <v>15</v>
      </c>
      <c r="AC52" s="111" t="str">
        <f t="shared" si="6"/>
        <v>Catastrófico</v>
      </c>
      <c r="AD52" s="111">
        <f t="shared" si="3"/>
        <v>5</v>
      </c>
      <c r="AE52" s="112" t="str">
        <f t="shared" si="7"/>
        <v>Extremo</v>
      </c>
      <c r="AF52" s="113" t="s">
        <v>9</v>
      </c>
    </row>
    <row r="53" spans="2:32" ht="25.5" x14ac:dyDescent="0.25">
      <c r="B53" s="479"/>
      <c r="C53" s="480"/>
      <c r="D53" s="507"/>
      <c r="E53" s="509" t="str">
        <f>'3-IDENTIFICACIÓN DEL RIESGO'!G96</f>
        <v>Riesgo 4</v>
      </c>
      <c r="F53" s="510"/>
      <c r="G53" s="109"/>
      <c r="H53" s="110" t="b">
        <f t="shared" si="0"/>
        <v>0</v>
      </c>
      <c r="I53" s="181"/>
      <c r="J53" s="181"/>
      <c r="K53" s="181"/>
      <c r="L53" s="181"/>
      <c r="M53" s="181"/>
      <c r="N53" s="181"/>
      <c r="O53" s="181"/>
      <c r="P53" s="181"/>
      <c r="Q53" s="181"/>
      <c r="R53" s="181"/>
      <c r="S53" s="181"/>
      <c r="T53" s="181"/>
      <c r="U53" s="181"/>
      <c r="V53" s="181"/>
      <c r="W53" s="181"/>
      <c r="X53" s="181"/>
      <c r="Y53" s="181"/>
      <c r="Z53" s="181"/>
      <c r="AA53" s="181"/>
      <c r="AB53" s="192">
        <f t="shared" si="5"/>
        <v>0</v>
      </c>
      <c r="AC53" s="111" t="str">
        <f t="shared" si="6"/>
        <v>Moderado</v>
      </c>
      <c r="AD53" s="111">
        <f t="shared" si="3"/>
        <v>3</v>
      </c>
      <c r="AE53" s="112" t="b">
        <f t="shared" si="7"/>
        <v>0</v>
      </c>
      <c r="AF53" s="113" t="s">
        <v>9</v>
      </c>
    </row>
    <row r="54" spans="2:32" ht="25.5" x14ac:dyDescent="0.25">
      <c r="B54" s="481"/>
      <c r="C54" s="482"/>
      <c r="D54" s="508"/>
      <c r="E54" s="509" t="str">
        <f>'3-IDENTIFICACIÓN DEL RIESGO'!G98</f>
        <v>Riesgo 5</v>
      </c>
      <c r="F54" s="510"/>
      <c r="G54" s="109"/>
      <c r="H54" s="110" t="b">
        <f t="shared" si="0"/>
        <v>0</v>
      </c>
      <c r="I54" s="181"/>
      <c r="J54" s="181"/>
      <c r="K54" s="181"/>
      <c r="L54" s="181"/>
      <c r="M54" s="181"/>
      <c r="N54" s="181"/>
      <c r="O54" s="181"/>
      <c r="P54" s="181"/>
      <c r="Q54" s="181"/>
      <c r="R54" s="181"/>
      <c r="S54" s="181"/>
      <c r="T54" s="181"/>
      <c r="U54" s="181"/>
      <c r="V54" s="181"/>
      <c r="W54" s="181"/>
      <c r="X54" s="181"/>
      <c r="Y54" s="181"/>
      <c r="Z54" s="181"/>
      <c r="AA54" s="181"/>
      <c r="AB54" s="192">
        <f t="shared" si="5"/>
        <v>0</v>
      </c>
      <c r="AC54" s="111" t="str">
        <f t="shared" si="6"/>
        <v>Moderado</v>
      </c>
      <c r="AD54" s="111">
        <f t="shared" si="3"/>
        <v>3</v>
      </c>
      <c r="AE54" s="112" t="b">
        <f t="shared" si="7"/>
        <v>0</v>
      </c>
      <c r="AF54" s="113" t="s">
        <v>9</v>
      </c>
    </row>
    <row r="55" spans="2:32" ht="25.5" x14ac:dyDescent="0.25">
      <c r="B55" s="477" t="str">
        <f>'3-IDENTIFICACIÓN DEL RIESGO'!B100</f>
        <v>Evaluación del Impacto del Ordenamiento Social de la Propiedad Rural</v>
      </c>
      <c r="C55" s="478"/>
      <c r="D55" s="506" t="str">
        <f>'3-IDENTIFICACIÓN DEL RIESGO'!E100</f>
        <v>1. Oficina del Planeación.</v>
      </c>
      <c r="E55" s="509" t="str">
        <f>'3-IDENTIFICACIÓN DEL RIESGO'!G100</f>
        <v>***Sin información de riesgos de corrupción</v>
      </c>
      <c r="F55" s="510"/>
      <c r="G55" s="109"/>
      <c r="H55" s="110" t="b">
        <f t="shared" si="0"/>
        <v>0</v>
      </c>
      <c r="I55" s="181"/>
      <c r="J55" s="181"/>
      <c r="K55" s="181"/>
      <c r="L55" s="181"/>
      <c r="M55" s="181"/>
      <c r="N55" s="181"/>
      <c r="O55" s="181"/>
      <c r="P55" s="181"/>
      <c r="Q55" s="181"/>
      <c r="R55" s="181"/>
      <c r="S55" s="181"/>
      <c r="T55" s="181"/>
      <c r="U55" s="181"/>
      <c r="V55" s="181"/>
      <c r="W55" s="181"/>
      <c r="X55" s="181"/>
      <c r="Y55" s="181"/>
      <c r="Z55" s="181"/>
      <c r="AA55" s="181"/>
      <c r="AB55" s="192">
        <f t="shared" si="5"/>
        <v>0</v>
      </c>
      <c r="AC55" s="111" t="str">
        <f t="shared" si="6"/>
        <v>Moderado</v>
      </c>
      <c r="AD55" s="111">
        <f t="shared" si="3"/>
        <v>3</v>
      </c>
      <c r="AE55" s="112" t="b">
        <f t="shared" si="7"/>
        <v>0</v>
      </c>
      <c r="AF55" s="113" t="s">
        <v>9</v>
      </c>
    </row>
    <row r="56" spans="2:32" ht="25.5" x14ac:dyDescent="0.25">
      <c r="B56" s="479"/>
      <c r="C56" s="480"/>
      <c r="D56" s="507"/>
      <c r="E56" s="509" t="str">
        <f>'3-IDENTIFICACIÓN DEL RIESGO'!G102</f>
        <v>Riesgo 2</v>
      </c>
      <c r="F56" s="510"/>
      <c r="G56" s="109"/>
      <c r="H56" s="110" t="b">
        <f t="shared" si="0"/>
        <v>0</v>
      </c>
      <c r="I56" s="181"/>
      <c r="J56" s="181"/>
      <c r="K56" s="181"/>
      <c r="L56" s="181"/>
      <c r="M56" s="181"/>
      <c r="N56" s="181"/>
      <c r="O56" s="181"/>
      <c r="P56" s="181"/>
      <c r="Q56" s="181"/>
      <c r="R56" s="181"/>
      <c r="S56" s="181"/>
      <c r="T56" s="181"/>
      <c r="U56" s="181"/>
      <c r="V56" s="181"/>
      <c r="W56" s="181"/>
      <c r="X56" s="181"/>
      <c r="Y56" s="181"/>
      <c r="Z56" s="181"/>
      <c r="AA56" s="181"/>
      <c r="AB56" s="192">
        <f t="shared" si="5"/>
        <v>0</v>
      </c>
      <c r="AC56" s="111" t="str">
        <f t="shared" si="6"/>
        <v>Moderado</v>
      </c>
      <c r="AD56" s="111">
        <f t="shared" si="3"/>
        <v>3</v>
      </c>
      <c r="AE56" s="112" t="b">
        <f t="shared" si="7"/>
        <v>0</v>
      </c>
      <c r="AF56" s="113" t="s">
        <v>9</v>
      </c>
    </row>
    <row r="57" spans="2:32" ht="25.5" x14ac:dyDescent="0.25">
      <c r="B57" s="479"/>
      <c r="C57" s="480"/>
      <c r="D57" s="507"/>
      <c r="E57" s="509" t="str">
        <f>'3-IDENTIFICACIÓN DEL RIESGO'!G104</f>
        <v>Riesgo 3</v>
      </c>
      <c r="F57" s="510"/>
      <c r="G57" s="109"/>
      <c r="H57" s="110" t="b">
        <f t="shared" si="0"/>
        <v>0</v>
      </c>
      <c r="I57" s="181"/>
      <c r="J57" s="181"/>
      <c r="K57" s="181"/>
      <c r="L57" s="181"/>
      <c r="M57" s="181"/>
      <c r="N57" s="181"/>
      <c r="O57" s="181"/>
      <c r="P57" s="181"/>
      <c r="Q57" s="181"/>
      <c r="R57" s="181"/>
      <c r="S57" s="181"/>
      <c r="T57" s="181"/>
      <c r="U57" s="181"/>
      <c r="V57" s="181"/>
      <c r="W57" s="181"/>
      <c r="X57" s="181"/>
      <c r="Y57" s="181"/>
      <c r="Z57" s="181"/>
      <c r="AA57" s="181"/>
      <c r="AB57" s="192">
        <f t="shared" si="5"/>
        <v>0</v>
      </c>
      <c r="AC57" s="111" t="str">
        <f t="shared" si="6"/>
        <v>Moderado</v>
      </c>
      <c r="AD57" s="111">
        <f t="shared" si="3"/>
        <v>3</v>
      </c>
      <c r="AE57" s="112" t="b">
        <f t="shared" si="7"/>
        <v>0</v>
      </c>
      <c r="AF57" s="113" t="s">
        <v>9</v>
      </c>
    </row>
    <row r="58" spans="2:32" ht="25.5" x14ac:dyDescent="0.25">
      <c r="B58" s="479"/>
      <c r="C58" s="480"/>
      <c r="D58" s="507"/>
      <c r="E58" s="509" t="str">
        <f>'3-IDENTIFICACIÓN DEL RIESGO'!G106</f>
        <v>Riesgo 4</v>
      </c>
      <c r="F58" s="510"/>
      <c r="G58" s="109"/>
      <c r="H58" s="110" t="b">
        <f t="shared" si="0"/>
        <v>0</v>
      </c>
      <c r="I58" s="181"/>
      <c r="J58" s="181"/>
      <c r="K58" s="181"/>
      <c r="L58" s="181"/>
      <c r="M58" s="181"/>
      <c r="N58" s="181"/>
      <c r="O58" s="181"/>
      <c r="P58" s="181"/>
      <c r="Q58" s="181"/>
      <c r="R58" s="181"/>
      <c r="S58" s="181"/>
      <c r="T58" s="181"/>
      <c r="U58" s="181"/>
      <c r="V58" s="181"/>
      <c r="W58" s="181"/>
      <c r="X58" s="181"/>
      <c r="Y58" s="181"/>
      <c r="Z58" s="181"/>
      <c r="AA58" s="181"/>
      <c r="AB58" s="192">
        <f t="shared" si="5"/>
        <v>0</v>
      </c>
      <c r="AC58" s="111" t="str">
        <f t="shared" si="6"/>
        <v>Moderado</v>
      </c>
      <c r="AD58" s="111">
        <f t="shared" si="3"/>
        <v>3</v>
      </c>
      <c r="AE58" s="112" t="b">
        <f t="shared" si="7"/>
        <v>0</v>
      </c>
      <c r="AF58" s="113" t="s">
        <v>9</v>
      </c>
    </row>
    <row r="59" spans="2:32" ht="25.5" x14ac:dyDescent="0.25">
      <c r="B59" s="481"/>
      <c r="C59" s="482"/>
      <c r="D59" s="508"/>
      <c r="E59" s="509" t="str">
        <f>'3-IDENTIFICACIÓN DEL RIESGO'!G108</f>
        <v>Riesgo 5</v>
      </c>
      <c r="F59" s="510"/>
      <c r="G59" s="109"/>
      <c r="H59" s="110" t="b">
        <f t="shared" si="0"/>
        <v>0</v>
      </c>
      <c r="I59" s="181"/>
      <c r="J59" s="181"/>
      <c r="K59" s="181"/>
      <c r="L59" s="181"/>
      <c r="M59" s="181"/>
      <c r="N59" s="181"/>
      <c r="O59" s="181"/>
      <c r="P59" s="181"/>
      <c r="Q59" s="181"/>
      <c r="R59" s="181"/>
      <c r="S59" s="181"/>
      <c r="T59" s="181"/>
      <c r="U59" s="181"/>
      <c r="V59" s="181"/>
      <c r="W59" s="181"/>
      <c r="X59" s="181"/>
      <c r="Y59" s="181"/>
      <c r="Z59" s="181"/>
      <c r="AA59" s="181"/>
      <c r="AB59" s="192">
        <f t="shared" si="5"/>
        <v>0</v>
      </c>
      <c r="AC59" s="111" t="str">
        <f t="shared" si="6"/>
        <v>Moderado</v>
      </c>
      <c r="AD59" s="111">
        <f t="shared" si="3"/>
        <v>3</v>
      </c>
      <c r="AE59" s="112" t="b">
        <f t="shared" si="7"/>
        <v>0</v>
      </c>
      <c r="AF59" s="113" t="s">
        <v>9</v>
      </c>
    </row>
    <row r="60" spans="2:32" ht="63" customHeight="1" x14ac:dyDescent="0.25">
      <c r="B60" s="477" t="str">
        <f>'3-IDENTIFICACIÓN DEL RIESGO'!B110</f>
        <v>Gestión de la Información</v>
      </c>
      <c r="C60" s="478"/>
      <c r="D60" s="506" t="str">
        <f>'3-IDENTIFICACIÓN DEL RIESGO'!E110</f>
        <v>1. Dirección General (Comunicaciones, Topografía).
2.Secretaria General.
3. Dirección de Gestión del Ordenamiento Social de la Propiedad.
4. Subdirección de Sistemas de Información de Tierras.</v>
      </c>
      <c r="E60" s="509" t="str">
        <f>'3-IDENTIFICACIÓN DEL RIESGO'!G110</f>
        <v>Manipulación de la información durante la visita técnica, levantamientos topográficos en campo y procesamiento de la información en oficina, afectando la cabida y linderos de los predios solicitados por el área misional, para beneficios particulares.</v>
      </c>
      <c r="F60" s="510"/>
      <c r="G60" s="109" t="s">
        <v>24</v>
      </c>
      <c r="H60" s="110">
        <f t="shared" si="0"/>
        <v>4</v>
      </c>
      <c r="I60" s="181" t="s">
        <v>129</v>
      </c>
      <c r="J60" s="181" t="s">
        <v>129</v>
      </c>
      <c r="K60" s="181" t="s">
        <v>129</v>
      </c>
      <c r="L60" s="181" t="s">
        <v>129</v>
      </c>
      <c r="M60" s="181" t="s">
        <v>129</v>
      </c>
      <c r="N60" s="181" t="s">
        <v>129</v>
      </c>
      <c r="O60" s="181" t="s">
        <v>129</v>
      </c>
      <c r="P60" s="181" t="s">
        <v>129</v>
      </c>
      <c r="Q60" s="181" t="s">
        <v>129</v>
      </c>
      <c r="R60" s="181" t="s">
        <v>129</v>
      </c>
      <c r="S60" s="181" t="s">
        <v>129</v>
      </c>
      <c r="T60" s="181" t="s">
        <v>129</v>
      </c>
      <c r="U60" s="181" t="s">
        <v>129</v>
      </c>
      <c r="V60" s="181" t="s">
        <v>129</v>
      </c>
      <c r="W60" s="181" t="s">
        <v>129</v>
      </c>
      <c r="X60" s="181" t="s">
        <v>186</v>
      </c>
      <c r="Y60" s="181" t="s">
        <v>129</v>
      </c>
      <c r="Z60" s="181" t="s">
        <v>129</v>
      </c>
      <c r="AA60" s="181" t="s">
        <v>129</v>
      </c>
      <c r="AB60" s="192">
        <f t="shared" si="5"/>
        <v>18</v>
      </c>
      <c r="AC60" s="111" t="str">
        <f t="shared" si="6"/>
        <v>Catastrófico</v>
      </c>
      <c r="AD60" s="111">
        <f t="shared" si="3"/>
        <v>5</v>
      </c>
      <c r="AE60" s="112" t="str">
        <f t="shared" si="7"/>
        <v>Extremo</v>
      </c>
      <c r="AF60" s="113" t="s">
        <v>9</v>
      </c>
    </row>
    <row r="61" spans="2:32" ht="25.5" x14ac:dyDescent="0.25">
      <c r="B61" s="479"/>
      <c r="C61" s="480"/>
      <c r="D61" s="507"/>
      <c r="E61" s="509" t="str">
        <f>'3-IDENTIFICACIÓN DEL RIESGO'!G112</f>
        <v>Riesgo 2</v>
      </c>
      <c r="F61" s="510"/>
      <c r="G61" s="109"/>
      <c r="H61" s="110" t="b">
        <f t="shared" si="0"/>
        <v>0</v>
      </c>
      <c r="I61" s="181"/>
      <c r="J61" s="181"/>
      <c r="K61" s="181"/>
      <c r="L61" s="181"/>
      <c r="M61" s="181"/>
      <c r="N61" s="181"/>
      <c r="O61" s="181"/>
      <c r="P61" s="181"/>
      <c r="Q61" s="181"/>
      <c r="R61" s="181"/>
      <c r="S61" s="181"/>
      <c r="T61" s="181"/>
      <c r="U61" s="181"/>
      <c r="V61" s="181"/>
      <c r="W61" s="181"/>
      <c r="X61" s="181"/>
      <c r="Y61" s="181"/>
      <c r="Z61" s="181"/>
      <c r="AA61" s="181"/>
      <c r="AB61" s="192">
        <f t="shared" si="5"/>
        <v>0</v>
      </c>
      <c r="AC61" s="111" t="str">
        <f t="shared" si="6"/>
        <v>Moderado</v>
      </c>
      <c r="AD61" s="111">
        <f t="shared" si="3"/>
        <v>3</v>
      </c>
      <c r="AE61" s="112" t="b">
        <f t="shared" si="7"/>
        <v>0</v>
      </c>
      <c r="AF61" s="113" t="s">
        <v>9</v>
      </c>
    </row>
    <row r="62" spans="2:32" ht="25.5" x14ac:dyDescent="0.25">
      <c r="B62" s="479"/>
      <c r="C62" s="480"/>
      <c r="D62" s="507"/>
      <c r="E62" s="509" t="str">
        <f>'3-IDENTIFICACIÓN DEL RIESGO'!G114</f>
        <v>Riesgo 3</v>
      </c>
      <c r="F62" s="510"/>
      <c r="G62" s="109"/>
      <c r="H62" s="110" t="b">
        <f t="shared" si="0"/>
        <v>0</v>
      </c>
      <c r="I62" s="181"/>
      <c r="J62" s="181"/>
      <c r="K62" s="181"/>
      <c r="L62" s="181"/>
      <c r="M62" s="181"/>
      <c r="N62" s="181"/>
      <c r="O62" s="181"/>
      <c r="P62" s="181"/>
      <c r="Q62" s="181"/>
      <c r="R62" s="181"/>
      <c r="S62" s="181"/>
      <c r="T62" s="181"/>
      <c r="U62" s="181"/>
      <c r="V62" s="181"/>
      <c r="W62" s="181"/>
      <c r="X62" s="181"/>
      <c r="Y62" s="181"/>
      <c r="Z62" s="181"/>
      <c r="AA62" s="181"/>
      <c r="AB62" s="192">
        <f t="shared" si="5"/>
        <v>0</v>
      </c>
      <c r="AC62" s="111" t="str">
        <f t="shared" si="6"/>
        <v>Moderado</v>
      </c>
      <c r="AD62" s="111">
        <f t="shared" si="3"/>
        <v>3</v>
      </c>
      <c r="AE62" s="112" t="b">
        <f t="shared" si="7"/>
        <v>0</v>
      </c>
      <c r="AF62" s="113" t="s">
        <v>9</v>
      </c>
    </row>
    <row r="63" spans="2:32" ht="25.5" x14ac:dyDescent="0.25">
      <c r="B63" s="479"/>
      <c r="C63" s="480"/>
      <c r="D63" s="507"/>
      <c r="E63" s="509" t="str">
        <f>'3-IDENTIFICACIÓN DEL RIESGO'!G116</f>
        <v>Riesgo 4</v>
      </c>
      <c r="F63" s="510"/>
      <c r="G63" s="109"/>
      <c r="H63" s="110" t="b">
        <f t="shared" si="0"/>
        <v>0</v>
      </c>
      <c r="I63" s="181"/>
      <c r="J63" s="181"/>
      <c r="K63" s="181"/>
      <c r="L63" s="181"/>
      <c r="M63" s="181"/>
      <c r="N63" s="181"/>
      <c r="O63" s="181"/>
      <c r="P63" s="181"/>
      <c r="Q63" s="181"/>
      <c r="R63" s="181"/>
      <c r="S63" s="181"/>
      <c r="T63" s="181"/>
      <c r="U63" s="181"/>
      <c r="V63" s="181"/>
      <c r="W63" s="181"/>
      <c r="X63" s="181"/>
      <c r="Y63" s="181"/>
      <c r="Z63" s="181"/>
      <c r="AA63" s="181"/>
      <c r="AB63" s="192">
        <f t="shared" si="5"/>
        <v>0</v>
      </c>
      <c r="AC63" s="111" t="str">
        <f t="shared" si="6"/>
        <v>Moderado</v>
      </c>
      <c r="AD63" s="111">
        <f t="shared" si="3"/>
        <v>3</v>
      </c>
      <c r="AE63" s="112" t="b">
        <f t="shared" si="7"/>
        <v>0</v>
      </c>
      <c r="AF63" s="113" t="s">
        <v>9</v>
      </c>
    </row>
    <row r="64" spans="2:32" ht="25.5" x14ac:dyDescent="0.25">
      <c r="B64" s="481"/>
      <c r="C64" s="482"/>
      <c r="D64" s="508"/>
      <c r="E64" s="509" t="str">
        <f>'3-IDENTIFICACIÓN DEL RIESGO'!G118</f>
        <v>Riesgo 5</v>
      </c>
      <c r="F64" s="510"/>
      <c r="G64" s="109"/>
      <c r="H64" s="110" t="b">
        <f t="shared" si="0"/>
        <v>0</v>
      </c>
      <c r="I64" s="181"/>
      <c r="J64" s="181"/>
      <c r="K64" s="181"/>
      <c r="L64" s="181"/>
      <c r="M64" s="181"/>
      <c r="N64" s="181"/>
      <c r="O64" s="181"/>
      <c r="P64" s="181"/>
      <c r="Q64" s="181"/>
      <c r="R64" s="181"/>
      <c r="S64" s="181"/>
      <c r="T64" s="181"/>
      <c r="U64" s="181"/>
      <c r="V64" s="181"/>
      <c r="W64" s="181"/>
      <c r="X64" s="181"/>
      <c r="Y64" s="181"/>
      <c r="Z64" s="181"/>
      <c r="AA64" s="181"/>
      <c r="AB64" s="192">
        <f t="shared" si="5"/>
        <v>0</v>
      </c>
      <c r="AC64" s="111" t="str">
        <f t="shared" si="6"/>
        <v>Moderado</v>
      </c>
      <c r="AD64" s="111">
        <f t="shared" si="3"/>
        <v>3</v>
      </c>
      <c r="AE64" s="112" t="b">
        <f t="shared" si="7"/>
        <v>0</v>
      </c>
      <c r="AF64" s="113" t="s">
        <v>9</v>
      </c>
    </row>
    <row r="65" spans="2:32" ht="25.5" x14ac:dyDescent="0.25">
      <c r="B65" s="477" t="str">
        <f>'3-IDENTIFICACIÓN DEL RIESGO'!B120</f>
        <v>Gestión del Talento Humano</v>
      </c>
      <c r="C65" s="478"/>
      <c r="D65" s="506" t="str">
        <f>'3-IDENTIFICACIÓN DEL RIESGO'!E120</f>
        <v>1. Subdirección de Talento Humano.
2. Secretaría General.</v>
      </c>
      <c r="E65" s="509" t="str">
        <f>'3-IDENTIFICACIÓN DEL RIESGO'!G120</f>
        <v>Vinculación de personal sin cumplimiento de requisitos mínimos en beneficio particular o de un tercero.</v>
      </c>
      <c r="F65" s="510"/>
      <c r="G65" s="109" t="s">
        <v>67</v>
      </c>
      <c r="H65" s="110">
        <f t="shared" si="0"/>
        <v>1</v>
      </c>
      <c r="I65" s="181" t="s">
        <v>129</v>
      </c>
      <c r="J65" s="181" t="s">
        <v>129</v>
      </c>
      <c r="K65" s="181" t="s">
        <v>186</v>
      </c>
      <c r="L65" s="181" t="s">
        <v>186</v>
      </c>
      <c r="M65" s="181" t="s">
        <v>129</v>
      </c>
      <c r="N65" s="181" t="s">
        <v>129</v>
      </c>
      <c r="O65" s="181" t="s">
        <v>129</v>
      </c>
      <c r="P65" s="181" t="s">
        <v>186</v>
      </c>
      <c r="Q65" s="181" t="s">
        <v>186</v>
      </c>
      <c r="R65" s="181" t="s">
        <v>186</v>
      </c>
      <c r="S65" s="181" t="s">
        <v>129</v>
      </c>
      <c r="T65" s="181" t="s">
        <v>129</v>
      </c>
      <c r="U65" s="181" t="s">
        <v>186</v>
      </c>
      <c r="V65" s="181" t="s">
        <v>186</v>
      </c>
      <c r="W65" s="181" t="s">
        <v>186</v>
      </c>
      <c r="X65" s="181" t="s">
        <v>186</v>
      </c>
      <c r="Y65" s="181" t="s">
        <v>186</v>
      </c>
      <c r="Z65" s="181" t="s">
        <v>186</v>
      </c>
      <c r="AA65" s="181" t="s">
        <v>186</v>
      </c>
      <c r="AB65" s="192">
        <f t="shared" si="5"/>
        <v>7</v>
      </c>
      <c r="AC65" s="111" t="str">
        <f t="shared" si="6"/>
        <v>Mayor</v>
      </c>
      <c r="AD65" s="111">
        <f t="shared" si="3"/>
        <v>4</v>
      </c>
      <c r="AE65" s="112" t="str">
        <f t="shared" si="7"/>
        <v>Alto</v>
      </c>
      <c r="AF65" s="113" t="s">
        <v>9</v>
      </c>
    </row>
    <row r="66" spans="2:32" ht="25.5" x14ac:dyDescent="0.25">
      <c r="B66" s="479"/>
      <c r="C66" s="480"/>
      <c r="D66" s="507"/>
      <c r="E66" s="509" t="str">
        <f>'3-IDENTIFICACIÓN DEL RIESGO'!G122</f>
        <v>Pérdida o manipulación de  expedientes de historia laboral para beneficio personal o de tercero.</v>
      </c>
      <c r="F66" s="510"/>
      <c r="G66" s="109" t="s">
        <v>67</v>
      </c>
      <c r="H66" s="110">
        <f t="shared" si="0"/>
        <v>1</v>
      </c>
      <c r="I66" s="181" t="s">
        <v>129</v>
      </c>
      <c r="J66" s="181" t="s">
        <v>129</v>
      </c>
      <c r="K66" s="181" t="s">
        <v>186</v>
      </c>
      <c r="L66" s="181" t="s">
        <v>186</v>
      </c>
      <c r="M66" s="181" t="s">
        <v>129</v>
      </c>
      <c r="N66" s="181" t="s">
        <v>129</v>
      </c>
      <c r="O66" s="181" t="s">
        <v>129</v>
      </c>
      <c r="P66" s="181" t="s">
        <v>186</v>
      </c>
      <c r="Q66" s="181" t="s">
        <v>129</v>
      </c>
      <c r="R66" s="181" t="s">
        <v>129</v>
      </c>
      <c r="S66" s="181" t="s">
        <v>129</v>
      </c>
      <c r="T66" s="181" t="s">
        <v>129</v>
      </c>
      <c r="U66" s="181" t="s">
        <v>129</v>
      </c>
      <c r="V66" s="181" t="s">
        <v>129</v>
      </c>
      <c r="W66" s="181" t="s">
        <v>186</v>
      </c>
      <c r="X66" s="181" t="s">
        <v>186</v>
      </c>
      <c r="Y66" s="181" t="s">
        <v>186</v>
      </c>
      <c r="Z66" s="181" t="s">
        <v>186</v>
      </c>
      <c r="AA66" s="181" t="s">
        <v>186</v>
      </c>
      <c r="AB66" s="192">
        <f t="shared" si="5"/>
        <v>11</v>
      </c>
      <c r="AC66" s="111" t="str">
        <f t="shared" si="6"/>
        <v>Mayor</v>
      </c>
      <c r="AD66" s="111">
        <f t="shared" si="3"/>
        <v>4</v>
      </c>
      <c r="AE66" s="112" t="str">
        <f t="shared" si="7"/>
        <v>Alto</v>
      </c>
      <c r="AF66" s="113" t="s">
        <v>9</v>
      </c>
    </row>
    <row r="67" spans="2:32" ht="30" customHeight="1" x14ac:dyDescent="0.25">
      <c r="B67" s="479"/>
      <c r="C67" s="480"/>
      <c r="D67" s="507"/>
      <c r="E67" s="509" t="str">
        <f>'3-IDENTIFICACIÓN DEL RIESGO'!G124</f>
        <v>Pérdida de documentación en los expedientes de procesos de investigación disciplinaria, en beneficio del o de los investigados</v>
      </c>
      <c r="F67" s="510"/>
      <c r="G67" s="109" t="s">
        <v>26</v>
      </c>
      <c r="H67" s="110">
        <f t="shared" si="0"/>
        <v>3</v>
      </c>
      <c r="I67" s="181" t="s">
        <v>129</v>
      </c>
      <c r="J67" s="181" t="s">
        <v>186</v>
      </c>
      <c r="K67" s="181" t="s">
        <v>186</v>
      </c>
      <c r="L67" s="181" t="s">
        <v>186</v>
      </c>
      <c r="M67" s="181" t="s">
        <v>129</v>
      </c>
      <c r="N67" s="181" t="s">
        <v>129</v>
      </c>
      <c r="O67" s="181" t="s">
        <v>186</v>
      </c>
      <c r="P67" s="181" t="s">
        <v>186</v>
      </c>
      <c r="Q67" s="181" t="s">
        <v>129</v>
      </c>
      <c r="R67" s="181" t="s">
        <v>129</v>
      </c>
      <c r="S67" s="181" t="s">
        <v>129</v>
      </c>
      <c r="T67" s="181" t="s">
        <v>129</v>
      </c>
      <c r="U67" s="181" t="s">
        <v>129</v>
      </c>
      <c r="V67" s="181" t="s">
        <v>129</v>
      </c>
      <c r="W67" s="181" t="s">
        <v>129</v>
      </c>
      <c r="X67" s="181" t="s">
        <v>186</v>
      </c>
      <c r="Y67" s="181" t="s">
        <v>129</v>
      </c>
      <c r="Z67" s="181" t="s">
        <v>129</v>
      </c>
      <c r="AA67" s="181" t="s">
        <v>186</v>
      </c>
      <c r="AB67" s="192">
        <f t="shared" si="5"/>
        <v>12</v>
      </c>
      <c r="AC67" s="111" t="str">
        <f t="shared" si="6"/>
        <v>Catastrófico</v>
      </c>
      <c r="AD67" s="111">
        <f t="shared" si="3"/>
        <v>5</v>
      </c>
      <c r="AE67" s="112" t="str">
        <f t="shared" si="7"/>
        <v>Extremo</v>
      </c>
      <c r="AF67" s="113" t="s">
        <v>9</v>
      </c>
    </row>
    <row r="68" spans="2:32" ht="25.5" x14ac:dyDescent="0.25">
      <c r="B68" s="479"/>
      <c r="C68" s="480"/>
      <c r="D68" s="507"/>
      <c r="E68" s="509" t="str">
        <f>'3-IDENTIFICACIÓN DEL RIESGO'!G126</f>
        <v>Prescripción o caducidad de la acción disciplinaria en favor de los implicados.</v>
      </c>
      <c r="F68" s="510"/>
      <c r="G68" s="109" t="s">
        <v>26</v>
      </c>
      <c r="H68" s="110">
        <f t="shared" si="0"/>
        <v>3</v>
      </c>
      <c r="I68" s="181" t="s">
        <v>129</v>
      </c>
      <c r="J68" s="181" t="s">
        <v>186</v>
      </c>
      <c r="K68" s="181" t="s">
        <v>186</v>
      </c>
      <c r="L68" s="181" t="s">
        <v>186</v>
      </c>
      <c r="M68" s="181" t="s">
        <v>129</v>
      </c>
      <c r="N68" s="181" t="s">
        <v>129</v>
      </c>
      <c r="O68" s="181" t="s">
        <v>186</v>
      </c>
      <c r="P68" s="181" t="s">
        <v>186</v>
      </c>
      <c r="Q68" s="181" t="s">
        <v>129</v>
      </c>
      <c r="R68" s="181" t="s">
        <v>129</v>
      </c>
      <c r="S68" s="181" t="s">
        <v>129</v>
      </c>
      <c r="T68" s="181" t="s">
        <v>129</v>
      </c>
      <c r="U68" s="181" t="s">
        <v>129</v>
      </c>
      <c r="V68" s="181" t="s">
        <v>129</v>
      </c>
      <c r="W68" s="181" t="s">
        <v>129</v>
      </c>
      <c r="X68" s="181" t="s">
        <v>186</v>
      </c>
      <c r="Y68" s="181" t="s">
        <v>129</v>
      </c>
      <c r="Z68" s="181" t="s">
        <v>129</v>
      </c>
      <c r="AA68" s="181" t="s">
        <v>186</v>
      </c>
      <c r="AB68" s="192">
        <f t="shared" si="5"/>
        <v>12</v>
      </c>
      <c r="AC68" s="111" t="str">
        <f t="shared" si="6"/>
        <v>Catastrófico</v>
      </c>
      <c r="AD68" s="111">
        <f t="shared" si="3"/>
        <v>5</v>
      </c>
      <c r="AE68" s="112" t="str">
        <f t="shared" si="7"/>
        <v>Extremo</v>
      </c>
      <c r="AF68" s="113" t="s">
        <v>9</v>
      </c>
    </row>
    <row r="69" spans="2:32" ht="25.5" x14ac:dyDescent="0.25">
      <c r="B69" s="481"/>
      <c r="C69" s="482"/>
      <c r="D69" s="508"/>
      <c r="E69" s="509" t="str">
        <f>'3-IDENTIFICACIÓN DEL RIESGO'!G128</f>
        <v>Riesgo 5</v>
      </c>
      <c r="F69" s="510"/>
      <c r="G69" s="109"/>
      <c r="H69" s="110" t="b">
        <f t="shared" si="0"/>
        <v>0</v>
      </c>
      <c r="I69" s="181"/>
      <c r="J69" s="181"/>
      <c r="K69" s="181"/>
      <c r="L69" s="181"/>
      <c r="M69" s="181"/>
      <c r="N69" s="181"/>
      <c r="O69" s="181"/>
      <c r="P69" s="181"/>
      <c r="Q69" s="181"/>
      <c r="R69" s="181"/>
      <c r="S69" s="181"/>
      <c r="T69" s="181"/>
      <c r="U69" s="181"/>
      <c r="V69" s="181"/>
      <c r="W69" s="181"/>
      <c r="X69" s="181"/>
      <c r="Y69" s="181"/>
      <c r="Z69" s="181"/>
      <c r="AA69" s="181"/>
      <c r="AB69" s="192">
        <f t="shared" si="5"/>
        <v>0</v>
      </c>
      <c r="AC69" s="111" t="str">
        <f t="shared" si="6"/>
        <v>Moderado</v>
      </c>
      <c r="AD69" s="111">
        <f t="shared" si="3"/>
        <v>3</v>
      </c>
      <c r="AE69" s="112" t="b">
        <f t="shared" si="7"/>
        <v>0</v>
      </c>
      <c r="AF69" s="113" t="s">
        <v>9</v>
      </c>
    </row>
    <row r="70" spans="2:32" ht="25.5" x14ac:dyDescent="0.25">
      <c r="B70" s="477" t="str">
        <f>'3-IDENTIFICACIÓN DEL RIESGO'!B130</f>
        <v>Apoyo Jurídico</v>
      </c>
      <c r="C70" s="478"/>
      <c r="D70" s="506" t="str">
        <f>'3-IDENTIFICACIÓN DEL RIESGO'!E130</f>
        <v>1. Oficina Jurídica</v>
      </c>
      <c r="E70" s="509" t="str">
        <f>'3-IDENTIFICACIÓN DEL RIESGO'!G130</f>
        <v>Emitir conceptos y viabilidades jurídicas para  favorecer intereses propios o de terceros.</v>
      </c>
      <c r="F70" s="510"/>
      <c r="G70" s="109" t="s">
        <v>26</v>
      </c>
      <c r="H70" s="110">
        <f t="shared" si="0"/>
        <v>3</v>
      </c>
      <c r="I70" s="181" t="s">
        <v>129</v>
      </c>
      <c r="J70" s="181" t="s">
        <v>186</v>
      </c>
      <c r="K70" s="181" t="s">
        <v>129</v>
      </c>
      <c r="L70" s="181" t="s">
        <v>129</v>
      </c>
      <c r="M70" s="181" t="s">
        <v>129</v>
      </c>
      <c r="N70" s="181" t="s">
        <v>129</v>
      </c>
      <c r="O70" s="181" t="s">
        <v>129</v>
      </c>
      <c r="P70" s="181" t="s">
        <v>129</v>
      </c>
      <c r="Q70" s="181" t="s">
        <v>186</v>
      </c>
      <c r="R70" s="181" t="s">
        <v>129</v>
      </c>
      <c r="S70" s="181" t="s">
        <v>129</v>
      </c>
      <c r="T70" s="181" t="s">
        <v>129</v>
      </c>
      <c r="U70" s="181" t="s">
        <v>129</v>
      </c>
      <c r="V70" s="181" t="s">
        <v>129</v>
      </c>
      <c r="W70" s="181" t="s">
        <v>129</v>
      </c>
      <c r="X70" s="181" t="s">
        <v>186</v>
      </c>
      <c r="Y70" s="181" t="s">
        <v>129</v>
      </c>
      <c r="Z70" s="181" t="s">
        <v>129</v>
      </c>
      <c r="AA70" s="181" t="s">
        <v>129</v>
      </c>
      <c r="AB70" s="192">
        <f t="shared" si="5"/>
        <v>16</v>
      </c>
      <c r="AC70" s="111" t="str">
        <f t="shared" si="6"/>
        <v>Catastrófico</v>
      </c>
      <c r="AD70" s="111">
        <f t="shared" si="3"/>
        <v>5</v>
      </c>
      <c r="AE70" s="112" t="str">
        <f t="shared" si="7"/>
        <v>Extremo</v>
      </c>
      <c r="AF70" s="113" t="s">
        <v>9</v>
      </c>
    </row>
    <row r="71" spans="2:32" ht="26.25" customHeight="1" x14ac:dyDescent="0.25">
      <c r="B71" s="479"/>
      <c r="C71" s="480"/>
      <c r="D71" s="507"/>
      <c r="E71" s="509" t="str">
        <f>'3-IDENTIFICACIÓN DEL RIESGO'!G132</f>
        <v>Aplicación discrecional de normas para favorecer intereses de terceros</v>
      </c>
      <c r="F71" s="510"/>
      <c r="G71" s="109" t="s">
        <v>24</v>
      </c>
      <c r="H71" s="110">
        <f t="shared" si="0"/>
        <v>4</v>
      </c>
      <c r="I71" s="181" t="s">
        <v>129</v>
      </c>
      <c r="J71" s="181" t="s">
        <v>186</v>
      </c>
      <c r="K71" s="181" t="s">
        <v>129</v>
      </c>
      <c r="L71" s="181" t="s">
        <v>129</v>
      </c>
      <c r="M71" s="181" t="s">
        <v>129</v>
      </c>
      <c r="N71" s="181" t="s">
        <v>129</v>
      </c>
      <c r="O71" s="181" t="s">
        <v>129</v>
      </c>
      <c r="P71" s="181" t="s">
        <v>129</v>
      </c>
      <c r="Q71" s="181" t="s">
        <v>186</v>
      </c>
      <c r="R71" s="181" t="s">
        <v>129</v>
      </c>
      <c r="S71" s="181" t="s">
        <v>129</v>
      </c>
      <c r="T71" s="181" t="s">
        <v>129</v>
      </c>
      <c r="U71" s="181" t="s">
        <v>129</v>
      </c>
      <c r="V71" s="181" t="s">
        <v>129</v>
      </c>
      <c r="W71" s="181" t="s">
        <v>129</v>
      </c>
      <c r="X71" s="181" t="s">
        <v>186</v>
      </c>
      <c r="Y71" s="181" t="s">
        <v>129</v>
      </c>
      <c r="Z71" s="181" t="s">
        <v>129</v>
      </c>
      <c r="AA71" s="181" t="s">
        <v>129</v>
      </c>
      <c r="AB71" s="192">
        <f t="shared" si="5"/>
        <v>16</v>
      </c>
      <c r="AC71" s="111" t="str">
        <f t="shared" si="6"/>
        <v>Catastrófico</v>
      </c>
      <c r="AD71" s="111">
        <f t="shared" si="3"/>
        <v>5</v>
      </c>
      <c r="AE71" s="112" t="str">
        <f t="shared" si="7"/>
        <v>Extremo</v>
      </c>
      <c r="AF71" s="113" t="s">
        <v>9</v>
      </c>
    </row>
    <row r="72" spans="2:32" ht="26.25" customHeight="1" x14ac:dyDescent="0.25">
      <c r="B72" s="479"/>
      <c r="C72" s="480"/>
      <c r="D72" s="507"/>
      <c r="E72" s="509" t="str">
        <f>'3-IDENTIFICACIÓN DEL RIESGO'!G134</f>
        <v>Dilatar o no ejecutar las acciones de cobro coactivo para favorecer intereses propios o de terceros</v>
      </c>
      <c r="F72" s="510"/>
      <c r="G72" s="109" t="s">
        <v>67</v>
      </c>
      <c r="H72" s="110">
        <f t="shared" si="0"/>
        <v>1</v>
      </c>
      <c r="I72" s="181" t="s">
        <v>129</v>
      </c>
      <c r="J72" s="181" t="s">
        <v>186</v>
      </c>
      <c r="K72" s="181" t="s">
        <v>186</v>
      </c>
      <c r="L72" s="181" t="s">
        <v>186</v>
      </c>
      <c r="M72" s="181" t="s">
        <v>129</v>
      </c>
      <c r="N72" s="181" t="s">
        <v>129</v>
      </c>
      <c r="O72" s="181" t="s">
        <v>186</v>
      </c>
      <c r="P72" s="181" t="s">
        <v>129</v>
      </c>
      <c r="Q72" s="181" t="s">
        <v>186</v>
      </c>
      <c r="R72" s="181" t="s">
        <v>129</v>
      </c>
      <c r="S72" s="181" t="s">
        <v>129</v>
      </c>
      <c r="T72" s="181" t="s">
        <v>129</v>
      </c>
      <c r="U72" s="181" t="s">
        <v>129</v>
      </c>
      <c r="V72" s="181" t="s">
        <v>129</v>
      </c>
      <c r="W72" s="181" t="s">
        <v>186</v>
      </c>
      <c r="X72" s="181" t="s">
        <v>186</v>
      </c>
      <c r="Y72" s="181" t="s">
        <v>129</v>
      </c>
      <c r="Z72" s="181" t="s">
        <v>129</v>
      </c>
      <c r="AA72" s="181" t="s">
        <v>186</v>
      </c>
      <c r="AB72" s="192">
        <f t="shared" si="5"/>
        <v>11</v>
      </c>
      <c r="AC72" s="111" t="str">
        <f t="shared" si="6"/>
        <v>Mayor</v>
      </c>
      <c r="AD72" s="111">
        <f t="shared" si="3"/>
        <v>4</v>
      </c>
      <c r="AE72" s="112" t="str">
        <f t="shared" si="7"/>
        <v>Alto</v>
      </c>
      <c r="AF72" s="113" t="s">
        <v>9</v>
      </c>
    </row>
    <row r="73" spans="2:32" ht="45" customHeight="1" x14ac:dyDescent="0.25">
      <c r="B73" s="479"/>
      <c r="C73" s="480"/>
      <c r="D73" s="507"/>
      <c r="E73" s="509" t="str">
        <f>'3-IDENTIFICACIÓN DEL RIESGO'!G136</f>
        <v>Orientar  la defensa jurídica de la ANT o algunas de sus actuaciones en perjuicio de sus intereses para favorecer a un tercero</v>
      </c>
      <c r="F73" s="510"/>
      <c r="G73" s="109" t="s">
        <v>26</v>
      </c>
      <c r="H73" s="110">
        <f t="shared" si="0"/>
        <v>3</v>
      </c>
      <c r="I73" s="181" t="s">
        <v>129</v>
      </c>
      <c r="J73" s="181" t="s">
        <v>186</v>
      </c>
      <c r="K73" s="181" t="s">
        <v>129</v>
      </c>
      <c r="L73" s="181" t="s">
        <v>129</v>
      </c>
      <c r="M73" s="181" t="s">
        <v>129</v>
      </c>
      <c r="N73" s="181" t="s">
        <v>129</v>
      </c>
      <c r="O73" s="181" t="s">
        <v>129</v>
      </c>
      <c r="P73" s="181" t="s">
        <v>129</v>
      </c>
      <c r="Q73" s="181" t="s">
        <v>186</v>
      </c>
      <c r="R73" s="181" t="s">
        <v>129</v>
      </c>
      <c r="S73" s="181" t="s">
        <v>129</v>
      </c>
      <c r="T73" s="181" t="s">
        <v>129</v>
      </c>
      <c r="U73" s="181" t="s">
        <v>129</v>
      </c>
      <c r="V73" s="181" t="s">
        <v>129</v>
      </c>
      <c r="W73" s="181" t="s">
        <v>129</v>
      </c>
      <c r="X73" s="181" t="s">
        <v>186</v>
      </c>
      <c r="Y73" s="181" t="s">
        <v>129</v>
      </c>
      <c r="Z73" s="181" t="s">
        <v>129</v>
      </c>
      <c r="AA73" s="181" t="s">
        <v>129</v>
      </c>
      <c r="AB73" s="192">
        <f t="shared" si="5"/>
        <v>16</v>
      </c>
      <c r="AC73" s="111" t="str">
        <f t="shared" si="6"/>
        <v>Catastrófico</v>
      </c>
      <c r="AD73" s="111">
        <f t="shared" si="3"/>
        <v>5</v>
      </c>
      <c r="AE73" s="112" t="str">
        <f t="shared" si="7"/>
        <v>Extremo</v>
      </c>
      <c r="AF73" s="113" t="s">
        <v>9</v>
      </c>
    </row>
    <row r="74" spans="2:32" ht="25.5" x14ac:dyDescent="0.25">
      <c r="B74" s="481"/>
      <c r="C74" s="482"/>
      <c r="D74" s="508"/>
      <c r="E74" s="509" t="str">
        <f>'3-IDENTIFICACIÓN DEL RIESGO'!G138</f>
        <v>Riesgo 5</v>
      </c>
      <c r="F74" s="510"/>
      <c r="G74" s="109"/>
      <c r="H74" s="110" t="b">
        <f t="shared" si="0"/>
        <v>0</v>
      </c>
      <c r="I74" s="181"/>
      <c r="J74" s="181"/>
      <c r="K74" s="181"/>
      <c r="L74" s="181"/>
      <c r="M74" s="181"/>
      <c r="N74" s="181"/>
      <c r="O74" s="181"/>
      <c r="P74" s="181"/>
      <c r="Q74" s="181"/>
      <c r="R74" s="181"/>
      <c r="S74" s="181"/>
      <c r="T74" s="181"/>
      <c r="U74" s="181"/>
      <c r="V74" s="181"/>
      <c r="W74" s="181"/>
      <c r="X74" s="181"/>
      <c r="Y74" s="181"/>
      <c r="Z74" s="181"/>
      <c r="AA74" s="181"/>
      <c r="AB74" s="192">
        <f t="shared" si="5"/>
        <v>0</v>
      </c>
      <c r="AC74" s="111" t="str">
        <f t="shared" si="6"/>
        <v>Moderado</v>
      </c>
      <c r="AD74" s="111">
        <f t="shared" si="3"/>
        <v>3</v>
      </c>
      <c r="AE74" s="112" t="b">
        <f t="shared" si="7"/>
        <v>0</v>
      </c>
      <c r="AF74" s="113" t="s">
        <v>9</v>
      </c>
    </row>
    <row r="75" spans="2:32" ht="25.5" x14ac:dyDescent="0.25">
      <c r="B75" s="477" t="str">
        <f>'3-IDENTIFICACIÓN DEL RIESGO'!B140</f>
        <v>Adquisición de Bienes y Servicios</v>
      </c>
      <c r="C75" s="478"/>
      <c r="D75" s="506" t="str">
        <f>'3-IDENTIFICACIÓN DEL RIESGO'!E140</f>
        <v>1. Subdirección Administrativa y Financiera.
2. Secretaría General.</v>
      </c>
      <c r="E75" s="509" t="str">
        <f>'3-IDENTIFICACIÓN DEL RIESGO'!G140</f>
        <v>Celebración indebida de contratos en beneficio particular o de un tercero</v>
      </c>
      <c r="F75" s="510"/>
      <c r="G75" s="109" t="s">
        <v>24</v>
      </c>
      <c r="H75" s="110">
        <f t="shared" si="0"/>
        <v>4</v>
      </c>
      <c r="I75" s="181" t="s">
        <v>129</v>
      </c>
      <c r="J75" s="181" t="s">
        <v>129</v>
      </c>
      <c r="K75" s="181" t="s">
        <v>129</v>
      </c>
      <c r="L75" s="181" t="s">
        <v>129</v>
      </c>
      <c r="M75" s="181" t="s">
        <v>129</v>
      </c>
      <c r="N75" s="181" t="s">
        <v>129</v>
      </c>
      <c r="O75" s="181" t="s">
        <v>129</v>
      </c>
      <c r="P75" s="181" t="s">
        <v>129</v>
      </c>
      <c r="Q75" s="181" t="s">
        <v>186</v>
      </c>
      <c r="R75" s="181" t="s">
        <v>129</v>
      </c>
      <c r="S75" s="181" t="s">
        <v>129</v>
      </c>
      <c r="T75" s="181" t="s">
        <v>129</v>
      </c>
      <c r="U75" s="181" t="s">
        <v>129</v>
      </c>
      <c r="V75" s="181" t="s">
        <v>129</v>
      </c>
      <c r="W75" s="181" t="s">
        <v>129</v>
      </c>
      <c r="X75" s="181" t="s">
        <v>186</v>
      </c>
      <c r="Y75" s="181" t="s">
        <v>129</v>
      </c>
      <c r="Z75" s="181" t="s">
        <v>129</v>
      </c>
      <c r="AA75" s="181" t="s">
        <v>129</v>
      </c>
      <c r="AB75" s="192">
        <f t="shared" si="5"/>
        <v>17</v>
      </c>
      <c r="AC75" s="111" t="str">
        <f t="shared" si="6"/>
        <v>Catastrófico</v>
      </c>
      <c r="AD75" s="111">
        <f t="shared" si="3"/>
        <v>5</v>
      </c>
      <c r="AE75" s="112" t="str">
        <f t="shared" si="7"/>
        <v>Extremo</v>
      </c>
      <c r="AF75" s="113" t="s">
        <v>9</v>
      </c>
    </row>
    <row r="76" spans="2:32" ht="42.75" customHeight="1" x14ac:dyDescent="0.25">
      <c r="B76" s="479"/>
      <c r="C76" s="480"/>
      <c r="D76" s="507"/>
      <c r="E76" s="509" t="str">
        <f>'3-IDENTIFICACIÓN DEL RIESGO'!G142</f>
        <v>Aprobación de informes y pagos de contratistas sin el cumplimiento del objeto y/o obligaciones contractuales en beneficio particular o de terceros</v>
      </c>
      <c r="F76" s="510"/>
      <c r="G76" s="109" t="s">
        <v>24</v>
      </c>
      <c r="H76" s="110">
        <f t="shared" ref="H76:H89" si="8">IF(G76="Casi Seguro",5,IF(G76="Probable",4,IF(G76="Posible",3,IF(G76="Improbable",2,IF(G76="Rara Vez",1)))))</f>
        <v>4</v>
      </c>
      <c r="I76" s="181" t="s">
        <v>129</v>
      </c>
      <c r="J76" s="181" t="s">
        <v>129</v>
      </c>
      <c r="K76" s="181" t="s">
        <v>186</v>
      </c>
      <c r="L76" s="181" t="s">
        <v>186</v>
      </c>
      <c r="M76" s="181" t="s">
        <v>129</v>
      </c>
      <c r="N76" s="181" t="s">
        <v>129</v>
      </c>
      <c r="O76" s="181" t="s">
        <v>129</v>
      </c>
      <c r="P76" s="181" t="s">
        <v>129</v>
      </c>
      <c r="Q76" s="181" t="s">
        <v>186</v>
      </c>
      <c r="R76" s="181" t="s">
        <v>129</v>
      </c>
      <c r="S76" s="181" t="s">
        <v>129</v>
      </c>
      <c r="T76" s="181" t="s">
        <v>129</v>
      </c>
      <c r="U76" s="181" t="s">
        <v>129</v>
      </c>
      <c r="V76" s="181" t="s">
        <v>129</v>
      </c>
      <c r="W76" s="181" t="s">
        <v>129</v>
      </c>
      <c r="X76" s="181" t="s">
        <v>186</v>
      </c>
      <c r="Y76" s="181" t="s">
        <v>129</v>
      </c>
      <c r="Z76" s="181" t="s">
        <v>129</v>
      </c>
      <c r="AA76" s="181" t="s">
        <v>186</v>
      </c>
      <c r="AB76" s="192">
        <f t="shared" si="5"/>
        <v>14</v>
      </c>
      <c r="AC76" s="111" t="str">
        <f t="shared" si="6"/>
        <v>Catastrófico</v>
      </c>
      <c r="AD76" s="111">
        <f t="shared" ref="AD76:AD89" si="9">IF(AC76="Catastrófico",5,IF(AC76="Mayor",4,IF(AC76="Moderado",3)))</f>
        <v>5</v>
      </c>
      <c r="AE76" s="112" t="str">
        <f t="shared" si="7"/>
        <v>Extremo</v>
      </c>
      <c r="AF76" s="113" t="s">
        <v>9</v>
      </c>
    </row>
    <row r="77" spans="2:32" ht="25.5" x14ac:dyDescent="0.25">
      <c r="B77" s="479"/>
      <c r="C77" s="480"/>
      <c r="D77" s="507"/>
      <c r="E77" s="509" t="str">
        <f>'3-IDENTIFICACIÓN DEL RIESGO'!G144</f>
        <v>Riesgo 3</v>
      </c>
      <c r="F77" s="510"/>
      <c r="G77" s="109"/>
      <c r="H77" s="110" t="b">
        <f t="shared" si="8"/>
        <v>0</v>
      </c>
      <c r="I77" s="181"/>
      <c r="J77" s="181"/>
      <c r="K77" s="181"/>
      <c r="L77" s="181"/>
      <c r="M77" s="181"/>
      <c r="N77" s="181"/>
      <c r="O77" s="181"/>
      <c r="P77" s="181"/>
      <c r="Q77" s="181"/>
      <c r="R77" s="181"/>
      <c r="S77" s="181"/>
      <c r="T77" s="181"/>
      <c r="U77" s="181"/>
      <c r="V77" s="181"/>
      <c r="W77" s="181"/>
      <c r="X77" s="181"/>
      <c r="Y77" s="181"/>
      <c r="Z77" s="181"/>
      <c r="AA77" s="181"/>
      <c r="AB77" s="192">
        <f t="shared" si="5"/>
        <v>0</v>
      </c>
      <c r="AC77" s="111" t="str">
        <f t="shared" si="6"/>
        <v>Moderado</v>
      </c>
      <c r="AD77" s="111">
        <f t="shared" si="9"/>
        <v>3</v>
      </c>
      <c r="AE77" s="112" t="b">
        <f t="shared" si="7"/>
        <v>0</v>
      </c>
      <c r="AF77" s="113" t="s">
        <v>9</v>
      </c>
    </row>
    <row r="78" spans="2:32" ht="25.5" x14ac:dyDescent="0.25">
      <c r="B78" s="479"/>
      <c r="C78" s="480"/>
      <c r="D78" s="507"/>
      <c r="E78" s="509" t="str">
        <f>'3-IDENTIFICACIÓN DEL RIESGO'!G146</f>
        <v>Riesgo 4</v>
      </c>
      <c r="F78" s="510"/>
      <c r="G78" s="109"/>
      <c r="H78" s="110" t="b">
        <f t="shared" si="8"/>
        <v>0</v>
      </c>
      <c r="I78" s="181"/>
      <c r="J78" s="181"/>
      <c r="K78" s="181"/>
      <c r="L78" s="181"/>
      <c r="M78" s="181"/>
      <c r="N78" s="181"/>
      <c r="O78" s="181"/>
      <c r="P78" s="181"/>
      <c r="Q78" s="181"/>
      <c r="R78" s="181"/>
      <c r="S78" s="181"/>
      <c r="T78" s="181"/>
      <c r="U78" s="181"/>
      <c r="V78" s="181"/>
      <c r="W78" s="181"/>
      <c r="X78" s="181"/>
      <c r="Y78" s="181"/>
      <c r="Z78" s="181"/>
      <c r="AA78" s="181"/>
      <c r="AB78" s="192">
        <f t="shared" si="5"/>
        <v>0</v>
      </c>
      <c r="AC78" s="111" t="str">
        <f t="shared" si="6"/>
        <v>Moderado</v>
      </c>
      <c r="AD78" s="111">
        <f t="shared" si="9"/>
        <v>3</v>
      </c>
      <c r="AE78" s="112" t="b">
        <f t="shared" si="7"/>
        <v>0</v>
      </c>
      <c r="AF78" s="113" t="s">
        <v>9</v>
      </c>
    </row>
    <row r="79" spans="2:32" ht="25.5" x14ac:dyDescent="0.25">
      <c r="B79" s="481"/>
      <c r="C79" s="482"/>
      <c r="D79" s="508"/>
      <c r="E79" s="509" t="str">
        <f>'3-IDENTIFICACIÓN DEL RIESGO'!G148</f>
        <v>Riesgo 5</v>
      </c>
      <c r="F79" s="510"/>
      <c r="G79" s="109"/>
      <c r="H79" s="110" t="b">
        <f t="shared" si="8"/>
        <v>0</v>
      </c>
      <c r="I79" s="181"/>
      <c r="J79" s="181"/>
      <c r="K79" s="181"/>
      <c r="L79" s="181"/>
      <c r="M79" s="181"/>
      <c r="N79" s="181"/>
      <c r="O79" s="181"/>
      <c r="P79" s="181"/>
      <c r="Q79" s="181"/>
      <c r="R79" s="181"/>
      <c r="S79" s="181"/>
      <c r="T79" s="181"/>
      <c r="U79" s="181"/>
      <c r="V79" s="181"/>
      <c r="W79" s="181"/>
      <c r="X79" s="181"/>
      <c r="Y79" s="181"/>
      <c r="Z79" s="181"/>
      <c r="AA79" s="181"/>
      <c r="AB79" s="192">
        <f t="shared" si="5"/>
        <v>0</v>
      </c>
      <c r="AC79" s="111" t="str">
        <f t="shared" si="6"/>
        <v>Moderado</v>
      </c>
      <c r="AD79" s="111">
        <f t="shared" si="9"/>
        <v>3</v>
      </c>
      <c r="AE79" s="112" t="b">
        <f t="shared" si="7"/>
        <v>0</v>
      </c>
      <c r="AF79" s="113" t="s">
        <v>9</v>
      </c>
    </row>
    <row r="80" spans="2:32" ht="25.5" x14ac:dyDescent="0.25">
      <c r="B80" s="477" t="str">
        <f>'3-IDENTIFICACIÓN DEL RIESGO'!B150</f>
        <v>Administración de Bienes y Servicios</v>
      </c>
      <c r="C80" s="478"/>
      <c r="D80" s="506" t="str">
        <f>'3-IDENTIFICACIÓN DEL RIESGO'!E150</f>
        <v>1. Subdirección Administrativa y Financiera.
2. Secretaría General.</v>
      </c>
      <c r="E80" s="509" t="str">
        <f>'3-IDENTIFICACIÓN DEL RIESGO'!G150</f>
        <v>Pérdida o uso indebido de bienes devolutivos de la Agencia Nacional de Tierras para beneficio personal o de terceros</v>
      </c>
      <c r="F80" s="510"/>
      <c r="G80" s="109" t="s">
        <v>24</v>
      </c>
      <c r="H80" s="110">
        <f t="shared" si="8"/>
        <v>4</v>
      </c>
      <c r="I80" s="181" t="s">
        <v>129</v>
      </c>
      <c r="J80" s="181" t="s">
        <v>129</v>
      </c>
      <c r="K80" s="181" t="s">
        <v>129</v>
      </c>
      <c r="L80" s="181" t="s">
        <v>129</v>
      </c>
      <c r="M80" s="181" t="s">
        <v>129</v>
      </c>
      <c r="N80" s="181" t="s">
        <v>129</v>
      </c>
      <c r="O80" s="181" t="s">
        <v>129</v>
      </c>
      <c r="P80" s="181" t="s">
        <v>129</v>
      </c>
      <c r="Q80" s="181" t="s">
        <v>129</v>
      </c>
      <c r="R80" s="181" t="s">
        <v>129</v>
      </c>
      <c r="S80" s="181" t="s">
        <v>129</v>
      </c>
      <c r="T80" s="181" t="s">
        <v>129</v>
      </c>
      <c r="U80" s="181" t="s">
        <v>129</v>
      </c>
      <c r="V80" s="181" t="s">
        <v>129</v>
      </c>
      <c r="W80" s="181" t="s">
        <v>129</v>
      </c>
      <c r="X80" s="181" t="s">
        <v>186</v>
      </c>
      <c r="Y80" s="181" t="s">
        <v>129</v>
      </c>
      <c r="Z80" s="181" t="s">
        <v>129</v>
      </c>
      <c r="AA80" s="181" t="s">
        <v>186</v>
      </c>
      <c r="AB80" s="192">
        <f t="shared" si="5"/>
        <v>17</v>
      </c>
      <c r="AC80" s="111" t="str">
        <f t="shared" si="6"/>
        <v>Catastrófico</v>
      </c>
      <c r="AD80" s="111">
        <f t="shared" si="9"/>
        <v>5</v>
      </c>
      <c r="AE80" s="112" t="str">
        <f t="shared" si="7"/>
        <v>Extremo</v>
      </c>
      <c r="AF80" s="113" t="s">
        <v>9</v>
      </c>
    </row>
    <row r="81" spans="2:32" ht="25.5" x14ac:dyDescent="0.25">
      <c r="B81" s="479"/>
      <c r="C81" s="480"/>
      <c r="D81" s="507"/>
      <c r="E81" s="509" t="str">
        <f>'3-IDENTIFICACIÓN DEL RIESGO'!G152</f>
        <v>Pérdida o manipulación de expedientes con información institucional para beneficio particular o de un tercero</v>
      </c>
      <c r="F81" s="510"/>
      <c r="G81" s="109" t="s">
        <v>26</v>
      </c>
      <c r="H81" s="110">
        <f t="shared" si="8"/>
        <v>3</v>
      </c>
      <c r="I81" s="181" t="s">
        <v>129</v>
      </c>
      <c r="J81" s="181" t="s">
        <v>129</v>
      </c>
      <c r="K81" s="181" t="s">
        <v>129</v>
      </c>
      <c r="L81" s="181" t="s">
        <v>129</v>
      </c>
      <c r="M81" s="181" t="s">
        <v>129</v>
      </c>
      <c r="N81" s="181" t="s">
        <v>129</v>
      </c>
      <c r="O81" s="181" t="s">
        <v>129</v>
      </c>
      <c r="P81" s="181" t="s">
        <v>129</v>
      </c>
      <c r="Q81" s="181" t="s">
        <v>129</v>
      </c>
      <c r="R81" s="181" t="s">
        <v>129</v>
      </c>
      <c r="S81" s="181" t="s">
        <v>129</v>
      </c>
      <c r="T81" s="181" t="s">
        <v>129</v>
      </c>
      <c r="U81" s="181" t="s">
        <v>129</v>
      </c>
      <c r="V81" s="181" t="s">
        <v>129</v>
      </c>
      <c r="W81" s="181" t="s">
        <v>129</v>
      </c>
      <c r="X81" s="181" t="s">
        <v>186</v>
      </c>
      <c r="Y81" s="181" t="s">
        <v>129</v>
      </c>
      <c r="Z81" s="181" t="s">
        <v>129</v>
      </c>
      <c r="AA81" s="181" t="s">
        <v>129</v>
      </c>
      <c r="AB81" s="192">
        <f t="shared" si="5"/>
        <v>18</v>
      </c>
      <c r="AC81" s="111" t="str">
        <f t="shared" si="6"/>
        <v>Catastrófico</v>
      </c>
      <c r="AD81" s="111">
        <f t="shared" si="9"/>
        <v>5</v>
      </c>
      <c r="AE81" s="112" t="str">
        <f t="shared" si="7"/>
        <v>Extremo</v>
      </c>
      <c r="AF81" s="113" t="s">
        <v>9</v>
      </c>
    </row>
    <row r="82" spans="2:32" ht="25.5" x14ac:dyDescent="0.25">
      <c r="B82" s="479"/>
      <c r="C82" s="480"/>
      <c r="D82" s="507"/>
      <c r="E82" s="509" t="str">
        <f>'3-IDENTIFICACIÓN DEL RIESGO'!G154</f>
        <v>Riesgo 3</v>
      </c>
      <c r="F82" s="510"/>
      <c r="G82" s="109"/>
      <c r="H82" s="110" t="b">
        <f t="shared" si="8"/>
        <v>0</v>
      </c>
      <c r="I82" s="181"/>
      <c r="J82" s="181"/>
      <c r="K82" s="181"/>
      <c r="L82" s="181"/>
      <c r="M82" s="181"/>
      <c r="N82" s="181"/>
      <c r="O82" s="181"/>
      <c r="P82" s="181"/>
      <c r="Q82" s="181"/>
      <c r="R82" s="181"/>
      <c r="S82" s="181"/>
      <c r="T82" s="181"/>
      <c r="U82" s="181"/>
      <c r="V82" s="181"/>
      <c r="W82" s="181"/>
      <c r="X82" s="181"/>
      <c r="Y82" s="181"/>
      <c r="Z82" s="181"/>
      <c r="AA82" s="181"/>
      <c r="AB82" s="192">
        <f t="shared" si="5"/>
        <v>0</v>
      </c>
      <c r="AC82" s="111" t="str">
        <f t="shared" si="6"/>
        <v>Moderado</v>
      </c>
      <c r="AD82" s="111">
        <f t="shared" si="9"/>
        <v>3</v>
      </c>
      <c r="AE82" s="112" t="b">
        <f t="shared" si="7"/>
        <v>0</v>
      </c>
      <c r="AF82" s="113" t="s">
        <v>9</v>
      </c>
    </row>
    <row r="83" spans="2:32" ht="25.5" x14ac:dyDescent="0.25">
      <c r="B83" s="479"/>
      <c r="C83" s="480"/>
      <c r="D83" s="507"/>
      <c r="E83" s="509" t="str">
        <f>'3-IDENTIFICACIÓN DEL RIESGO'!G156</f>
        <v>Riesgo 4</v>
      </c>
      <c r="F83" s="510"/>
      <c r="G83" s="109"/>
      <c r="H83" s="110" t="b">
        <f t="shared" si="8"/>
        <v>0</v>
      </c>
      <c r="I83" s="181"/>
      <c r="J83" s="181"/>
      <c r="K83" s="181"/>
      <c r="L83" s="181"/>
      <c r="M83" s="181"/>
      <c r="N83" s="181"/>
      <c r="O83" s="181"/>
      <c r="P83" s="181"/>
      <c r="Q83" s="181"/>
      <c r="R83" s="181"/>
      <c r="S83" s="181"/>
      <c r="T83" s="181"/>
      <c r="U83" s="181"/>
      <c r="V83" s="181"/>
      <c r="W83" s="181"/>
      <c r="X83" s="181"/>
      <c r="Y83" s="181"/>
      <c r="Z83" s="181"/>
      <c r="AA83" s="181"/>
      <c r="AB83" s="192">
        <f t="shared" si="5"/>
        <v>0</v>
      </c>
      <c r="AC83" s="111" t="str">
        <f t="shared" si="6"/>
        <v>Moderado</v>
      </c>
      <c r="AD83" s="111">
        <f t="shared" si="9"/>
        <v>3</v>
      </c>
      <c r="AE83" s="112" t="b">
        <f t="shared" si="7"/>
        <v>0</v>
      </c>
      <c r="AF83" s="113" t="s">
        <v>9</v>
      </c>
    </row>
    <row r="84" spans="2:32" ht="25.5" x14ac:dyDescent="0.25">
      <c r="B84" s="481"/>
      <c r="C84" s="482"/>
      <c r="D84" s="508"/>
      <c r="E84" s="509" t="str">
        <f>'3-IDENTIFICACIÓN DEL RIESGO'!G158</f>
        <v>Riesgo 5</v>
      </c>
      <c r="F84" s="510"/>
      <c r="G84" s="109"/>
      <c r="H84" s="110" t="b">
        <f t="shared" si="8"/>
        <v>0</v>
      </c>
      <c r="I84" s="181"/>
      <c r="J84" s="181"/>
      <c r="K84" s="181"/>
      <c r="L84" s="181"/>
      <c r="M84" s="181"/>
      <c r="N84" s="181"/>
      <c r="O84" s="181"/>
      <c r="P84" s="181"/>
      <c r="Q84" s="181"/>
      <c r="R84" s="181"/>
      <c r="S84" s="181"/>
      <c r="T84" s="181"/>
      <c r="U84" s="181"/>
      <c r="V84" s="181"/>
      <c r="W84" s="181"/>
      <c r="X84" s="181"/>
      <c r="Y84" s="181"/>
      <c r="Z84" s="181"/>
      <c r="AA84" s="181"/>
      <c r="AB84" s="192">
        <f t="shared" si="5"/>
        <v>0</v>
      </c>
      <c r="AC84" s="111" t="str">
        <f t="shared" si="6"/>
        <v>Moderado</v>
      </c>
      <c r="AD84" s="111">
        <f t="shared" si="9"/>
        <v>3</v>
      </c>
      <c r="AE84" s="112" t="b">
        <f t="shared" si="7"/>
        <v>0</v>
      </c>
      <c r="AF84" s="113" t="s">
        <v>9</v>
      </c>
    </row>
    <row r="85" spans="2:32" ht="41.25" customHeight="1" x14ac:dyDescent="0.25">
      <c r="B85" s="502" t="str">
        <f>'3-IDENTIFICACIÓN DEL RIESGO'!B160</f>
        <v>Gestión Financiera</v>
      </c>
      <c r="C85" s="502"/>
      <c r="D85" s="511" t="str">
        <f>'3-IDENTIFICACIÓN DEL RIESGO'!E160</f>
        <v xml:space="preserve">1. Secretaría General.
2. Subdirección Administrativa y Financiera.
3. Subdirección de Administracion de Tierras de la Nación.
4. Oficina de Planeación </v>
      </c>
      <c r="E85" s="509" t="str">
        <f>'3-IDENTIFICACIÓN DEL RIESGO'!G160</f>
        <v>Constitución de obligaciones y/o pagos realizados por la Agencia Nacional de Tierras, sin el cumplimiento de requisitos legales, presupuestales y contables, en beneficio de un particular.</v>
      </c>
      <c r="F85" s="510"/>
      <c r="G85" s="114" t="s">
        <v>24</v>
      </c>
      <c r="H85" s="110">
        <f t="shared" si="8"/>
        <v>4</v>
      </c>
      <c r="I85" s="181" t="s">
        <v>129</v>
      </c>
      <c r="J85" s="181" t="s">
        <v>129</v>
      </c>
      <c r="K85" s="181" t="s">
        <v>129</v>
      </c>
      <c r="L85" s="181" t="s">
        <v>129</v>
      </c>
      <c r="M85" s="181" t="s">
        <v>129</v>
      </c>
      <c r="N85" s="181" t="s">
        <v>129</v>
      </c>
      <c r="O85" s="181" t="s">
        <v>129</v>
      </c>
      <c r="P85" s="181" t="s">
        <v>129</v>
      </c>
      <c r="Q85" s="181" t="s">
        <v>129</v>
      </c>
      <c r="R85" s="181" t="s">
        <v>129</v>
      </c>
      <c r="S85" s="181" t="s">
        <v>129</v>
      </c>
      <c r="T85" s="181" t="s">
        <v>129</v>
      </c>
      <c r="U85" s="181" t="s">
        <v>129</v>
      </c>
      <c r="V85" s="181" t="s">
        <v>129</v>
      </c>
      <c r="W85" s="181" t="s">
        <v>129</v>
      </c>
      <c r="X85" s="181" t="s">
        <v>186</v>
      </c>
      <c r="Y85" s="181" t="s">
        <v>129</v>
      </c>
      <c r="Z85" s="181" t="s">
        <v>129</v>
      </c>
      <c r="AA85" s="181" t="s">
        <v>186</v>
      </c>
      <c r="AB85" s="192">
        <f t="shared" si="5"/>
        <v>17</v>
      </c>
      <c r="AC85" s="111" t="str">
        <f t="shared" si="6"/>
        <v>Catastrófico</v>
      </c>
      <c r="AD85" s="111">
        <f t="shared" si="9"/>
        <v>5</v>
      </c>
      <c r="AE85" s="112" t="str">
        <f t="shared" si="7"/>
        <v>Extremo</v>
      </c>
      <c r="AF85" s="113" t="s">
        <v>9</v>
      </c>
    </row>
    <row r="86" spans="2:32" ht="25.5" x14ac:dyDescent="0.25">
      <c r="B86" s="502"/>
      <c r="C86" s="502"/>
      <c r="D86" s="511"/>
      <c r="E86" s="509" t="str">
        <f>'3-IDENTIFICACIÓN DEL RIESGO'!G162</f>
        <v>Riesgo 2</v>
      </c>
      <c r="F86" s="510"/>
      <c r="G86" s="114"/>
      <c r="H86" s="110" t="b">
        <f t="shared" si="8"/>
        <v>0</v>
      </c>
      <c r="I86" s="181"/>
      <c r="J86" s="181"/>
      <c r="K86" s="181"/>
      <c r="L86" s="181"/>
      <c r="M86" s="181"/>
      <c r="N86" s="181"/>
      <c r="O86" s="181"/>
      <c r="P86" s="181"/>
      <c r="Q86" s="181"/>
      <c r="R86" s="181"/>
      <c r="S86" s="181"/>
      <c r="T86" s="181"/>
      <c r="U86" s="181"/>
      <c r="V86" s="181"/>
      <c r="W86" s="181"/>
      <c r="X86" s="181"/>
      <c r="Y86" s="181"/>
      <c r="Z86" s="181"/>
      <c r="AA86" s="181"/>
      <c r="AB86" s="192">
        <f t="shared" si="5"/>
        <v>0</v>
      </c>
      <c r="AC86" s="111" t="str">
        <f t="shared" si="6"/>
        <v>Moderado</v>
      </c>
      <c r="AD86" s="111">
        <f t="shared" si="9"/>
        <v>3</v>
      </c>
      <c r="AE86" s="112" t="b">
        <f t="shared" si="7"/>
        <v>0</v>
      </c>
      <c r="AF86" s="113" t="s">
        <v>9</v>
      </c>
    </row>
    <row r="87" spans="2:32" ht="25.5" x14ac:dyDescent="0.25">
      <c r="B87" s="502"/>
      <c r="C87" s="502"/>
      <c r="D87" s="511"/>
      <c r="E87" s="509" t="str">
        <f>'3-IDENTIFICACIÓN DEL RIESGO'!G164</f>
        <v>Riesgo 3</v>
      </c>
      <c r="F87" s="510"/>
      <c r="G87" s="114"/>
      <c r="H87" s="110" t="b">
        <f t="shared" si="8"/>
        <v>0</v>
      </c>
      <c r="I87" s="181"/>
      <c r="J87" s="181"/>
      <c r="K87" s="181"/>
      <c r="L87" s="181"/>
      <c r="M87" s="181"/>
      <c r="N87" s="181"/>
      <c r="O87" s="181"/>
      <c r="P87" s="181"/>
      <c r="Q87" s="181"/>
      <c r="R87" s="181"/>
      <c r="S87" s="181"/>
      <c r="T87" s="181"/>
      <c r="U87" s="181"/>
      <c r="V87" s="181"/>
      <c r="W87" s="181"/>
      <c r="X87" s="181"/>
      <c r="Y87" s="181"/>
      <c r="Z87" s="181"/>
      <c r="AA87" s="181"/>
      <c r="AB87" s="192">
        <f t="shared" ref="AB87:AB89" si="10">COUNTIF(I87:AA87,"SI")</f>
        <v>0</v>
      </c>
      <c r="AC87" s="111" t="str">
        <f t="shared" ref="AC87:AC89" si="11">IF(AB87&lt;6,"Moderado",IF(AB87&lt;12,"Mayor",IF(AB87&lt;20,"Catastrófico")))</f>
        <v>Moderado</v>
      </c>
      <c r="AD87" s="111">
        <f t="shared" si="9"/>
        <v>3</v>
      </c>
      <c r="AE87" s="112" t="b">
        <f t="shared" ref="AE87:AE89" si="12">IF(OR(AND(AC87="Moderado",G87="Rara Vez"),AND(AC87="Moderado",G87="Improbable")),"Moderado",IF(OR(AND(AC87="Mayor",G87="Improbable"),AND(AC87="Mayor",G87="Rara Vez"),AND(AC87="Moderado",G87="Probable"),AND(AC87="Moderado",G87="Posible")),"Alto",IF(OR(AND(AC87="Moderado",G87="Casi Seguro"),AND(AC87="Mayor",G87="Posible"),AND(AC87="Mayor",G87="Probable"),AND(AC87="Mayor",G87="Casi Seguro")),"Extremo",IF(AC87="Catastrófico","Extremo"))))</f>
        <v>0</v>
      </c>
      <c r="AF87" s="113" t="s">
        <v>9</v>
      </c>
    </row>
    <row r="88" spans="2:32" ht="25.5" x14ac:dyDescent="0.25">
      <c r="B88" s="502"/>
      <c r="C88" s="502"/>
      <c r="D88" s="511"/>
      <c r="E88" s="509" t="str">
        <f>'3-IDENTIFICACIÓN DEL RIESGO'!G166</f>
        <v>Riesgo 4</v>
      </c>
      <c r="F88" s="510"/>
      <c r="G88" s="114"/>
      <c r="H88" s="110" t="b">
        <f t="shared" si="8"/>
        <v>0</v>
      </c>
      <c r="I88" s="181"/>
      <c r="J88" s="181"/>
      <c r="K88" s="181"/>
      <c r="L88" s="181"/>
      <c r="M88" s="181"/>
      <c r="N88" s="181"/>
      <c r="O88" s="181"/>
      <c r="P88" s="181"/>
      <c r="Q88" s="181"/>
      <c r="R88" s="181"/>
      <c r="S88" s="181"/>
      <c r="T88" s="181"/>
      <c r="U88" s="181"/>
      <c r="V88" s="181"/>
      <c r="W88" s="181"/>
      <c r="X88" s="181"/>
      <c r="Y88" s="181"/>
      <c r="Z88" s="181"/>
      <c r="AA88" s="181"/>
      <c r="AB88" s="192">
        <f t="shared" si="10"/>
        <v>0</v>
      </c>
      <c r="AC88" s="111" t="str">
        <f t="shared" si="11"/>
        <v>Moderado</v>
      </c>
      <c r="AD88" s="111">
        <f t="shared" si="9"/>
        <v>3</v>
      </c>
      <c r="AE88" s="112" t="b">
        <f t="shared" si="12"/>
        <v>0</v>
      </c>
      <c r="AF88" s="113" t="s">
        <v>9</v>
      </c>
    </row>
    <row r="89" spans="2:32" ht="25.5" x14ac:dyDescent="0.25">
      <c r="B89" s="502"/>
      <c r="C89" s="502"/>
      <c r="D89" s="511"/>
      <c r="E89" s="509" t="str">
        <f>'3-IDENTIFICACIÓN DEL RIESGO'!G168</f>
        <v>Riesgo 5</v>
      </c>
      <c r="F89" s="510"/>
      <c r="G89" s="114"/>
      <c r="H89" s="110" t="b">
        <f t="shared" si="8"/>
        <v>0</v>
      </c>
      <c r="I89" s="181"/>
      <c r="J89" s="181"/>
      <c r="K89" s="181"/>
      <c r="L89" s="181"/>
      <c r="M89" s="181"/>
      <c r="N89" s="181"/>
      <c r="O89" s="181"/>
      <c r="P89" s="181"/>
      <c r="Q89" s="181"/>
      <c r="R89" s="181"/>
      <c r="S89" s="181"/>
      <c r="T89" s="181"/>
      <c r="U89" s="181"/>
      <c r="V89" s="181"/>
      <c r="W89" s="181"/>
      <c r="X89" s="181"/>
      <c r="Y89" s="181"/>
      <c r="Z89" s="181"/>
      <c r="AA89" s="181"/>
      <c r="AB89" s="192">
        <f t="shared" si="10"/>
        <v>0</v>
      </c>
      <c r="AC89" s="111" t="str">
        <f t="shared" si="11"/>
        <v>Moderado</v>
      </c>
      <c r="AD89" s="111">
        <f t="shared" si="9"/>
        <v>3</v>
      </c>
      <c r="AE89" s="112" t="b">
        <f t="shared" si="12"/>
        <v>0</v>
      </c>
      <c r="AF89" s="113" t="s">
        <v>9</v>
      </c>
    </row>
    <row r="90" spans="2:32" ht="44.25" customHeight="1" x14ac:dyDescent="0.3">
      <c r="B90" s="9"/>
      <c r="C90" s="84"/>
      <c r="D90" s="84"/>
      <c r="E90" s="84"/>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3"/>
      <c r="AF90" s="10"/>
    </row>
    <row r="91" spans="2:32" ht="27" customHeight="1" x14ac:dyDescent="0.25">
      <c r="B91" s="9"/>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10"/>
    </row>
    <row r="92" spans="2:32" ht="15.75" thickBot="1" x14ac:dyDescent="0.3">
      <c r="B92" s="89"/>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1"/>
    </row>
  </sheetData>
  <sheetProtection algorithmName="SHA-512" hashValue="CnEw4at92HGWxJQfBF+Hm3ZQCYGbGpMwK5dxC0wcRSSvGMlQV7me4Uv/aQsYT7vPyitPRdw0dNPoBfY9PyoCRA==" saltValue="k/bPjrEIENXURGnvAz6W4w==" spinCount="100000" sheet="1" objects="1" scenarios="1"/>
  <mergeCells count="132">
    <mergeCell ref="E88:F88"/>
    <mergeCell ref="E89:F89"/>
    <mergeCell ref="H9:H10"/>
    <mergeCell ref="B6:AF6"/>
    <mergeCell ref="B2:D5"/>
    <mergeCell ref="E2:F2"/>
    <mergeCell ref="E3:F3"/>
    <mergeCell ref="E4:F4"/>
    <mergeCell ref="AE4:AE5"/>
    <mergeCell ref="AF4:AF5"/>
    <mergeCell ref="E5:F5"/>
    <mergeCell ref="B7:AF7"/>
    <mergeCell ref="B8:AF8"/>
    <mergeCell ref="B9:C10"/>
    <mergeCell ref="D9:D10"/>
    <mergeCell ref="E9:F10"/>
    <mergeCell ref="AF9:AF10"/>
    <mergeCell ref="I9:AC9"/>
    <mergeCell ref="AE9:AE10"/>
    <mergeCell ref="G9:G10"/>
    <mergeCell ref="E21:F21"/>
    <mergeCell ref="E20:F20"/>
    <mergeCell ref="B16:C20"/>
    <mergeCell ref="D16:D20"/>
    <mergeCell ref="E16:F16"/>
    <mergeCell ref="B21:C25"/>
    <mergeCell ref="D21:D25"/>
    <mergeCell ref="B11:C15"/>
    <mergeCell ref="D11:D15"/>
    <mergeCell ref="E12:F12"/>
    <mergeCell ref="E13:F13"/>
    <mergeCell ref="E14:F14"/>
    <mergeCell ref="E15:F15"/>
    <mergeCell ref="E17:F17"/>
    <mergeCell ref="E18:F18"/>
    <mergeCell ref="E11:F11"/>
    <mergeCell ref="E33:F33"/>
    <mergeCell ref="B36:C40"/>
    <mergeCell ref="D36:D40"/>
    <mergeCell ref="E37:F37"/>
    <mergeCell ref="E38:F38"/>
    <mergeCell ref="E39:F39"/>
    <mergeCell ref="E40:F40"/>
    <mergeCell ref="E27:F27"/>
    <mergeCell ref="B26:C30"/>
    <mergeCell ref="D26:D30"/>
    <mergeCell ref="E26:F26"/>
    <mergeCell ref="E30:F30"/>
    <mergeCell ref="E28:F28"/>
    <mergeCell ref="E29:F29"/>
    <mergeCell ref="E85:F85"/>
    <mergeCell ref="E84:F84"/>
    <mergeCell ref="B80:C84"/>
    <mergeCell ref="D80:D84"/>
    <mergeCell ref="E80:F80"/>
    <mergeCell ref="E49:F49"/>
    <mergeCell ref="E44:F44"/>
    <mergeCell ref="E42:F42"/>
    <mergeCell ref="B41:C49"/>
    <mergeCell ref="D41:D49"/>
    <mergeCell ref="E41:F41"/>
    <mergeCell ref="E43:F43"/>
    <mergeCell ref="E45:F45"/>
    <mergeCell ref="E46:F46"/>
    <mergeCell ref="E48:F48"/>
    <mergeCell ref="E47:F47"/>
    <mergeCell ref="E81:F81"/>
    <mergeCell ref="E82:F82"/>
    <mergeCell ref="E83:F83"/>
    <mergeCell ref="B85:C89"/>
    <mergeCell ref="D85:D89"/>
    <mergeCell ref="E86:F86"/>
    <mergeCell ref="E87:F87"/>
    <mergeCell ref="E79:F79"/>
    <mergeCell ref="B75:C79"/>
    <mergeCell ref="D75:D79"/>
    <mergeCell ref="E75:F75"/>
    <mergeCell ref="E70:F70"/>
    <mergeCell ref="E73:F73"/>
    <mergeCell ref="E76:F76"/>
    <mergeCell ref="E77:F77"/>
    <mergeCell ref="E78:F78"/>
    <mergeCell ref="E58:F58"/>
    <mergeCell ref="E59:F59"/>
    <mergeCell ref="E69:F69"/>
    <mergeCell ref="E66:F66"/>
    <mergeCell ref="E74:F74"/>
    <mergeCell ref="E71:F71"/>
    <mergeCell ref="B70:C74"/>
    <mergeCell ref="D70:D74"/>
    <mergeCell ref="B65:C69"/>
    <mergeCell ref="D65:D69"/>
    <mergeCell ref="E65:F65"/>
    <mergeCell ref="E67:F67"/>
    <mergeCell ref="E68:F68"/>
    <mergeCell ref="E72:F72"/>
    <mergeCell ref="B60:C64"/>
    <mergeCell ref="D60:D64"/>
    <mergeCell ref="B55:C59"/>
    <mergeCell ref="D55:D59"/>
    <mergeCell ref="E55:F55"/>
    <mergeCell ref="E56:F56"/>
    <mergeCell ref="E57:F57"/>
    <mergeCell ref="E61:F61"/>
    <mergeCell ref="E62:F62"/>
    <mergeCell ref="E63:F63"/>
    <mergeCell ref="E64:F64"/>
    <mergeCell ref="E60:F60"/>
    <mergeCell ref="G2:AD2"/>
    <mergeCell ref="G3:AD3"/>
    <mergeCell ref="G4:AD4"/>
    <mergeCell ref="G5:AD5"/>
    <mergeCell ref="AD9:AD10"/>
    <mergeCell ref="B50:C54"/>
    <mergeCell ref="D50:D54"/>
    <mergeCell ref="E50:F50"/>
    <mergeCell ref="E51:F51"/>
    <mergeCell ref="E52:F52"/>
    <mergeCell ref="E53:F53"/>
    <mergeCell ref="E19:F19"/>
    <mergeCell ref="E22:F22"/>
    <mergeCell ref="E23:F23"/>
    <mergeCell ref="E24:F24"/>
    <mergeCell ref="E25:F25"/>
    <mergeCell ref="E54:F54"/>
    <mergeCell ref="E36:F36"/>
    <mergeCell ref="E35:F35"/>
    <mergeCell ref="B31:C35"/>
    <mergeCell ref="D31:D35"/>
    <mergeCell ref="E31:F31"/>
    <mergeCell ref="E34:F34"/>
    <mergeCell ref="E32:F32"/>
  </mergeCells>
  <conditionalFormatting sqref="AE11:AE89">
    <cfRule type="containsText" dxfId="17" priority="1" operator="containsText" text="Moderado">
      <formula>NOT(ISERROR(SEARCH("Moderado",AE11)))</formula>
    </cfRule>
    <cfRule type="containsText" dxfId="16" priority="2" operator="containsText" text="Alto">
      <formula>NOT(ISERROR(SEARCH("Alto",AE11)))</formula>
    </cfRule>
    <cfRule type="containsText" dxfId="15" priority="3" operator="containsText" text="Extremo">
      <formula>NOT(ISERROR(SEARCH("Extremo",AE11)))</formula>
    </cfRule>
  </conditionalFormatting>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0000000}">
          <x14:formula1>
            <xm:f>'0 - CALOR'!$D$10:$D$14</xm:f>
          </x14:formula1>
          <xm:sqref>G11:G89</xm:sqref>
        </x14:dataValidation>
        <x14:dataValidation type="list" allowBlank="1" showInputMessage="1" showErrorMessage="1" xr:uid="{00000000-0002-0000-0400-000001000000}">
          <x14:formula1>
            <xm:f>'0 - CALOR'!$O$42:$P$42</xm:f>
          </x14:formula1>
          <xm:sqref>I12:AA15 I53:AA89 I38:AA40 I17:AA36 I46:AA49</xm:sqref>
        </x14:dataValidation>
        <x14:dataValidation type="list" allowBlank="1" showInputMessage="1" showErrorMessage="1" xr:uid="{00000000-0002-0000-0400-000002000000}">
          <x14:formula1>
            <xm:f>'0 - CALOR'!$C$52:$C$55</xm:f>
          </x14:formula1>
          <xm:sqref>AF11:AF89</xm:sqref>
        </x14:dataValidation>
        <x14:dataValidation type="list" allowBlank="1" showInputMessage="1" showErrorMessage="1" xr:uid="{00000000-0002-0000-0400-000003000000}">
          <x14:formula1>
            <xm:f>'C:\Users\marlon.lozano\Documents\2020 PAAC\FORMULACION 2020\insumos mapa\[planeación.xlsx]0 - CALOR'!#REF!</xm:f>
          </x14:formula1>
          <xm:sqref>I11:AA11 I16:AA16</xm:sqref>
        </x14:dataValidation>
        <x14:dataValidation type="list" allowBlank="1" showInputMessage="1" showErrorMessage="1" xr:uid="{00000000-0002-0000-0400-000004000000}">
          <x14:formula1>
            <xm:f>'C:\Users\marlon.lozano\Documents\2020 PAAC\FORMULACION 2020\insumos mapa\[DAT.xlsx]0 - CALOR'!#REF!</xm:f>
          </x14:formula1>
          <xm:sqref>I41:AA44 I50:AA51</xm:sqref>
        </x14:dataValidation>
        <x14:dataValidation type="list" allowBlank="1" showInputMessage="1" showErrorMessage="1" xr:uid="{00000000-0002-0000-0400-000005000000}">
          <x14:formula1>
            <xm:f>'C:\Users\marlon.lozano\Documents\2020 PAAC\FORMULACION 2020\insumos mapa\[UGT.xlsx]0 - CALOR'!#REF!</xm:f>
          </x14:formula1>
          <xm:sqref>I37:AA37 I45:AA45 I52:AA52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S173"/>
  <sheetViews>
    <sheetView topLeftCell="A10" zoomScale="70" zoomScaleNormal="70" workbookViewId="0">
      <pane xSplit="1" ySplit="2" topLeftCell="R16" activePane="bottomRight" state="frozen"/>
      <selection activeCell="A10" sqref="A10"/>
      <selection pane="topRight" activeCell="B10" sqref="B10"/>
      <selection pane="bottomLeft" activeCell="A12" sqref="A12"/>
      <selection pane="bottomRight" activeCell="AB19" sqref="AB19"/>
    </sheetView>
  </sheetViews>
  <sheetFormatPr baseColWidth="10" defaultColWidth="11.42578125" defaultRowHeight="15" x14ac:dyDescent="0.25"/>
  <cols>
    <col min="1" max="1" width="2.140625" style="1" customWidth="1"/>
    <col min="2" max="2" width="33.28515625" style="1" customWidth="1"/>
    <col min="3" max="3" width="32.85546875" style="1" customWidth="1"/>
    <col min="4" max="4" width="19.7109375" style="1" customWidth="1"/>
    <col min="5" max="5" width="31.140625" style="1" customWidth="1"/>
    <col min="6" max="6" width="29.7109375" style="1" customWidth="1"/>
    <col min="7" max="7" width="27.140625" style="1" customWidth="1"/>
    <col min="8" max="8" width="47.28515625" style="1" customWidth="1"/>
    <col min="9" max="9" width="52.85546875" style="1" customWidth="1"/>
    <col min="10" max="10" width="49.7109375" style="1" customWidth="1"/>
    <col min="11" max="11" width="42.140625" style="1" customWidth="1"/>
    <col min="12" max="12" width="66.140625" style="1" customWidth="1"/>
    <col min="13" max="13" width="15.5703125" style="1" customWidth="1"/>
    <col min="14" max="14" width="14.28515625" style="1" customWidth="1"/>
    <col min="15" max="15" width="17.5703125" style="1" customWidth="1"/>
    <col min="16" max="22" width="15.140625" style="1" customWidth="1"/>
    <col min="23" max="23" width="25.140625" style="1" customWidth="1"/>
    <col min="24" max="24" width="12.85546875" style="1" customWidth="1"/>
    <col min="25" max="25" width="19.7109375" style="1" customWidth="1"/>
    <col min="26" max="26" width="11.85546875" style="1" customWidth="1"/>
    <col min="27" max="27" width="17.5703125" style="1" customWidth="1"/>
    <col min="28" max="28" width="23.42578125" style="1" customWidth="1"/>
    <col min="29" max="29" width="66" style="1" customWidth="1"/>
    <col min="30" max="30" width="29.28515625" style="1" customWidth="1"/>
    <col min="31" max="32" width="28.140625" style="1" customWidth="1"/>
    <col min="33" max="33" width="20.42578125" style="115" customWidth="1"/>
    <col min="34" max="34" width="45.5703125" style="115" customWidth="1"/>
    <col min="35" max="35" width="30.140625" style="1" customWidth="1"/>
    <col min="36" max="36" width="28.140625" style="1" customWidth="1"/>
    <col min="37" max="39" width="30.140625" style="1" customWidth="1"/>
    <col min="40" max="40" width="28.7109375" style="1" customWidth="1"/>
    <col min="41" max="42" width="30.140625" style="1" customWidth="1"/>
    <col min="43" max="43" width="18.28515625" style="1" customWidth="1"/>
    <col min="44" max="44" width="16.5703125" style="1" customWidth="1"/>
    <col min="45" max="45" width="36.7109375" style="1" customWidth="1"/>
    <col min="46" max="46" width="16.42578125" style="1" customWidth="1"/>
    <col min="47" max="16384" width="11.42578125" style="1"/>
  </cols>
  <sheetData>
    <row r="1" spans="2:45" ht="6" customHeight="1" thickBot="1" x14ac:dyDescent="0.3"/>
    <row r="2" spans="2:45" s="8" customFormat="1" ht="39" customHeight="1" thickTop="1" x14ac:dyDescent="0.25">
      <c r="B2" s="575"/>
      <c r="C2" s="576"/>
      <c r="D2" s="385" t="s">
        <v>71</v>
      </c>
      <c r="E2" s="385"/>
      <c r="F2" s="386" t="s">
        <v>78</v>
      </c>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5" t="s">
        <v>72</v>
      </c>
      <c r="AR2" s="385"/>
      <c r="AS2" s="185"/>
    </row>
    <row r="3" spans="2:45" s="8" customFormat="1" ht="27.75" customHeight="1" x14ac:dyDescent="0.25">
      <c r="B3" s="577"/>
      <c r="C3" s="450"/>
      <c r="D3" s="251" t="s">
        <v>73</v>
      </c>
      <c r="E3" s="251"/>
      <c r="F3" s="240" t="s">
        <v>74</v>
      </c>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51" t="s">
        <v>75</v>
      </c>
      <c r="AR3" s="251"/>
      <c r="AS3" s="186"/>
    </row>
    <row r="4" spans="2:45" s="8" customFormat="1" ht="27.75" customHeight="1" x14ac:dyDescent="0.25">
      <c r="B4" s="577"/>
      <c r="C4" s="450"/>
      <c r="D4" s="251" t="s">
        <v>76</v>
      </c>
      <c r="E4" s="251"/>
      <c r="F4" s="240" t="s">
        <v>79</v>
      </c>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52" t="s">
        <v>77</v>
      </c>
      <c r="AR4" s="253"/>
      <c r="AS4" s="391"/>
    </row>
    <row r="5" spans="2:45" s="8" customFormat="1" ht="42" customHeight="1" thickBot="1" x14ac:dyDescent="0.3">
      <c r="B5" s="577"/>
      <c r="C5" s="450"/>
      <c r="D5" s="267" t="s">
        <v>80</v>
      </c>
      <c r="E5" s="267"/>
      <c r="F5" s="241" t="s">
        <v>81</v>
      </c>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54"/>
      <c r="AR5" s="255"/>
      <c r="AS5" s="392"/>
    </row>
    <row r="6" spans="2:45" ht="23.25" customHeight="1" thickBot="1" x14ac:dyDescent="0.3">
      <c r="B6" s="221" t="s">
        <v>156</v>
      </c>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3"/>
    </row>
    <row r="7" spans="2:45" ht="23.25" customHeight="1" thickBot="1" x14ac:dyDescent="0.3">
      <c r="B7" s="570" t="s">
        <v>157</v>
      </c>
      <c r="C7" s="434"/>
      <c r="D7" s="434"/>
      <c r="E7" s="434"/>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4"/>
      <c r="AJ7" s="434"/>
      <c r="AK7" s="434"/>
      <c r="AL7" s="434"/>
      <c r="AM7" s="434"/>
      <c r="AN7" s="434"/>
      <c r="AO7" s="434"/>
      <c r="AP7" s="434"/>
      <c r="AQ7" s="434"/>
      <c r="AR7" s="434"/>
      <c r="AS7" s="571"/>
    </row>
    <row r="8" spans="2:45" ht="27.75" customHeight="1" thickBot="1" x14ac:dyDescent="0.3">
      <c r="B8" s="572" t="s">
        <v>159</v>
      </c>
      <c r="C8" s="573"/>
      <c r="D8" s="573"/>
      <c r="E8" s="573"/>
      <c r="F8" s="573"/>
      <c r="G8" s="573"/>
      <c r="H8" s="573"/>
      <c r="I8" s="573"/>
      <c r="J8" s="573"/>
      <c r="K8" s="573"/>
      <c r="L8" s="573"/>
      <c r="M8" s="573"/>
      <c r="N8" s="573"/>
      <c r="O8" s="573"/>
      <c r="P8" s="573"/>
      <c r="Q8" s="573"/>
      <c r="R8" s="573"/>
      <c r="S8" s="573"/>
      <c r="T8" s="573"/>
      <c r="U8" s="573"/>
      <c r="V8" s="573"/>
      <c r="W8" s="573"/>
      <c r="X8" s="573"/>
      <c r="Y8" s="573"/>
      <c r="Z8" s="573"/>
      <c r="AA8" s="573"/>
      <c r="AB8" s="573"/>
      <c r="AC8" s="573"/>
      <c r="AD8" s="573"/>
      <c r="AE8" s="573"/>
      <c r="AF8" s="573"/>
      <c r="AG8" s="573"/>
      <c r="AH8" s="573"/>
      <c r="AI8" s="573"/>
      <c r="AJ8" s="573"/>
      <c r="AK8" s="573"/>
      <c r="AL8" s="573"/>
      <c r="AM8" s="573"/>
      <c r="AN8" s="573"/>
      <c r="AO8" s="573"/>
      <c r="AP8" s="573"/>
      <c r="AQ8" s="573"/>
      <c r="AR8" s="573"/>
      <c r="AS8" s="574"/>
    </row>
    <row r="9" spans="2:45" ht="45" customHeight="1" thickTop="1" thickBot="1" x14ac:dyDescent="0.3">
      <c r="B9" s="588" t="s">
        <v>80</v>
      </c>
      <c r="C9" s="591" t="s">
        <v>128</v>
      </c>
      <c r="D9" s="594" t="s">
        <v>127</v>
      </c>
      <c r="E9" s="595"/>
      <c r="F9" s="605" t="s">
        <v>158</v>
      </c>
      <c r="G9" s="606"/>
      <c r="H9" s="606"/>
      <c r="I9" s="606"/>
      <c r="J9" s="606"/>
      <c r="K9" s="606"/>
      <c r="L9" s="607"/>
      <c r="M9" s="580" t="s">
        <v>182</v>
      </c>
      <c r="N9" s="581"/>
      <c r="O9" s="581"/>
      <c r="P9" s="581"/>
      <c r="Q9" s="581"/>
      <c r="R9" s="581"/>
      <c r="S9" s="581"/>
      <c r="T9" s="581"/>
      <c r="U9" s="581"/>
      <c r="V9" s="581"/>
      <c r="W9" s="581"/>
      <c r="X9" s="581"/>
      <c r="Y9" s="581"/>
      <c r="Z9" s="581"/>
      <c r="AA9" s="581"/>
      <c r="AB9" s="582"/>
      <c r="AC9" s="116" t="s">
        <v>196</v>
      </c>
      <c r="AD9" s="564" t="s">
        <v>259</v>
      </c>
      <c r="AE9" s="565"/>
      <c r="AF9" s="615" t="s">
        <v>382</v>
      </c>
      <c r="AG9" s="564" t="s">
        <v>87</v>
      </c>
      <c r="AH9" s="568"/>
      <c r="AI9" s="602" t="s">
        <v>88</v>
      </c>
      <c r="AJ9" s="621" t="s">
        <v>383</v>
      </c>
      <c r="AK9" s="621" t="s">
        <v>387</v>
      </c>
      <c r="AL9" s="583" t="s">
        <v>289</v>
      </c>
      <c r="AM9" s="583" t="s">
        <v>89</v>
      </c>
      <c r="AN9" s="621" t="s">
        <v>383</v>
      </c>
      <c r="AO9" s="621" t="s">
        <v>386</v>
      </c>
      <c r="AP9" s="583" t="s">
        <v>290</v>
      </c>
      <c r="AQ9" s="583" t="s">
        <v>288</v>
      </c>
      <c r="AR9" s="583"/>
      <c r="AS9" s="618" t="s">
        <v>155</v>
      </c>
    </row>
    <row r="10" spans="2:45" ht="77.25" customHeight="1" thickBot="1" x14ac:dyDescent="0.3">
      <c r="B10" s="589"/>
      <c r="C10" s="592"/>
      <c r="D10" s="596"/>
      <c r="E10" s="597"/>
      <c r="F10" s="600" t="s">
        <v>160</v>
      </c>
      <c r="G10" s="555" t="s">
        <v>161</v>
      </c>
      <c r="H10" s="555" t="s">
        <v>162</v>
      </c>
      <c r="I10" s="578" t="s">
        <v>163</v>
      </c>
      <c r="J10" s="578" t="s">
        <v>164</v>
      </c>
      <c r="K10" s="555" t="s">
        <v>165</v>
      </c>
      <c r="L10" s="557" t="s">
        <v>166</v>
      </c>
      <c r="M10" s="562" t="s">
        <v>171</v>
      </c>
      <c r="N10" s="563"/>
      <c r="O10" s="553" t="s">
        <v>172</v>
      </c>
      <c r="P10" s="563"/>
      <c r="Q10" s="553" t="s">
        <v>173</v>
      </c>
      <c r="R10" s="563"/>
      <c r="S10" s="553" t="s">
        <v>174</v>
      </c>
      <c r="T10" s="554"/>
      <c r="U10" s="553" t="s">
        <v>176</v>
      </c>
      <c r="V10" s="554"/>
      <c r="W10" s="553" t="s">
        <v>178</v>
      </c>
      <c r="X10" s="554"/>
      <c r="Y10" s="553" t="s">
        <v>180</v>
      </c>
      <c r="Z10" s="554"/>
      <c r="AA10" s="555" t="s">
        <v>184</v>
      </c>
      <c r="AB10" s="557" t="s">
        <v>183</v>
      </c>
      <c r="AC10" s="586" t="s">
        <v>197</v>
      </c>
      <c r="AD10" s="566"/>
      <c r="AE10" s="567"/>
      <c r="AF10" s="616"/>
      <c r="AG10" s="566"/>
      <c r="AH10" s="569"/>
      <c r="AI10" s="603"/>
      <c r="AJ10" s="622"/>
      <c r="AK10" s="622"/>
      <c r="AL10" s="584"/>
      <c r="AM10" s="584"/>
      <c r="AN10" s="622"/>
      <c r="AO10" s="622"/>
      <c r="AP10" s="584"/>
      <c r="AQ10" s="584"/>
      <c r="AR10" s="584"/>
      <c r="AS10" s="619"/>
    </row>
    <row r="11" spans="2:45" ht="38.25" customHeight="1" thickBot="1" x14ac:dyDescent="0.3">
      <c r="B11" s="590"/>
      <c r="C11" s="593"/>
      <c r="D11" s="598"/>
      <c r="E11" s="599"/>
      <c r="F11" s="601"/>
      <c r="G11" s="556"/>
      <c r="H11" s="556"/>
      <c r="I11" s="579"/>
      <c r="J11" s="579"/>
      <c r="K11" s="556"/>
      <c r="L11" s="608"/>
      <c r="M11" s="117" t="s">
        <v>167</v>
      </c>
      <c r="N11" s="118" t="s">
        <v>168</v>
      </c>
      <c r="O11" s="118" t="s">
        <v>169</v>
      </c>
      <c r="P11" s="118" t="s">
        <v>168</v>
      </c>
      <c r="Q11" s="118" t="s">
        <v>170</v>
      </c>
      <c r="R11" s="118" t="s">
        <v>168</v>
      </c>
      <c r="S11" s="118" t="s">
        <v>175</v>
      </c>
      <c r="T11" s="118" t="s">
        <v>168</v>
      </c>
      <c r="U11" s="118" t="s">
        <v>177</v>
      </c>
      <c r="V11" s="118" t="s">
        <v>168</v>
      </c>
      <c r="W11" s="118" t="s">
        <v>179</v>
      </c>
      <c r="X11" s="118" t="s">
        <v>168</v>
      </c>
      <c r="Y11" s="118" t="s">
        <v>181</v>
      </c>
      <c r="Z11" s="118" t="s">
        <v>168</v>
      </c>
      <c r="AA11" s="556"/>
      <c r="AB11" s="558"/>
      <c r="AC11" s="587"/>
      <c r="AD11" s="119" t="s">
        <v>260</v>
      </c>
      <c r="AE11" s="120" t="s">
        <v>261</v>
      </c>
      <c r="AF11" s="617"/>
      <c r="AG11" s="119" t="s">
        <v>261</v>
      </c>
      <c r="AH11" s="121" t="s">
        <v>260</v>
      </c>
      <c r="AI11" s="604"/>
      <c r="AJ11" s="622"/>
      <c r="AK11" s="622"/>
      <c r="AL11" s="585"/>
      <c r="AM11" s="585"/>
      <c r="AN11" s="622"/>
      <c r="AO11" s="622"/>
      <c r="AP11" s="585"/>
      <c r="AQ11" s="585"/>
      <c r="AR11" s="585"/>
      <c r="AS11" s="620"/>
    </row>
    <row r="12" spans="2:45" ht="78" customHeight="1" x14ac:dyDescent="0.25">
      <c r="B12" s="609" t="str">
        <f>'3-IDENTIFICACIÓN DEL RIESGO'!B12</f>
        <v>Direccionamiento Estratégico</v>
      </c>
      <c r="C12" s="612" t="str">
        <f>'3-IDENTIFICACIÓN DEL RIESGO'!E12</f>
        <v>1. Oficina del Planeación.</v>
      </c>
      <c r="D12" s="546" t="str">
        <f>'3-IDENTIFICACIÓN DEL RIESGO'!G12</f>
        <v>Definición de lineamientos estratégicos para beneficiar grupos de interés contrarios a los objetivos de Reforma Rural Integral y de Ordenamiento Social de la Propiedad Rural</v>
      </c>
      <c r="E12" s="546"/>
      <c r="F12" s="122" t="s">
        <v>431</v>
      </c>
      <c r="G12" s="194" t="s">
        <v>432</v>
      </c>
      <c r="H12" s="123" t="s">
        <v>433</v>
      </c>
      <c r="I12" s="123" t="s">
        <v>434</v>
      </c>
      <c r="J12" s="123" t="s">
        <v>435</v>
      </c>
      <c r="K12" s="123" t="s">
        <v>436</v>
      </c>
      <c r="L12" s="124" t="s">
        <v>437</v>
      </c>
      <c r="M12" s="125" t="s">
        <v>187</v>
      </c>
      <c r="N12" s="193">
        <f>IF(M12="Asignado",15,IF(M12="NO asignado",0))</f>
        <v>15</v>
      </c>
      <c r="O12" s="180" t="s">
        <v>188</v>
      </c>
      <c r="P12" s="193">
        <f>IF(O12="Adecuado",15,IF(O12="Inadecuado",0))</f>
        <v>15</v>
      </c>
      <c r="Q12" s="180" t="s">
        <v>189</v>
      </c>
      <c r="R12" s="193">
        <f>IF(Q12="Oportuna",15,IF(Q12="Inoportuna",0))</f>
        <v>15</v>
      </c>
      <c r="S12" s="180" t="s">
        <v>61</v>
      </c>
      <c r="T12" s="193">
        <f>IF(S12="Prevenir",15,IF(S12="Detectar",10,IF(S12="No es un control",0)))</f>
        <v>15</v>
      </c>
      <c r="U12" s="180" t="s">
        <v>190</v>
      </c>
      <c r="V12" s="193">
        <f>IF(U12="Confiable",15,IF(U12="No confiable",0))</f>
        <v>15</v>
      </c>
      <c r="W12" s="180" t="s">
        <v>191</v>
      </c>
      <c r="X12" s="193">
        <f>IF(W12="Se investigan oportunamente",15,IF(W12="No se investigan oportunamente",0))</f>
        <v>15</v>
      </c>
      <c r="Y12" s="180" t="s">
        <v>192</v>
      </c>
      <c r="Z12" s="193">
        <f>IF(Y12="Completa",10,IF(Y12="Incompleta",5,IF(Y12="No existe",0)))</f>
        <v>10</v>
      </c>
      <c r="AA12" s="126">
        <f>N12+P12+R12+T12+V12+X12+Z12</f>
        <v>100</v>
      </c>
      <c r="AB12" s="127" t="str">
        <f>IF(AA12&lt;86,"Débil",(IF(AA12&lt;96,"Moderado","Fuerte")))</f>
        <v>Fuerte</v>
      </c>
      <c r="AC12" s="128" t="s">
        <v>64</v>
      </c>
      <c r="AD12" s="191" t="str">
        <f>IF(OR(AND(AB12="Fuerte",AC12="Moderado"),AND(AB12="Moderado",AC12="Fuerte"),AND(AB12="Moderado",AC12="Moderado")),"Moderado",IF(OR(AND(AB12="Fuerte",AC12="Débil"),AND(AB12="Moderado",AC12="Débil"),AND(AB12="Débil")),"Débil",IF(AND(AB12="Fuerte",AC12="Fuerte"),"Fuerte")))</f>
        <v>Fuerte</v>
      </c>
      <c r="AE12" s="129" t="str">
        <f>IF(AD12="Fuerte","100",IF(AD12="Moderado","50",IF(AD12="Débil","0")))</f>
        <v>100</v>
      </c>
      <c r="AF12" s="544">
        <v>1</v>
      </c>
      <c r="AG12" s="540">
        <f>(AE12+AE13)/AF12</f>
        <v>100</v>
      </c>
      <c r="AH12" s="542" t="str">
        <f>IF(AG12&lt;50,"Débil",IF(AG12&lt;=99,"Moderado",IF(AG12=100,"Fuerte",IF(AG12="","ERROR"))))</f>
        <v>Fuerte</v>
      </c>
      <c r="AI12" s="536" t="s">
        <v>92</v>
      </c>
      <c r="AJ12" s="535">
        <f>IF(AH12="Débil",0,IF(AND(AH12="Moderado",AI12="Directamente"),1,IF(AND(AH12="Moderado",AI12="No disminuye"),0,IF(AND(AH12="Fuerte",AI12="Directamente"),2,IF(AND(AH12="Fuerte",AI12="No disminuye"),0)))))</f>
        <v>2</v>
      </c>
      <c r="AK12" s="535">
        <f>('4-VALORACIÓN DEL RIESGO'!H11-AJ12)</f>
        <v>1</v>
      </c>
      <c r="AL12" s="535" t="str">
        <f>IF(AK12=5,"Casi Seguro",IF(AK12=4,"Probable",IF(AK12=3,"Posible",IF(AK12=2,"Improbable",IF(AK12=1,"Rara Vez",IF(AK12=0,"Rara Vez",IF(AK12&lt;0,"Rara Vez")))))))</f>
        <v>Rara Vez</v>
      </c>
      <c r="AM12" s="536" t="s">
        <v>94</v>
      </c>
      <c r="AN12" s="533">
        <f>IF(AH12="Débil",0,IF(AND(AH12="Moderado",AM12="Directamente"),1,IF(AND(AH12="Moderado",AM12="Indirectamente"),0,IF(AND(AH12="Moderado",AM12="No disminuye"),0,IF(AND(AH12="Fuerte",AM12="Directamente"),2,IF(AND(AH12="Fuerte",AM12="Indirectamente"),1,IF(AND(AH12="Fuerte",AM12="No disminuye"),0)))))))</f>
        <v>0</v>
      </c>
      <c r="AO12" s="533">
        <f>('4-VALORACIÓN DEL RIESGO'!AD11-AN12)</f>
        <v>5</v>
      </c>
      <c r="AP12" s="537" t="str">
        <f>IF(AO12=5,"Catastrófico",IF(AO12=4,"Mayor",IF(AO12=3,"Moderado",IF(AO12=2,"Moderado",IF(AO12=1,"Moderado")))))</f>
        <v>Catastrófico</v>
      </c>
      <c r="AQ12" s="538" t="str">
        <f>IF(OR(AND(AP12="Moderado",AL12="Rara Vez"),AND(AP12="Moderado",AL12="Improbable")),"Moderado",IF(OR(AND(AP12="Mayor",AL12="Improbable"),AND(AP12="Mayor",AL12="Rara Vez"),AND(AP12="Moderado",AL12="Probable"),AND(AP12="Moderado",AL12="Posible")),"Alto",IF(OR(AND(AP12="Moderado",AL12="Casi Seguro"),AND(AP12="Mayor",AL12="Posible"),AND(AP12="Mayor",AL12="Probable"),AND(AP12="Mayor",AL12="Casi Seguro")),"Extremo",IF(AP12="Catastrófico","Extremo"))))</f>
        <v>Extremo</v>
      </c>
      <c r="AR12" s="538"/>
      <c r="AS12" s="539" t="s">
        <v>291</v>
      </c>
    </row>
    <row r="13" spans="2:45" ht="30.75" thickBot="1" x14ac:dyDescent="0.3">
      <c r="B13" s="610"/>
      <c r="C13" s="613"/>
      <c r="D13" s="546"/>
      <c r="E13" s="546"/>
      <c r="F13" s="130"/>
      <c r="G13" s="131"/>
      <c r="H13" s="123"/>
      <c r="I13" s="123"/>
      <c r="J13" s="123"/>
      <c r="K13" s="123"/>
      <c r="L13" s="124"/>
      <c r="M13" s="125"/>
      <c r="N13" s="193" t="b">
        <f t="shared" ref="N13:N76" si="0">IF(M13="Asignado",15,IF(M13="NO asignado",0))</f>
        <v>0</v>
      </c>
      <c r="O13" s="180"/>
      <c r="P13" s="193" t="b">
        <f t="shared" ref="P13:P76" si="1">IF(O13="Adecuado",15,IF(O13="Inadecuado",0))</f>
        <v>0</v>
      </c>
      <c r="Q13" s="180"/>
      <c r="R13" s="193" t="b">
        <f t="shared" ref="R13:R76" si="2">IF(Q13="Oportuna",15,IF(Q13="Inoportuna",0))</f>
        <v>0</v>
      </c>
      <c r="S13" s="180"/>
      <c r="T13" s="193" t="b">
        <f t="shared" ref="T13:T76" si="3">IF(S13="Prevenir",15,IF(S13="Detectar",10,IF(S13="No es un control",0)))</f>
        <v>0</v>
      </c>
      <c r="U13" s="180"/>
      <c r="V13" s="193" t="b">
        <f t="shared" ref="V13:V76" si="4">IF(U13="Confiable",15,IF(U13="No confiable",0))</f>
        <v>0</v>
      </c>
      <c r="W13" s="180"/>
      <c r="X13" s="193" t="b">
        <f t="shared" ref="X13:X76" si="5">IF(W13="Se investigan oportunamente",15,IF(W13="No se investigan oportunamente",0))</f>
        <v>0</v>
      </c>
      <c r="Y13" s="180"/>
      <c r="Z13" s="193" t="b">
        <f t="shared" ref="Z13:Z76" si="6">IF(Y13="Completa",10,IF(Y13="Incompleta",5,IF(Y13="No existe",0)))</f>
        <v>0</v>
      </c>
      <c r="AA13" s="126">
        <f t="shared" ref="AA13:AA76" si="7">N13+P13+R13+T13+V13+X13+Z13</f>
        <v>0</v>
      </c>
      <c r="AB13" s="127" t="str">
        <f t="shared" ref="AB13:AB76" si="8">IF(AA13&lt;86,"Débil",(IF(AA13&lt;96,"Moderado","Fuerte")))</f>
        <v>Débil</v>
      </c>
      <c r="AC13" s="128"/>
      <c r="AD13" s="191" t="str">
        <f t="shared" ref="AD13:AD76" si="9">IF(OR(AND(AB13="Fuerte",AC13="Moderado"),AND(AB13="Moderado",AC13="Fuerte"),AND(AB13="Moderado",AC13="Moderado")),"Moderado",IF(OR(AND(AB13="Fuerte",AC13="Débil"),AND(AB13="Moderado",AC13="Débil"),AND(AB13="Débil")),"Débil",IF(AND(AB13="Fuerte",AC13="Fuerte"),"Fuerte")))</f>
        <v>Débil</v>
      </c>
      <c r="AE13" s="129" t="str">
        <f t="shared" ref="AE13:AE76" si="10">IF(AD13="Fuerte","100",IF(AD13="Moderado","50",IF(AD13="Débil","0")))</f>
        <v>0</v>
      </c>
      <c r="AF13" s="545"/>
      <c r="AG13" s="541"/>
      <c r="AH13" s="543"/>
      <c r="AI13" s="536"/>
      <c r="AJ13" s="535"/>
      <c r="AK13" s="535"/>
      <c r="AL13" s="535"/>
      <c r="AM13" s="536"/>
      <c r="AN13" s="534"/>
      <c r="AO13" s="534"/>
      <c r="AP13" s="537"/>
      <c r="AQ13" s="538"/>
      <c r="AR13" s="538"/>
      <c r="AS13" s="539"/>
    </row>
    <row r="14" spans="2:45" ht="30" x14ac:dyDescent="0.25">
      <c r="B14" s="610"/>
      <c r="C14" s="613"/>
      <c r="D14" s="546" t="str">
        <f>'3-IDENTIFICACIÓN DEL RIESGO'!G14</f>
        <v>Riesgo 2</v>
      </c>
      <c r="E14" s="546"/>
      <c r="F14" s="130"/>
      <c r="G14" s="131"/>
      <c r="H14" s="123"/>
      <c r="I14" s="123"/>
      <c r="J14" s="123"/>
      <c r="K14" s="123"/>
      <c r="L14" s="124"/>
      <c r="M14" s="125"/>
      <c r="N14" s="193" t="b">
        <f t="shared" si="0"/>
        <v>0</v>
      </c>
      <c r="O14" s="180"/>
      <c r="P14" s="193" t="b">
        <f t="shared" si="1"/>
        <v>0</v>
      </c>
      <c r="Q14" s="180"/>
      <c r="R14" s="193" t="b">
        <f t="shared" si="2"/>
        <v>0</v>
      </c>
      <c r="S14" s="180"/>
      <c r="T14" s="193" t="b">
        <f t="shared" si="3"/>
        <v>0</v>
      </c>
      <c r="U14" s="180"/>
      <c r="V14" s="193" t="b">
        <f t="shared" si="4"/>
        <v>0</v>
      </c>
      <c r="W14" s="180"/>
      <c r="X14" s="193" t="b">
        <f t="shared" si="5"/>
        <v>0</v>
      </c>
      <c r="Y14" s="180"/>
      <c r="Z14" s="193" t="b">
        <f t="shared" si="6"/>
        <v>0</v>
      </c>
      <c r="AA14" s="126">
        <f t="shared" si="7"/>
        <v>0</v>
      </c>
      <c r="AB14" s="127" t="str">
        <f t="shared" si="8"/>
        <v>Débil</v>
      </c>
      <c r="AC14" s="128"/>
      <c r="AD14" s="191" t="str">
        <f t="shared" si="9"/>
        <v>Débil</v>
      </c>
      <c r="AE14" s="129" t="str">
        <f t="shared" si="10"/>
        <v>0</v>
      </c>
      <c r="AF14" s="544"/>
      <c r="AG14" s="540" t="e">
        <f t="shared" ref="AG14" si="11">(AE14+AE15)/AF14</f>
        <v>#DIV/0!</v>
      </c>
      <c r="AH14" s="542" t="e">
        <f t="shared" ref="AH14" si="12">IF(AG14&lt;50,"Débil",IF(AG14&lt;=99,"Moderado",IF(AG14=100,"Fuerte",IF(AG14="","ERROR"))))</f>
        <v>#DIV/0!</v>
      </c>
      <c r="AI14" s="536"/>
      <c r="AJ14" s="535" t="e">
        <f t="shared" ref="AJ14" si="13">IF(AH14="Débil",0,IF(AND(AH14="Moderado",AI14="Directamente"),1,IF(AND(AH14="Moderado",AI14="No disminuye"),0,IF(AND(AH14="Fuerte",AI14="Directamente"),2,IF(AND(AH14="Fuerte",AI14="No disminuye"),0)))))</f>
        <v>#DIV/0!</v>
      </c>
      <c r="AK14" s="535" t="e">
        <f>('4-VALORACIÓN DEL RIESGO'!H12-AJ14)</f>
        <v>#DIV/0!</v>
      </c>
      <c r="AL14" s="535" t="e">
        <f t="shared" ref="AL14" si="14">IF(AK14=5,"Casi Seguro",IF(AK14=4,"Probable",IF(AK14=3,"Posible",IF(AK14=2,"Improbable",IF(AK14=1,"Rara Vez",IF(AK14=0,"Rara Vez",IF(AK14&lt;0,"Rara Vez")))))))</f>
        <v>#DIV/0!</v>
      </c>
      <c r="AM14" s="536"/>
      <c r="AN14" s="533" t="e">
        <f t="shared" ref="AN14" si="15">IF(AH14="Débil",0,IF(AND(AH14="Moderado",AM14="Directamente"),1,IF(AND(AH14="Moderado",AM14="Indirectamente"),0,IF(AND(AH14="Moderado",AM14="No disminuye"),0,IF(AND(AH14="Fuerte",AM14="Directamente"),2,IF(AND(AH14="Fuerte",AM14="Indirectamente"),1,IF(AND(AH14="Fuerte",AM14="No disminuye"),0)))))))</f>
        <v>#DIV/0!</v>
      </c>
      <c r="AO14" s="533" t="e">
        <f>('4-VALORACIÓN DEL RIESGO'!AD12-AN14)</f>
        <v>#DIV/0!</v>
      </c>
      <c r="AP14" s="533" t="e">
        <f t="shared" ref="AP14" si="16">IF(AO14=5,"Catastrófico",IF(AO14=4,"Mayor",IF(AO14=3,"Moderado",IF(AO14=2,"Moderado",IF(AO14=1,"Moderado")))))</f>
        <v>#DIV/0!</v>
      </c>
      <c r="AQ14" s="538" t="e">
        <f t="shared" ref="AQ14" si="17">IF(OR(AND(AP14="Moderado",AL14="Rara Vez"),AND(AP14="Moderado",AL14="Improbable")),"Moderado",IF(OR(AND(AP14="Mayor",AL14="Improbable"),AND(AP14="Mayor",AL14="Rara Vez"),AND(AP14="Moderado",AL14="Probable"),AND(AP14="Moderado",AL14="Posible")),"Alto",IF(OR(AND(AP14="Moderado",AL14="Casi Seguro"),AND(AP14="Mayor",AL14="Posible"),AND(AP14="Mayor",AL14="Probable"),AND(AP14="Mayor",AL14="Casi Seguro")),"Extremo",IF(AP14="Catastrófico","Extremo"))))</f>
        <v>#DIV/0!</v>
      </c>
      <c r="AR14" s="538"/>
      <c r="AS14" s="539" t="s">
        <v>291</v>
      </c>
    </row>
    <row r="15" spans="2:45" ht="30.75" thickBot="1" x14ac:dyDescent="0.3">
      <c r="B15" s="610"/>
      <c r="C15" s="613"/>
      <c r="D15" s="546"/>
      <c r="E15" s="546"/>
      <c r="F15" s="130"/>
      <c r="G15" s="131"/>
      <c r="H15" s="123"/>
      <c r="I15" s="123"/>
      <c r="J15" s="123"/>
      <c r="K15" s="123"/>
      <c r="L15" s="124"/>
      <c r="M15" s="125"/>
      <c r="N15" s="193" t="b">
        <f t="shared" si="0"/>
        <v>0</v>
      </c>
      <c r="O15" s="180"/>
      <c r="P15" s="193" t="b">
        <f t="shared" si="1"/>
        <v>0</v>
      </c>
      <c r="Q15" s="180"/>
      <c r="R15" s="193" t="b">
        <f t="shared" si="2"/>
        <v>0</v>
      </c>
      <c r="S15" s="180"/>
      <c r="T15" s="193" t="b">
        <f t="shared" si="3"/>
        <v>0</v>
      </c>
      <c r="U15" s="180"/>
      <c r="V15" s="193" t="b">
        <f t="shared" si="4"/>
        <v>0</v>
      </c>
      <c r="W15" s="180"/>
      <c r="X15" s="193" t="b">
        <f t="shared" si="5"/>
        <v>0</v>
      </c>
      <c r="Y15" s="180"/>
      <c r="Z15" s="193" t="b">
        <f t="shared" si="6"/>
        <v>0</v>
      </c>
      <c r="AA15" s="126">
        <f t="shared" si="7"/>
        <v>0</v>
      </c>
      <c r="AB15" s="127" t="str">
        <f t="shared" si="8"/>
        <v>Débil</v>
      </c>
      <c r="AC15" s="128"/>
      <c r="AD15" s="191" t="str">
        <f t="shared" si="9"/>
        <v>Débil</v>
      </c>
      <c r="AE15" s="129" t="str">
        <f t="shared" si="10"/>
        <v>0</v>
      </c>
      <c r="AF15" s="545"/>
      <c r="AG15" s="541"/>
      <c r="AH15" s="543"/>
      <c r="AI15" s="536"/>
      <c r="AJ15" s="535"/>
      <c r="AK15" s="535"/>
      <c r="AL15" s="535"/>
      <c r="AM15" s="536"/>
      <c r="AN15" s="534"/>
      <c r="AO15" s="534"/>
      <c r="AP15" s="534"/>
      <c r="AQ15" s="538"/>
      <c r="AR15" s="538"/>
      <c r="AS15" s="539"/>
    </row>
    <row r="16" spans="2:45" ht="30" x14ac:dyDescent="0.25">
      <c r="B16" s="610"/>
      <c r="C16" s="613"/>
      <c r="D16" s="546" t="str">
        <f>'3-IDENTIFICACIÓN DEL RIESGO'!G16</f>
        <v>Riesgo 3</v>
      </c>
      <c r="E16" s="546"/>
      <c r="F16" s="130"/>
      <c r="G16" s="131"/>
      <c r="H16" s="123"/>
      <c r="I16" s="123"/>
      <c r="J16" s="123"/>
      <c r="K16" s="123"/>
      <c r="L16" s="124"/>
      <c r="M16" s="125"/>
      <c r="N16" s="193" t="b">
        <f t="shared" si="0"/>
        <v>0</v>
      </c>
      <c r="O16" s="180"/>
      <c r="P16" s="193" t="b">
        <f t="shared" si="1"/>
        <v>0</v>
      </c>
      <c r="Q16" s="180"/>
      <c r="R16" s="193" t="b">
        <f t="shared" si="2"/>
        <v>0</v>
      </c>
      <c r="S16" s="180"/>
      <c r="T16" s="193" t="b">
        <f t="shared" si="3"/>
        <v>0</v>
      </c>
      <c r="U16" s="180"/>
      <c r="V16" s="193" t="b">
        <f t="shared" si="4"/>
        <v>0</v>
      </c>
      <c r="W16" s="180"/>
      <c r="X16" s="193" t="b">
        <f t="shared" si="5"/>
        <v>0</v>
      </c>
      <c r="Y16" s="180"/>
      <c r="Z16" s="193" t="b">
        <f t="shared" si="6"/>
        <v>0</v>
      </c>
      <c r="AA16" s="126">
        <f t="shared" si="7"/>
        <v>0</v>
      </c>
      <c r="AB16" s="127" t="str">
        <f t="shared" si="8"/>
        <v>Débil</v>
      </c>
      <c r="AC16" s="128"/>
      <c r="AD16" s="191" t="str">
        <f t="shared" si="9"/>
        <v>Débil</v>
      </c>
      <c r="AE16" s="129" t="str">
        <f t="shared" si="10"/>
        <v>0</v>
      </c>
      <c r="AF16" s="544"/>
      <c r="AG16" s="540" t="e">
        <f t="shared" ref="AG16" si="18">(AE16+AE17)/AF16</f>
        <v>#DIV/0!</v>
      </c>
      <c r="AH16" s="542" t="e">
        <f t="shared" ref="AH16" si="19">IF(AG16&lt;50,"Débil",IF(AG16&lt;=99,"Moderado",IF(AG16=100,"Fuerte",IF(AG16="","ERROR"))))</f>
        <v>#DIV/0!</v>
      </c>
      <c r="AI16" s="536"/>
      <c r="AJ16" s="535" t="e">
        <f t="shared" ref="AJ16" si="20">IF(AH16="Débil",0,IF(AND(AH16="Moderado",AI16="Directamente"),1,IF(AND(AH16="Moderado",AI16="No disminuye"),0,IF(AND(AH16="Fuerte",AI16="Directamente"),2,IF(AND(AH16="Fuerte",AI16="No disminuye"),0)))))</f>
        <v>#DIV/0!</v>
      </c>
      <c r="AK16" s="535" t="e">
        <f>('4-VALORACIÓN DEL RIESGO'!H13-AJ16)</f>
        <v>#DIV/0!</v>
      </c>
      <c r="AL16" s="535" t="e">
        <f t="shared" ref="AL16" si="21">IF(AK16=5,"Casi Seguro",IF(AK16=4,"Probable",IF(AK16=3,"Posible",IF(AK16=2,"Improbable",IF(AK16=1,"Rara Vez",IF(AK16=0,"Rara Vez",IF(AK16&lt;0,"Rara Vez")))))))</f>
        <v>#DIV/0!</v>
      </c>
      <c r="AM16" s="536"/>
      <c r="AN16" s="533" t="e">
        <f t="shared" ref="AN16" si="22">IF(AH16="Débil",0,IF(AND(AH16="Moderado",AM16="Directamente"),1,IF(AND(AH16="Moderado",AM16="Indirectamente"),0,IF(AND(AH16="Moderado",AM16="No disminuye"),0,IF(AND(AH16="Fuerte",AM16="Directamente"),2,IF(AND(AH16="Fuerte",AM16="Indirectamente"),1,IF(AND(AH16="Fuerte",AM16="No disminuye"),0)))))))</f>
        <v>#DIV/0!</v>
      </c>
      <c r="AO16" s="533" t="e">
        <f>('4-VALORACIÓN DEL RIESGO'!AD13-AN16)</f>
        <v>#DIV/0!</v>
      </c>
      <c r="AP16" s="537" t="e">
        <f t="shared" ref="AP16" si="23">IF(AO16=5,"Catastrófico",IF(AO16=4,"Mayor",IF(AO16=3,"Moderado",IF(AO16=2,"Moderado",IF(AO16=1,"Moderado")))))</f>
        <v>#DIV/0!</v>
      </c>
      <c r="AQ16" s="538" t="e">
        <f t="shared" ref="AQ16" si="24">IF(OR(AND(AP16="Moderado",AL16="Rara Vez"),AND(AP16="Moderado",AL16="Improbable")),"Moderado",IF(OR(AND(AP16="Mayor",AL16="Improbable"),AND(AP16="Mayor",AL16="Rara Vez"),AND(AP16="Moderado",AL16="Probable"),AND(AP16="Moderado",AL16="Posible")),"Alto",IF(OR(AND(AP16="Moderado",AL16="Casi Seguro"),AND(AP16="Mayor",AL16="Posible"),AND(AP16="Mayor",AL16="Probable"),AND(AP16="Mayor",AL16="Casi Seguro")),"Extremo",IF(AP16="Catastrófico","Extremo"))))</f>
        <v>#DIV/0!</v>
      </c>
      <c r="AR16" s="538"/>
      <c r="AS16" s="539" t="s">
        <v>291</v>
      </c>
    </row>
    <row r="17" spans="2:45" ht="30.75" thickBot="1" x14ac:dyDescent="0.3">
      <c r="B17" s="610"/>
      <c r="C17" s="613"/>
      <c r="D17" s="546"/>
      <c r="E17" s="546"/>
      <c r="F17" s="130"/>
      <c r="G17" s="131"/>
      <c r="H17" s="123"/>
      <c r="I17" s="123"/>
      <c r="J17" s="123"/>
      <c r="K17" s="123"/>
      <c r="L17" s="124"/>
      <c r="M17" s="125"/>
      <c r="N17" s="193" t="b">
        <f t="shared" si="0"/>
        <v>0</v>
      </c>
      <c r="O17" s="180"/>
      <c r="P17" s="193" t="b">
        <f t="shared" si="1"/>
        <v>0</v>
      </c>
      <c r="Q17" s="180"/>
      <c r="R17" s="193" t="b">
        <f t="shared" si="2"/>
        <v>0</v>
      </c>
      <c r="S17" s="180"/>
      <c r="T17" s="193" t="b">
        <f t="shared" si="3"/>
        <v>0</v>
      </c>
      <c r="U17" s="180"/>
      <c r="V17" s="193" t="b">
        <f t="shared" si="4"/>
        <v>0</v>
      </c>
      <c r="W17" s="180"/>
      <c r="X17" s="193" t="b">
        <f t="shared" si="5"/>
        <v>0</v>
      </c>
      <c r="Y17" s="180"/>
      <c r="Z17" s="193" t="b">
        <f t="shared" si="6"/>
        <v>0</v>
      </c>
      <c r="AA17" s="126">
        <f t="shared" si="7"/>
        <v>0</v>
      </c>
      <c r="AB17" s="127" t="str">
        <f t="shared" si="8"/>
        <v>Débil</v>
      </c>
      <c r="AC17" s="128"/>
      <c r="AD17" s="191" t="str">
        <f t="shared" si="9"/>
        <v>Débil</v>
      </c>
      <c r="AE17" s="129" t="str">
        <f t="shared" si="10"/>
        <v>0</v>
      </c>
      <c r="AF17" s="545"/>
      <c r="AG17" s="541"/>
      <c r="AH17" s="543"/>
      <c r="AI17" s="536"/>
      <c r="AJ17" s="535"/>
      <c r="AK17" s="535"/>
      <c r="AL17" s="535"/>
      <c r="AM17" s="536"/>
      <c r="AN17" s="534"/>
      <c r="AO17" s="534"/>
      <c r="AP17" s="537"/>
      <c r="AQ17" s="538"/>
      <c r="AR17" s="538"/>
      <c r="AS17" s="539"/>
    </row>
    <row r="18" spans="2:45" ht="30" x14ac:dyDescent="0.25">
      <c r="B18" s="610"/>
      <c r="C18" s="613"/>
      <c r="D18" s="546" t="str">
        <f>'3-IDENTIFICACIÓN DEL RIESGO'!G18</f>
        <v>Riesgo 4</v>
      </c>
      <c r="E18" s="546"/>
      <c r="F18" s="130"/>
      <c r="G18" s="131"/>
      <c r="H18" s="123"/>
      <c r="I18" s="123"/>
      <c r="J18" s="123"/>
      <c r="K18" s="123"/>
      <c r="L18" s="124"/>
      <c r="M18" s="125"/>
      <c r="N18" s="193" t="b">
        <f t="shared" si="0"/>
        <v>0</v>
      </c>
      <c r="O18" s="180"/>
      <c r="P18" s="193" t="b">
        <f t="shared" si="1"/>
        <v>0</v>
      </c>
      <c r="Q18" s="180"/>
      <c r="R18" s="193" t="b">
        <f t="shared" si="2"/>
        <v>0</v>
      </c>
      <c r="S18" s="180"/>
      <c r="T18" s="193" t="b">
        <f t="shared" si="3"/>
        <v>0</v>
      </c>
      <c r="U18" s="180"/>
      <c r="V18" s="193" t="b">
        <f t="shared" si="4"/>
        <v>0</v>
      </c>
      <c r="W18" s="180"/>
      <c r="X18" s="193" t="b">
        <f t="shared" si="5"/>
        <v>0</v>
      </c>
      <c r="Y18" s="180"/>
      <c r="Z18" s="193" t="b">
        <f t="shared" si="6"/>
        <v>0</v>
      </c>
      <c r="AA18" s="126">
        <f t="shared" si="7"/>
        <v>0</v>
      </c>
      <c r="AB18" s="127" t="str">
        <f t="shared" si="8"/>
        <v>Débil</v>
      </c>
      <c r="AC18" s="128"/>
      <c r="AD18" s="191" t="str">
        <f t="shared" si="9"/>
        <v>Débil</v>
      </c>
      <c r="AE18" s="129" t="str">
        <f t="shared" si="10"/>
        <v>0</v>
      </c>
      <c r="AF18" s="544"/>
      <c r="AG18" s="540" t="e">
        <f t="shared" ref="AG18" si="25">(AE18+AE19)/AF18</f>
        <v>#DIV/0!</v>
      </c>
      <c r="AH18" s="542" t="e">
        <f t="shared" ref="AH18" si="26">IF(AG18&lt;50,"Débil",IF(AG18&lt;=99,"Moderado",IF(AG18=100,"Fuerte",IF(AG18="","ERROR"))))</f>
        <v>#DIV/0!</v>
      </c>
      <c r="AI18" s="536"/>
      <c r="AJ18" s="535" t="e">
        <f t="shared" ref="AJ18" si="27">IF(AH18="Débil",0,IF(AND(AH18="Moderado",AI18="Directamente"),1,IF(AND(AH18="Moderado",AI18="No disminuye"),0,IF(AND(AH18="Fuerte",AI18="Directamente"),2,IF(AND(AH18="Fuerte",AI18="No disminuye"),0)))))</f>
        <v>#DIV/0!</v>
      </c>
      <c r="AK18" s="535" t="e">
        <f>('4-VALORACIÓN DEL RIESGO'!H14-AJ18)</f>
        <v>#DIV/0!</v>
      </c>
      <c r="AL18" s="535" t="e">
        <f t="shared" ref="AL18" si="28">IF(AK18=5,"Casi Seguro",IF(AK18=4,"Probable",IF(AK18=3,"Posible",IF(AK18=2,"Improbable",IF(AK18=1,"Rara Vez",IF(AK18=0,"Rara Vez",IF(AK18&lt;0,"Rara Vez")))))))</f>
        <v>#DIV/0!</v>
      </c>
      <c r="AM18" s="536"/>
      <c r="AN18" s="533" t="e">
        <f t="shared" ref="AN18" si="29">IF(AH18="Débil",0,IF(AND(AH18="Moderado",AM18="Directamente"),1,IF(AND(AH18="Moderado",AM18="Indirectamente"),0,IF(AND(AH18="Moderado",AM18="No disminuye"),0,IF(AND(AH18="Fuerte",AM18="Directamente"),2,IF(AND(AH18="Fuerte",AM18="Indirectamente"),1,IF(AND(AH18="Fuerte",AM18="No disminuye"),0)))))))</f>
        <v>#DIV/0!</v>
      </c>
      <c r="AO18" s="533" t="e">
        <f>('4-VALORACIÓN DEL RIESGO'!AD14-AN18)</f>
        <v>#DIV/0!</v>
      </c>
      <c r="AP18" s="537" t="e">
        <f t="shared" ref="AP18" si="30">IF(AO18=5,"Catastrófico",IF(AO18=4,"Mayor",IF(AO18=3,"Moderado",IF(AO18=2,"Moderado",IF(AO18=1,"Moderado")))))</f>
        <v>#DIV/0!</v>
      </c>
      <c r="AQ18" s="538" t="e">
        <f t="shared" ref="AQ18" si="31">IF(OR(AND(AP18="Moderado",AL18="Rara Vez"),AND(AP18="Moderado",AL18="Improbable")),"Moderado",IF(OR(AND(AP18="Mayor",AL18="Improbable"),AND(AP18="Mayor",AL18="Rara Vez"),AND(AP18="Moderado",AL18="Probable"),AND(AP18="Moderado",AL18="Posible")),"Alto",IF(OR(AND(AP18="Moderado",AL18="Casi Seguro"),AND(AP18="Mayor",AL18="Posible"),AND(AP18="Mayor",AL18="Probable"),AND(AP18="Mayor",AL18="Casi Seguro")),"Extremo",IF(AP18="Catastrófico","Extremo"))))</f>
        <v>#DIV/0!</v>
      </c>
      <c r="AR18" s="538"/>
      <c r="AS18" s="539" t="s">
        <v>291</v>
      </c>
    </row>
    <row r="19" spans="2:45" ht="30.75" thickBot="1" x14ac:dyDescent="0.3">
      <c r="B19" s="610"/>
      <c r="C19" s="613"/>
      <c r="D19" s="546"/>
      <c r="E19" s="546"/>
      <c r="F19" s="130"/>
      <c r="G19" s="131"/>
      <c r="H19" s="123"/>
      <c r="I19" s="123"/>
      <c r="J19" s="123"/>
      <c r="K19" s="123"/>
      <c r="L19" s="124"/>
      <c r="M19" s="125"/>
      <c r="N19" s="193" t="b">
        <f t="shared" si="0"/>
        <v>0</v>
      </c>
      <c r="O19" s="180"/>
      <c r="P19" s="193" t="b">
        <f t="shared" si="1"/>
        <v>0</v>
      </c>
      <c r="Q19" s="180"/>
      <c r="R19" s="193" t="b">
        <f t="shared" si="2"/>
        <v>0</v>
      </c>
      <c r="S19" s="180"/>
      <c r="T19" s="193" t="b">
        <f t="shared" si="3"/>
        <v>0</v>
      </c>
      <c r="U19" s="180"/>
      <c r="V19" s="193" t="b">
        <f t="shared" si="4"/>
        <v>0</v>
      </c>
      <c r="W19" s="180"/>
      <c r="X19" s="193" t="b">
        <f t="shared" si="5"/>
        <v>0</v>
      </c>
      <c r="Y19" s="180"/>
      <c r="Z19" s="193" t="b">
        <f t="shared" si="6"/>
        <v>0</v>
      </c>
      <c r="AA19" s="126">
        <f t="shared" si="7"/>
        <v>0</v>
      </c>
      <c r="AB19" s="127" t="str">
        <f t="shared" si="8"/>
        <v>Débil</v>
      </c>
      <c r="AC19" s="128"/>
      <c r="AD19" s="191" t="str">
        <f t="shared" si="9"/>
        <v>Débil</v>
      </c>
      <c r="AE19" s="129" t="str">
        <f t="shared" si="10"/>
        <v>0</v>
      </c>
      <c r="AF19" s="545"/>
      <c r="AG19" s="541"/>
      <c r="AH19" s="543"/>
      <c r="AI19" s="536"/>
      <c r="AJ19" s="535"/>
      <c r="AK19" s="535"/>
      <c r="AL19" s="535"/>
      <c r="AM19" s="536"/>
      <c r="AN19" s="534"/>
      <c r="AO19" s="534"/>
      <c r="AP19" s="537"/>
      <c r="AQ19" s="538"/>
      <c r="AR19" s="538"/>
      <c r="AS19" s="539"/>
    </row>
    <row r="20" spans="2:45" ht="30" x14ac:dyDescent="0.25">
      <c r="B20" s="610"/>
      <c r="C20" s="613"/>
      <c r="D20" s="546" t="str">
        <f>'3-IDENTIFICACIÓN DEL RIESGO'!G20</f>
        <v>Riesgo 5</v>
      </c>
      <c r="E20" s="546"/>
      <c r="F20" s="130"/>
      <c r="G20" s="131"/>
      <c r="H20" s="123"/>
      <c r="I20" s="123"/>
      <c r="J20" s="123"/>
      <c r="K20" s="123"/>
      <c r="L20" s="124"/>
      <c r="M20" s="125"/>
      <c r="N20" s="193" t="b">
        <f t="shared" si="0"/>
        <v>0</v>
      </c>
      <c r="O20" s="180"/>
      <c r="P20" s="193" t="b">
        <f t="shared" si="1"/>
        <v>0</v>
      </c>
      <c r="Q20" s="180"/>
      <c r="R20" s="193" t="b">
        <f t="shared" si="2"/>
        <v>0</v>
      </c>
      <c r="S20" s="180"/>
      <c r="T20" s="193" t="b">
        <f t="shared" si="3"/>
        <v>0</v>
      </c>
      <c r="U20" s="180"/>
      <c r="V20" s="193" t="b">
        <f t="shared" si="4"/>
        <v>0</v>
      </c>
      <c r="W20" s="180"/>
      <c r="X20" s="193" t="b">
        <f t="shared" si="5"/>
        <v>0</v>
      </c>
      <c r="Y20" s="180"/>
      <c r="Z20" s="193" t="b">
        <f t="shared" si="6"/>
        <v>0</v>
      </c>
      <c r="AA20" s="126">
        <f t="shared" si="7"/>
        <v>0</v>
      </c>
      <c r="AB20" s="127" t="str">
        <f t="shared" si="8"/>
        <v>Débil</v>
      </c>
      <c r="AC20" s="128"/>
      <c r="AD20" s="191" t="str">
        <f t="shared" si="9"/>
        <v>Débil</v>
      </c>
      <c r="AE20" s="129" t="str">
        <f t="shared" si="10"/>
        <v>0</v>
      </c>
      <c r="AF20" s="544"/>
      <c r="AG20" s="540" t="e">
        <f t="shared" ref="AG20" si="32">(AE20+AE21)/AF20</f>
        <v>#DIV/0!</v>
      </c>
      <c r="AH20" s="542" t="e">
        <f t="shared" ref="AH20" si="33">IF(AG20&lt;50,"Débil",IF(AG20&lt;=99,"Moderado",IF(AG20=100,"Fuerte",IF(AG20="","ERROR"))))</f>
        <v>#DIV/0!</v>
      </c>
      <c r="AI20" s="536"/>
      <c r="AJ20" s="535" t="e">
        <f t="shared" ref="AJ20" si="34">IF(AH20="Débil",0,IF(AND(AH20="Moderado",AI20="Directamente"),1,IF(AND(AH20="Moderado",AI20="No disminuye"),0,IF(AND(AH20="Fuerte",AI20="Directamente"),2,IF(AND(AH20="Fuerte",AI20="No disminuye"),0)))))</f>
        <v>#DIV/0!</v>
      </c>
      <c r="AK20" s="535" t="e">
        <f>('4-VALORACIÓN DEL RIESGO'!H15-AJ20)</f>
        <v>#DIV/0!</v>
      </c>
      <c r="AL20" s="535" t="e">
        <f t="shared" ref="AL20" si="35">IF(AK20=5,"Casi Seguro",IF(AK20=4,"Probable",IF(AK20=3,"Posible",IF(AK20=2,"Improbable",IF(AK20=1,"Rara Vez",IF(AK20=0,"Rara Vez",IF(AK20&lt;0,"Rara Vez")))))))</f>
        <v>#DIV/0!</v>
      </c>
      <c r="AM20" s="536"/>
      <c r="AN20" s="533" t="e">
        <f t="shared" ref="AN20" si="36">IF(AH20="Débil",0,IF(AND(AH20="Moderado",AM20="Directamente"),1,IF(AND(AH20="Moderado",AM20="Indirectamente"),0,IF(AND(AH20="Moderado",AM20="No disminuye"),0,IF(AND(AH20="Fuerte",AM20="Directamente"),2,IF(AND(AH20="Fuerte",AM20="Indirectamente"),1,IF(AND(AH20="Fuerte",AM20="No disminuye"),0)))))))</f>
        <v>#DIV/0!</v>
      </c>
      <c r="AO20" s="533" t="e">
        <f>('4-VALORACIÓN DEL RIESGO'!AD15-AN20)</f>
        <v>#DIV/0!</v>
      </c>
      <c r="AP20" s="537" t="e">
        <f t="shared" ref="AP20" si="37">IF(AO20=5,"Catastrófico",IF(AO20=4,"Mayor",IF(AO20=3,"Moderado",IF(AO20=2,"Moderado",IF(AO20=1,"Moderado")))))</f>
        <v>#DIV/0!</v>
      </c>
      <c r="AQ20" s="538" t="e">
        <f t="shared" ref="AQ20" si="38">IF(OR(AND(AP20="Moderado",AL20="Rara Vez"),AND(AP20="Moderado",AL20="Improbable")),"Moderado",IF(OR(AND(AP20="Mayor",AL20="Improbable"),AND(AP20="Mayor",AL20="Rara Vez"),AND(AP20="Moderado",AL20="Probable"),AND(AP20="Moderado",AL20="Posible")),"Alto",IF(OR(AND(AP20="Moderado",AL20="Casi Seguro"),AND(AP20="Mayor",AL20="Posible"),AND(AP20="Mayor",AL20="Probable"),AND(AP20="Mayor",AL20="Casi Seguro")),"Extremo",IF(AP20="Catastrófico","Extremo"))))</f>
        <v>#DIV/0!</v>
      </c>
      <c r="AR20" s="538"/>
      <c r="AS20" s="539" t="s">
        <v>291</v>
      </c>
    </row>
    <row r="21" spans="2:45" ht="30.75" thickBot="1" x14ac:dyDescent="0.3">
      <c r="B21" s="611"/>
      <c r="C21" s="614"/>
      <c r="D21" s="546"/>
      <c r="E21" s="546"/>
      <c r="F21" s="130"/>
      <c r="G21" s="131"/>
      <c r="H21" s="123"/>
      <c r="I21" s="123"/>
      <c r="J21" s="123"/>
      <c r="K21" s="123"/>
      <c r="L21" s="124"/>
      <c r="M21" s="125"/>
      <c r="N21" s="193" t="b">
        <f t="shared" si="0"/>
        <v>0</v>
      </c>
      <c r="O21" s="180"/>
      <c r="P21" s="193" t="b">
        <f t="shared" si="1"/>
        <v>0</v>
      </c>
      <c r="Q21" s="180"/>
      <c r="R21" s="193" t="b">
        <f t="shared" si="2"/>
        <v>0</v>
      </c>
      <c r="S21" s="180"/>
      <c r="T21" s="193" t="b">
        <f t="shared" si="3"/>
        <v>0</v>
      </c>
      <c r="U21" s="180"/>
      <c r="V21" s="193" t="b">
        <f t="shared" si="4"/>
        <v>0</v>
      </c>
      <c r="W21" s="180"/>
      <c r="X21" s="193" t="b">
        <f t="shared" si="5"/>
        <v>0</v>
      </c>
      <c r="Y21" s="180"/>
      <c r="Z21" s="193" t="b">
        <f t="shared" si="6"/>
        <v>0</v>
      </c>
      <c r="AA21" s="126">
        <f t="shared" si="7"/>
        <v>0</v>
      </c>
      <c r="AB21" s="127" t="str">
        <f t="shared" si="8"/>
        <v>Débil</v>
      </c>
      <c r="AC21" s="128"/>
      <c r="AD21" s="191" t="str">
        <f t="shared" si="9"/>
        <v>Débil</v>
      </c>
      <c r="AE21" s="129" t="str">
        <f t="shared" si="10"/>
        <v>0</v>
      </c>
      <c r="AF21" s="545"/>
      <c r="AG21" s="541"/>
      <c r="AH21" s="543"/>
      <c r="AI21" s="536"/>
      <c r="AJ21" s="535"/>
      <c r="AK21" s="535"/>
      <c r="AL21" s="535"/>
      <c r="AM21" s="536"/>
      <c r="AN21" s="534"/>
      <c r="AO21" s="534"/>
      <c r="AP21" s="537"/>
      <c r="AQ21" s="538"/>
      <c r="AR21" s="538"/>
      <c r="AS21" s="539"/>
    </row>
    <row r="22" spans="2:45" ht="58.5" customHeight="1" x14ac:dyDescent="0.25">
      <c r="B22" s="547" t="str">
        <f>'3-IDENTIFICACIÓN DEL RIESGO'!B22</f>
        <v>Comunicación y Gestión con Grupos de Interés.</v>
      </c>
      <c r="C22" s="559" t="str">
        <f>'3-IDENTIFICACIÓN DEL RIESGO'!E22</f>
        <v>1. Dirección General.
2. Secretaría General.
3. Oficina de Planeación.
4. Oficina Jurídica.
5. Oficina del Inspector de la Gestión de Tierras.
6. Oficina de Control Interno.</v>
      </c>
      <c r="D22" s="546" t="str">
        <f>'3-IDENTIFICACIÓN DEL RIESGO'!G22</f>
        <v>Alterar información destinada a la consolidación de los informes de gestión, para beneficio propio o favorecimiento de grupos de interés, partidos políticos o particulares.</v>
      </c>
      <c r="E22" s="546"/>
      <c r="F22" s="132" t="s">
        <v>438</v>
      </c>
      <c r="G22" s="132" t="s">
        <v>439</v>
      </c>
      <c r="H22" s="132" t="s">
        <v>440</v>
      </c>
      <c r="I22" s="132" t="s">
        <v>441</v>
      </c>
      <c r="J22" s="132" t="s">
        <v>442</v>
      </c>
      <c r="K22" s="132" t="s">
        <v>443</v>
      </c>
      <c r="L22" s="132" t="s">
        <v>444</v>
      </c>
      <c r="M22" s="125" t="s">
        <v>187</v>
      </c>
      <c r="N22" s="193">
        <f t="shared" si="0"/>
        <v>15</v>
      </c>
      <c r="O22" s="180" t="s">
        <v>188</v>
      </c>
      <c r="P22" s="193">
        <f t="shared" si="1"/>
        <v>15</v>
      </c>
      <c r="Q22" s="180" t="s">
        <v>189</v>
      </c>
      <c r="R22" s="193">
        <f t="shared" si="2"/>
        <v>15</v>
      </c>
      <c r="S22" s="180" t="s">
        <v>193</v>
      </c>
      <c r="T22" s="193">
        <f t="shared" si="3"/>
        <v>10</v>
      </c>
      <c r="U22" s="180" t="s">
        <v>190</v>
      </c>
      <c r="V22" s="193">
        <f t="shared" si="4"/>
        <v>15</v>
      </c>
      <c r="W22" s="180" t="s">
        <v>191</v>
      </c>
      <c r="X22" s="193">
        <f t="shared" si="5"/>
        <v>15</v>
      </c>
      <c r="Y22" s="180" t="s">
        <v>192</v>
      </c>
      <c r="Z22" s="193">
        <f t="shared" si="6"/>
        <v>10</v>
      </c>
      <c r="AA22" s="126">
        <f t="shared" si="7"/>
        <v>95</v>
      </c>
      <c r="AB22" s="127" t="str">
        <f t="shared" si="8"/>
        <v>Moderado</v>
      </c>
      <c r="AC22" s="128" t="s">
        <v>64</v>
      </c>
      <c r="AD22" s="191" t="str">
        <f t="shared" si="9"/>
        <v>Moderado</v>
      </c>
      <c r="AE22" s="129" t="str">
        <f t="shared" si="10"/>
        <v>50</v>
      </c>
      <c r="AF22" s="544">
        <v>1</v>
      </c>
      <c r="AG22" s="540">
        <f t="shared" ref="AG22" si="39">(AE22+AE23)/AF22</f>
        <v>50</v>
      </c>
      <c r="AH22" s="542" t="str">
        <f t="shared" ref="AH22" si="40">IF(AG22&lt;50,"Débil",IF(AG22&lt;=99,"Moderado",IF(AG22=100,"Fuerte",IF(AG22="","ERROR"))))</f>
        <v>Moderado</v>
      </c>
      <c r="AI22" s="536" t="s">
        <v>92</v>
      </c>
      <c r="AJ22" s="535">
        <f t="shared" ref="AJ22" si="41">IF(AH22="Débil",0,IF(AND(AH22="Moderado",AI22="Directamente"),1,IF(AND(AH22="Moderado",AI22="No disminuye"),0,IF(AND(AH22="Fuerte",AI22="Directamente"),2,IF(AND(AH22="Fuerte",AI22="No disminuye"),0)))))</f>
        <v>1</v>
      </c>
      <c r="AK22" s="535">
        <f>('4-VALORACIÓN DEL RIESGO'!H16-AJ22)</f>
        <v>2</v>
      </c>
      <c r="AL22" s="535" t="str">
        <f t="shared" ref="AL22" si="42">IF(AK22=5,"Casi Seguro",IF(AK22=4,"Probable",IF(AK22=3,"Posible",IF(AK22=2,"Improbable",IF(AK22=1,"Rara Vez",IF(AK22=0,"Rara Vez",IF(AK22&lt;0,"Rara Vez")))))))</f>
        <v>Improbable</v>
      </c>
      <c r="AM22" s="536" t="s">
        <v>94</v>
      </c>
      <c r="AN22" s="533">
        <f t="shared" ref="AN22" si="43">IF(AH22="Débil",0,IF(AND(AH22="Moderado",AM22="Directamente"),1,IF(AND(AH22="Moderado",AM22="Indirectamente"),0,IF(AND(AH22="Moderado",AM22="No disminuye"),0,IF(AND(AH22="Fuerte",AM22="Directamente"),2,IF(AND(AH22="Fuerte",AM22="Indirectamente"),1,IF(AND(AH22="Fuerte",AM22="No disminuye"),0)))))))</f>
        <v>0</v>
      </c>
      <c r="AO22" s="533">
        <f>('4-VALORACIÓN DEL RIESGO'!AD16-AN22)</f>
        <v>5</v>
      </c>
      <c r="AP22" s="537" t="str">
        <f t="shared" ref="AP22" si="44">IF(AO22=5,"Catastrófico",IF(AO22=4,"Mayor",IF(AO22=3,"Moderado",IF(AO22=2,"Moderado",IF(AO22=1,"Moderado")))))</f>
        <v>Catastrófico</v>
      </c>
      <c r="AQ22" s="538" t="str">
        <f t="shared" ref="AQ22" si="45">IF(OR(AND(AP22="Moderado",AL22="Rara Vez"),AND(AP22="Moderado",AL22="Improbable")),"Moderado",IF(OR(AND(AP22="Mayor",AL22="Improbable"),AND(AP22="Mayor",AL22="Rara Vez"),AND(AP22="Moderado",AL22="Probable"),AND(AP22="Moderado",AL22="Posible")),"Alto",IF(OR(AND(AP22="Moderado",AL22="Casi Seguro"),AND(AP22="Mayor",AL22="Posible"),AND(AP22="Mayor",AL22="Probable"),AND(AP22="Mayor",AL22="Casi Seguro")),"Extremo",IF(AP22="Catastrófico","Extremo"))))</f>
        <v>Extremo</v>
      </c>
      <c r="AR22" s="538"/>
      <c r="AS22" s="539" t="s">
        <v>291</v>
      </c>
    </row>
    <row r="23" spans="2:45" ht="30.75" thickBot="1" x14ac:dyDescent="0.3">
      <c r="B23" s="548"/>
      <c r="C23" s="560"/>
      <c r="D23" s="546"/>
      <c r="E23" s="546"/>
      <c r="F23" s="132"/>
      <c r="G23" s="132"/>
      <c r="H23" s="132"/>
      <c r="I23" s="132"/>
      <c r="J23" s="132"/>
      <c r="K23" s="132"/>
      <c r="L23" s="132"/>
      <c r="M23" s="125"/>
      <c r="N23" s="193" t="b">
        <f t="shared" si="0"/>
        <v>0</v>
      </c>
      <c r="O23" s="180"/>
      <c r="P23" s="193" t="b">
        <f t="shared" si="1"/>
        <v>0</v>
      </c>
      <c r="Q23" s="180"/>
      <c r="R23" s="193" t="b">
        <f t="shared" si="2"/>
        <v>0</v>
      </c>
      <c r="S23" s="180"/>
      <c r="T23" s="193" t="b">
        <f t="shared" si="3"/>
        <v>0</v>
      </c>
      <c r="U23" s="180"/>
      <c r="V23" s="193" t="b">
        <f t="shared" si="4"/>
        <v>0</v>
      </c>
      <c r="W23" s="180"/>
      <c r="X23" s="193" t="b">
        <f t="shared" si="5"/>
        <v>0</v>
      </c>
      <c r="Y23" s="180"/>
      <c r="Z23" s="193" t="b">
        <f t="shared" si="6"/>
        <v>0</v>
      </c>
      <c r="AA23" s="126">
        <f t="shared" si="7"/>
        <v>0</v>
      </c>
      <c r="AB23" s="127" t="str">
        <f t="shared" si="8"/>
        <v>Débil</v>
      </c>
      <c r="AC23" s="128"/>
      <c r="AD23" s="191" t="str">
        <f t="shared" si="9"/>
        <v>Débil</v>
      </c>
      <c r="AE23" s="129" t="str">
        <f t="shared" si="10"/>
        <v>0</v>
      </c>
      <c r="AF23" s="545"/>
      <c r="AG23" s="541"/>
      <c r="AH23" s="543"/>
      <c r="AI23" s="536"/>
      <c r="AJ23" s="535"/>
      <c r="AK23" s="535"/>
      <c r="AL23" s="535"/>
      <c r="AM23" s="536"/>
      <c r="AN23" s="534"/>
      <c r="AO23" s="534"/>
      <c r="AP23" s="537"/>
      <c r="AQ23" s="538"/>
      <c r="AR23" s="538"/>
      <c r="AS23" s="539"/>
    </row>
    <row r="24" spans="2:45" ht="30" x14ac:dyDescent="0.25">
      <c r="B24" s="548"/>
      <c r="C24" s="560"/>
      <c r="D24" s="546" t="str">
        <f>'3-IDENTIFICACIÓN DEL RIESGO'!G24</f>
        <v>Riesgo 2</v>
      </c>
      <c r="E24" s="546"/>
      <c r="F24" s="132"/>
      <c r="G24" s="132"/>
      <c r="H24" s="132"/>
      <c r="I24" s="132"/>
      <c r="J24" s="132"/>
      <c r="K24" s="132"/>
      <c r="L24" s="132"/>
      <c r="M24" s="125"/>
      <c r="N24" s="193" t="b">
        <f t="shared" si="0"/>
        <v>0</v>
      </c>
      <c r="O24" s="180"/>
      <c r="P24" s="193" t="b">
        <f t="shared" si="1"/>
        <v>0</v>
      </c>
      <c r="Q24" s="180"/>
      <c r="R24" s="193" t="b">
        <f t="shared" si="2"/>
        <v>0</v>
      </c>
      <c r="S24" s="180"/>
      <c r="T24" s="193" t="b">
        <f t="shared" si="3"/>
        <v>0</v>
      </c>
      <c r="U24" s="180"/>
      <c r="V24" s="193" t="b">
        <f t="shared" si="4"/>
        <v>0</v>
      </c>
      <c r="W24" s="180"/>
      <c r="X24" s="193" t="b">
        <f t="shared" si="5"/>
        <v>0</v>
      </c>
      <c r="Y24" s="180"/>
      <c r="Z24" s="193" t="b">
        <f t="shared" si="6"/>
        <v>0</v>
      </c>
      <c r="AA24" s="126">
        <f t="shared" si="7"/>
        <v>0</v>
      </c>
      <c r="AB24" s="127" t="str">
        <f t="shared" si="8"/>
        <v>Débil</v>
      </c>
      <c r="AC24" s="128"/>
      <c r="AD24" s="191" t="str">
        <f t="shared" si="9"/>
        <v>Débil</v>
      </c>
      <c r="AE24" s="129" t="str">
        <f t="shared" si="10"/>
        <v>0</v>
      </c>
      <c r="AF24" s="544"/>
      <c r="AG24" s="540" t="e">
        <f t="shared" ref="AG24" si="46">(AE24+AE25)/AF24</f>
        <v>#DIV/0!</v>
      </c>
      <c r="AH24" s="542" t="e">
        <f t="shared" ref="AH24" si="47">IF(AG24&lt;50,"Débil",IF(AG24&lt;=99,"Moderado",IF(AG24=100,"Fuerte",IF(AG24="","ERROR"))))</f>
        <v>#DIV/0!</v>
      </c>
      <c r="AI24" s="536"/>
      <c r="AJ24" s="535" t="e">
        <f t="shared" ref="AJ24" si="48">IF(AH24="Débil",0,IF(AND(AH24="Moderado",AI24="Directamente"),1,IF(AND(AH24="Moderado",AI24="No disminuye"),0,IF(AND(AH24="Fuerte",AI24="Directamente"),2,IF(AND(AH24="Fuerte",AI24="No disminuye"),0)))))</f>
        <v>#DIV/0!</v>
      </c>
      <c r="AK24" s="535" t="e">
        <f>('4-VALORACIÓN DEL RIESGO'!H17-AJ24)</f>
        <v>#DIV/0!</v>
      </c>
      <c r="AL24" s="535" t="e">
        <f t="shared" ref="AL24" si="49">IF(AK24=5,"Casi Seguro",IF(AK24=4,"Probable",IF(AK24=3,"Posible",IF(AK24=2,"Improbable",IF(AK24=1,"Rara Vez",IF(AK24=0,"Rara Vez",IF(AK24&lt;0,"Rara Vez")))))))</f>
        <v>#DIV/0!</v>
      </c>
      <c r="AM24" s="536"/>
      <c r="AN24" s="533" t="e">
        <f t="shared" ref="AN24" si="50">IF(AH24="Débil",0,IF(AND(AH24="Moderado",AM24="Directamente"),1,IF(AND(AH24="Moderado",AM24="Indirectamente"),0,IF(AND(AH24="Moderado",AM24="No disminuye"),0,IF(AND(AH24="Fuerte",AM24="Directamente"),2,IF(AND(AH24="Fuerte",AM24="Indirectamente"),1,IF(AND(AH24="Fuerte",AM24="No disminuye"),0)))))))</f>
        <v>#DIV/0!</v>
      </c>
      <c r="AO24" s="533" t="e">
        <f>('4-VALORACIÓN DEL RIESGO'!AD17-AN24)</f>
        <v>#DIV/0!</v>
      </c>
      <c r="AP24" s="537" t="e">
        <f t="shared" ref="AP24" si="51">IF(AO24=5,"Catastrófico",IF(AO24=4,"Mayor",IF(AO24=3,"Moderado",IF(AO24=2,"Moderado",IF(AO24=1,"Moderado")))))</f>
        <v>#DIV/0!</v>
      </c>
      <c r="AQ24" s="538" t="e">
        <f t="shared" ref="AQ24" si="52">IF(OR(AND(AP24="Moderado",AL24="Rara Vez"),AND(AP24="Moderado",AL24="Improbable")),"Moderado",IF(OR(AND(AP24="Mayor",AL24="Improbable"),AND(AP24="Mayor",AL24="Rara Vez"),AND(AP24="Moderado",AL24="Probable"),AND(AP24="Moderado",AL24="Posible")),"Alto",IF(OR(AND(AP24="Moderado",AL24="Casi Seguro"),AND(AP24="Mayor",AL24="Posible"),AND(AP24="Mayor",AL24="Probable"),AND(AP24="Mayor",AL24="Casi Seguro")),"Extremo",IF(AP24="Catastrófico","Extremo"))))</f>
        <v>#DIV/0!</v>
      </c>
      <c r="AR24" s="538"/>
      <c r="AS24" s="539" t="s">
        <v>291</v>
      </c>
    </row>
    <row r="25" spans="2:45" ht="30.75" thickBot="1" x14ac:dyDescent="0.3">
      <c r="B25" s="548"/>
      <c r="C25" s="560"/>
      <c r="D25" s="546"/>
      <c r="E25" s="546"/>
      <c r="F25" s="132"/>
      <c r="G25" s="132"/>
      <c r="H25" s="132"/>
      <c r="I25" s="132"/>
      <c r="J25" s="132"/>
      <c r="K25" s="132"/>
      <c r="L25" s="132"/>
      <c r="M25" s="125"/>
      <c r="N25" s="193" t="b">
        <f t="shared" si="0"/>
        <v>0</v>
      </c>
      <c r="O25" s="180"/>
      <c r="P25" s="193" t="b">
        <f t="shared" si="1"/>
        <v>0</v>
      </c>
      <c r="Q25" s="180"/>
      <c r="R25" s="193" t="b">
        <f t="shared" si="2"/>
        <v>0</v>
      </c>
      <c r="S25" s="180"/>
      <c r="T25" s="193" t="b">
        <f t="shared" si="3"/>
        <v>0</v>
      </c>
      <c r="U25" s="180"/>
      <c r="V25" s="193" t="b">
        <f t="shared" si="4"/>
        <v>0</v>
      </c>
      <c r="W25" s="180"/>
      <c r="X25" s="193" t="b">
        <f t="shared" si="5"/>
        <v>0</v>
      </c>
      <c r="Y25" s="180"/>
      <c r="Z25" s="193" t="b">
        <f t="shared" si="6"/>
        <v>0</v>
      </c>
      <c r="AA25" s="126">
        <f t="shared" si="7"/>
        <v>0</v>
      </c>
      <c r="AB25" s="127" t="str">
        <f t="shared" si="8"/>
        <v>Débil</v>
      </c>
      <c r="AC25" s="128"/>
      <c r="AD25" s="191" t="str">
        <f t="shared" si="9"/>
        <v>Débil</v>
      </c>
      <c r="AE25" s="129" t="str">
        <f t="shared" si="10"/>
        <v>0</v>
      </c>
      <c r="AF25" s="545"/>
      <c r="AG25" s="541"/>
      <c r="AH25" s="543"/>
      <c r="AI25" s="536"/>
      <c r="AJ25" s="535"/>
      <c r="AK25" s="535"/>
      <c r="AL25" s="535"/>
      <c r="AM25" s="536"/>
      <c r="AN25" s="534"/>
      <c r="AO25" s="534"/>
      <c r="AP25" s="537"/>
      <c r="AQ25" s="538"/>
      <c r="AR25" s="538"/>
      <c r="AS25" s="539"/>
    </row>
    <row r="26" spans="2:45" ht="30" x14ac:dyDescent="0.25">
      <c r="B26" s="548"/>
      <c r="C26" s="560"/>
      <c r="D26" s="546" t="str">
        <f>'3-IDENTIFICACIÓN DEL RIESGO'!G26</f>
        <v>Riesgo 3</v>
      </c>
      <c r="E26" s="546"/>
      <c r="F26" s="132"/>
      <c r="G26" s="132"/>
      <c r="H26" s="132"/>
      <c r="I26" s="132"/>
      <c r="J26" s="132"/>
      <c r="K26" s="132"/>
      <c r="L26" s="132"/>
      <c r="M26" s="125"/>
      <c r="N26" s="193" t="b">
        <f t="shared" si="0"/>
        <v>0</v>
      </c>
      <c r="O26" s="180"/>
      <c r="P26" s="193" t="b">
        <f t="shared" si="1"/>
        <v>0</v>
      </c>
      <c r="Q26" s="180"/>
      <c r="R26" s="193" t="b">
        <f t="shared" si="2"/>
        <v>0</v>
      </c>
      <c r="S26" s="180"/>
      <c r="T26" s="193" t="b">
        <f t="shared" si="3"/>
        <v>0</v>
      </c>
      <c r="U26" s="180"/>
      <c r="V26" s="193" t="b">
        <f t="shared" si="4"/>
        <v>0</v>
      </c>
      <c r="W26" s="180"/>
      <c r="X26" s="193" t="b">
        <f t="shared" si="5"/>
        <v>0</v>
      </c>
      <c r="Y26" s="180"/>
      <c r="Z26" s="193" t="b">
        <f t="shared" si="6"/>
        <v>0</v>
      </c>
      <c r="AA26" s="126">
        <f t="shared" si="7"/>
        <v>0</v>
      </c>
      <c r="AB26" s="127" t="str">
        <f t="shared" si="8"/>
        <v>Débil</v>
      </c>
      <c r="AC26" s="128"/>
      <c r="AD26" s="191" t="str">
        <f t="shared" si="9"/>
        <v>Débil</v>
      </c>
      <c r="AE26" s="129" t="str">
        <f t="shared" si="10"/>
        <v>0</v>
      </c>
      <c r="AF26" s="544"/>
      <c r="AG26" s="540" t="e">
        <f t="shared" ref="AG26" si="53">(AE26+AE27)/AF26</f>
        <v>#DIV/0!</v>
      </c>
      <c r="AH26" s="542" t="e">
        <f t="shared" ref="AH26" si="54">IF(AG26&lt;50,"Débil",IF(AG26&lt;=99,"Moderado",IF(AG26=100,"Fuerte",IF(AG26="","ERROR"))))</f>
        <v>#DIV/0!</v>
      </c>
      <c r="AI26" s="536"/>
      <c r="AJ26" s="535" t="e">
        <f t="shared" ref="AJ26" si="55">IF(AH26="Débil",0,IF(AND(AH26="Moderado",AI26="Directamente"),1,IF(AND(AH26="Moderado",AI26="No disminuye"),0,IF(AND(AH26="Fuerte",AI26="Directamente"),2,IF(AND(AH26="Fuerte",AI26="No disminuye"),0)))))</f>
        <v>#DIV/0!</v>
      </c>
      <c r="AK26" s="535" t="e">
        <f>('4-VALORACIÓN DEL RIESGO'!H18-AJ26)</f>
        <v>#DIV/0!</v>
      </c>
      <c r="AL26" s="535" t="e">
        <f t="shared" ref="AL26" si="56">IF(AK26=5,"Casi Seguro",IF(AK26=4,"Probable",IF(AK26=3,"Posible",IF(AK26=2,"Improbable",IF(AK26=1,"Rara Vez",IF(AK26=0,"Rara Vez",IF(AK26&lt;0,"Rara Vez")))))))</f>
        <v>#DIV/0!</v>
      </c>
      <c r="AM26" s="536"/>
      <c r="AN26" s="533" t="e">
        <f t="shared" ref="AN26" si="57">IF(AH26="Débil",0,IF(AND(AH26="Moderado",AM26="Directamente"),1,IF(AND(AH26="Moderado",AM26="Indirectamente"),0,IF(AND(AH26="Moderado",AM26="No disminuye"),0,IF(AND(AH26="Fuerte",AM26="Directamente"),2,IF(AND(AH26="Fuerte",AM26="Indirectamente"),1,IF(AND(AH26="Fuerte",AM26="No disminuye"),0)))))))</f>
        <v>#DIV/0!</v>
      </c>
      <c r="AO26" s="533" t="e">
        <f>('4-VALORACIÓN DEL RIESGO'!AD18-AN26)</f>
        <v>#DIV/0!</v>
      </c>
      <c r="AP26" s="537" t="e">
        <f t="shared" ref="AP26" si="58">IF(AO26=5,"Catastrófico",IF(AO26=4,"Mayor",IF(AO26=3,"Moderado",IF(AO26=2,"Moderado",IF(AO26=1,"Moderado")))))</f>
        <v>#DIV/0!</v>
      </c>
      <c r="AQ26" s="538" t="e">
        <f t="shared" ref="AQ26" si="59">IF(OR(AND(AP26="Moderado",AL26="Rara Vez"),AND(AP26="Moderado",AL26="Improbable")),"Moderado",IF(OR(AND(AP26="Mayor",AL26="Improbable"),AND(AP26="Mayor",AL26="Rara Vez"),AND(AP26="Moderado",AL26="Probable"),AND(AP26="Moderado",AL26="Posible")),"Alto",IF(OR(AND(AP26="Moderado",AL26="Casi Seguro"),AND(AP26="Mayor",AL26="Posible"),AND(AP26="Mayor",AL26="Probable"),AND(AP26="Mayor",AL26="Casi Seguro")),"Extremo",IF(AP26="Catastrófico","Extremo"))))</f>
        <v>#DIV/0!</v>
      </c>
      <c r="AR26" s="538"/>
      <c r="AS26" s="539" t="s">
        <v>291</v>
      </c>
    </row>
    <row r="27" spans="2:45" ht="30.75" thickBot="1" x14ac:dyDescent="0.3">
      <c r="B27" s="548"/>
      <c r="C27" s="560"/>
      <c r="D27" s="546"/>
      <c r="E27" s="546"/>
      <c r="F27" s="132"/>
      <c r="G27" s="132"/>
      <c r="H27" s="132"/>
      <c r="I27" s="132"/>
      <c r="J27" s="132"/>
      <c r="K27" s="132"/>
      <c r="L27" s="132"/>
      <c r="M27" s="125"/>
      <c r="N27" s="193" t="b">
        <f t="shared" si="0"/>
        <v>0</v>
      </c>
      <c r="O27" s="180"/>
      <c r="P27" s="193" t="b">
        <f t="shared" si="1"/>
        <v>0</v>
      </c>
      <c r="Q27" s="180"/>
      <c r="R27" s="193" t="b">
        <f t="shared" si="2"/>
        <v>0</v>
      </c>
      <c r="S27" s="180"/>
      <c r="T27" s="193" t="b">
        <f t="shared" si="3"/>
        <v>0</v>
      </c>
      <c r="U27" s="180"/>
      <c r="V27" s="193" t="b">
        <f t="shared" si="4"/>
        <v>0</v>
      </c>
      <c r="W27" s="180"/>
      <c r="X27" s="193" t="b">
        <f t="shared" si="5"/>
        <v>0</v>
      </c>
      <c r="Y27" s="180"/>
      <c r="Z27" s="193" t="b">
        <f t="shared" si="6"/>
        <v>0</v>
      </c>
      <c r="AA27" s="126">
        <f t="shared" si="7"/>
        <v>0</v>
      </c>
      <c r="AB27" s="127" t="str">
        <f t="shared" si="8"/>
        <v>Débil</v>
      </c>
      <c r="AC27" s="128"/>
      <c r="AD27" s="191" t="str">
        <f t="shared" si="9"/>
        <v>Débil</v>
      </c>
      <c r="AE27" s="129" t="str">
        <f t="shared" si="10"/>
        <v>0</v>
      </c>
      <c r="AF27" s="545"/>
      <c r="AG27" s="541"/>
      <c r="AH27" s="543"/>
      <c r="AI27" s="536"/>
      <c r="AJ27" s="535"/>
      <c r="AK27" s="535"/>
      <c r="AL27" s="535"/>
      <c r="AM27" s="536"/>
      <c r="AN27" s="534"/>
      <c r="AO27" s="534"/>
      <c r="AP27" s="537"/>
      <c r="AQ27" s="538"/>
      <c r="AR27" s="538"/>
      <c r="AS27" s="539"/>
    </row>
    <row r="28" spans="2:45" ht="30" x14ac:dyDescent="0.25">
      <c r="B28" s="548"/>
      <c r="C28" s="560"/>
      <c r="D28" s="546" t="str">
        <f>'3-IDENTIFICACIÓN DEL RIESGO'!G28</f>
        <v>Riesgo 4</v>
      </c>
      <c r="E28" s="546"/>
      <c r="F28" s="132"/>
      <c r="G28" s="132"/>
      <c r="H28" s="132"/>
      <c r="I28" s="132"/>
      <c r="J28" s="132"/>
      <c r="K28" s="132"/>
      <c r="L28" s="132"/>
      <c r="M28" s="125"/>
      <c r="N28" s="193" t="b">
        <f t="shared" si="0"/>
        <v>0</v>
      </c>
      <c r="O28" s="180"/>
      <c r="P28" s="193" t="b">
        <f t="shared" si="1"/>
        <v>0</v>
      </c>
      <c r="Q28" s="180"/>
      <c r="R28" s="193" t="b">
        <f t="shared" si="2"/>
        <v>0</v>
      </c>
      <c r="S28" s="180"/>
      <c r="T28" s="193" t="b">
        <f t="shared" si="3"/>
        <v>0</v>
      </c>
      <c r="U28" s="180"/>
      <c r="V28" s="193" t="b">
        <f t="shared" si="4"/>
        <v>0</v>
      </c>
      <c r="W28" s="180"/>
      <c r="X28" s="193" t="b">
        <f t="shared" si="5"/>
        <v>0</v>
      </c>
      <c r="Y28" s="180"/>
      <c r="Z28" s="193" t="b">
        <f t="shared" si="6"/>
        <v>0</v>
      </c>
      <c r="AA28" s="126">
        <f t="shared" si="7"/>
        <v>0</v>
      </c>
      <c r="AB28" s="127" t="str">
        <f t="shared" si="8"/>
        <v>Débil</v>
      </c>
      <c r="AC28" s="128"/>
      <c r="AD28" s="191" t="str">
        <f t="shared" si="9"/>
        <v>Débil</v>
      </c>
      <c r="AE28" s="129" t="str">
        <f t="shared" si="10"/>
        <v>0</v>
      </c>
      <c r="AF28" s="544"/>
      <c r="AG28" s="540" t="e">
        <f t="shared" ref="AG28" si="60">(AE28+AE29)/AF28</f>
        <v>#DIV/0!</v>
      </c>
      <c r="AH28" s="542" t="e">
        <f t="shared" ref="AH28" si="61">IF(AG28&lt;50,"Débil",IF(AG28&lt;=99,"Moderado",IF(AG28=100,"Fuerte",IF(AG28="","ERROR"))))</f>
        <v>#DIV/0!</v>
      </c>
      <c r="AI28" s="536"/>
      <c r="AJ28" s="535" t="e">
        <f t="shared" ref="AJ28" si="62">IF(AH28="Débil",0,IF(AND(AH28="Moderado",AI28="Directamente"),1,IF(AND(AH28="Moderado",AI28="No disminuye"),0,IF(AND(AH28="Fuerte",AI28="Directamente"),2,IF(AND(AH28="Fuerte",AI28="No disminuye"),0)))))</f>
        <v>#DIV/0!</v>
      </c>
      <c r="AK28" s="535" t="e">
        <f>('4-VALORACIÓN DEL RIESGO'!H19-AJ28)</f>
        <v>#DIV/0!</v>
      </c>
      <c r="AL28" s="535" t="e">
        <f t="shared" ref="AL28" si="63">IF(AK28=5,"Casi Seguro",IF(AK28=4,"Probable",IF(AK28=3,"Posible",IF(AK28=2,"Improbable",IF(AK28=1,"Rara Vez",IF(AK28=0,"Rara Vez",IF(AK28&lt;0,"Rara Vez")))))))</f>
        <v>#DIV/0!</v>
      </c>
      <c r="AM28" s="536"/>
      <c r="AN28" s="533" t="e">
        <f t="shared" ref="AN28" si="64">IF(AH28="Débil",0,IF(AND(AH28="Moderado",AM28="Directamente"),1,IF(AND(AH28="Moderado",AM28="Indirectamente"),0,IF(AND(AH28="Moderado",AM28="No disminuye"),0,IF(AND(AH28="Fuerte",AM28="Directamente"),2,IF(AND(AH28="Fuerte",AM28="Indirectamente"),1,IF(AND(AH28="Fuerte",AM28="No disminuye"),0)))))))</f>
        <v>#DIV/0!</v>
      </c>
      <c r="AO28" s="533" t="e">
        <f>('4-VALORACIÓN DEL RIESGO'!AD19-AN28)</f>
        <v>#DIV/0!</v>
      </c>
      <c r="AP28" s="537" t="e">
        <f t="shared" ref="AP28" si="65">IF(AO28=5,"Catastrófico",IF(AO28=4,"Mayor",IF(AO28=3,"Moderado",IF(AO28=2,"Moderado",IF(AO28=1,"Moderado")))))</f>
        <v>#DIV/0!</v>
      </c>
      <c r="AQ28" s="538" t="e">
        <f t="shared" ref="AQ28" si="66">IF(OR(AND(AP28="Moderado",AL28="Rara Vez"),AND(AP28="Moderado",AL28="Improbable")),"Moderado",IF(OR(AND(AP28="Mayor",AL28="Improbable"),AND(AP28="Mayor",AL28="Rara Vez"),AND(AP28="Moderado",AL28="Probable"),AND(AP28="Moderado",AL28="Posible")),"Alto",IF(OR(AND(AP28="Moderado",AL28="Casi Seguro"),AND(AP28="Mayor",AL28="Posible"),AND(AP28="Mayor",AL28="Probable"),AND(AP28="Mayor",AL28="Casi Seguro")),"Extremo",IF(AP28="Catastrófico","Extremo"))))</f>
        <v>#DIV/0!</v>
      </c>
      <c r="AR28" s="538"/>
      <c r="AS28" s="539" t="s">
        <v>291</v>
      </c>
    </row>
    <row r="29" spans="2:45" ht="30.75" thickBot="1" x14ac:dyDescent="0.3">
      <c r="B29" s="548"/>
      <c r="C29" s="560"/>
      <c r="D29" s="546"/>
      <c r="E29" s="546"/>
      <c r="F29" s="132"/>
      <c r="G29" s="132"/>
      <c r="H29" s="132"/>
      <c r="I29" s="132"/>
      <c r="J29" s="132"/>
      <c r="K29" s="132"/>
      <c r="L29" s="132"/>
      <c r="M29" s="125"/>
      <c r="N29" s="193" t="b">
        <f t="shared" si="0"/>
        <v>0</v>
      </c>
      <c r="O29" s="180"/>
      <c r="P29" s="193" t="b">
        <f t="shared" si="1"/>
        <v>0</v>
      </c>
      <c r="Q29" s="180"/>
      <c r="R29" s="193" t="b">
        <f t="shared" si="2"/>
        <v>0</v>
      </c>
      <c r="S29" s="180"/>
      <c r="T29" s="193" t="b">
        <f t="shared" si="3"/>
        <v>0</v>
      </c>
      <c r="U29" s="180"/>
      <c r="V29" s="193" t="b">
        <f t="shared" si="4"/>
        <v>0</v>
      </c>
      <c r="W29" s="180"/>
      <c r="X29" s="193" t="b">
        <f t="shared" si="5"/>
        <v>0</v>
      </c>
      <c r="Y29" s="180"/>
      <c r="Z29" s="193" t="b">
        <f t="shared" si="6"/>
        <v>0</v>
      </c>
      <c r="AA29" s="126">
        <f t="shared" si="7"/>
        <v>0</v>
      </c>
      <c r="AB29" s="127" t="str">
        <f t="shared" si="8"/>
        <v>Débil</v>
      </c>
      <c r="AC29" s="128"/>
      <c r="AD29" s="191" t="str">
        <f t="shared" si="9"/>
        <v>Débil</v>
      </c>
      <c r="AE29" s="129" t="str">
        <f t="shared" si="10"/>
        <v>0</v>
      </c>
      <c r="AF29" s="545"/>
      <c r="AG29" s="541"/>
      <c r="AH29" s="543"/>
      <c r="AI29" s="536"/>
      <c r="AJ29" s="535"/>
      <c r="AK29" s="535"/>
      <c r="AL29" s="535"/>
      <c r="AM29" s="536"/>
      <c r="AN29" s="534"/>
      <c r="AO29" s="534"/>
      <c r="AP29" s="537"/>
      <c r="AQ29" s="538"/>
      <c r="AR29" s="538"/>
      <c r="AS29" s="539"/>
    </row>
    <row r="30" spans="2:45" ht="30" x14ac:dyDescent="0.25">
      <c r="B30" s="548"/>
      <c r="C30" s="560"/>
      <c r="D30" s="546" t="str">
        <f>'3-IDENTIFICACIÓN DEL RIESGO'!G30</f>
        <v>Riesgo 5</v>
      </c>
      <c r="E30" s="546"/>
      <c r="F30" s="132"/>
      <c r="G30" s="132"/>
      <c r="H30" s="132"/>
      <c r="I30" s="132"/>
      <c r="J30" s="132"/>
      <c r="K30" s="132"/>
      <c r="L30" s="132"/>
      <c r="M30" s="125"/>
      <c r="N30" s="193" t="b">
        <f t="shared" si="0"/>
        <v>0</v>
      </c>
      <c r="O30" s="180"/>
      <c r="P30" s="193" t="b">
        <f t="shared" si="1"/>
        <v>0</v>
      </c>
      <c r="Q30" s="180"/>
      <c r="R30" s="193" t="b">
        <f t="shared" si="2"/>
        <v>0</v>
      </c>
      <c r="S30" s="180"/>
      <c r="T30" s="193" t="b">
        <f t="shared" si="3"/>
        <v>0</v>
      </c>
      <c r="U30" s="180"/>
      <c r="V30" s="193" t="b">
        <f t="shared" si="4"/>
        <v>0</v>
      </c>
      <c r="W30" s="180"/>
      <c r="X30" s="193" t="b">
        <f t="shared" si="5"/>
        <v>0</v>
      </c>
      <c r="Y30" s="180"/>
      <c r="Z30" s="193" t="b">
        <f t="shared" si="6"/>
        <v>0</v>
      </c>
      <c r="AA30" s="126">
        <f t="shared" si="7"/>
        <v>0</v>
      </c>
      <c r="AB30" s="127" t="str">
        <f t="shared" si="8"/>
        <v>Débil</v>
      </c>
      <c r="AC30" s="128"/>
      <c r="AD30" s="191" t="str">
        <f t="shared" si="9"/>
        <v>Débil</v>
      </c>
      <c r="AE30" s="129" t="str">
        <f t="shared" si="10"/>
        <v>0</v>
      </c>
      <c r="AF30" s="544"/>
      <c r="AG30" s="540" t="e">
        <f t="shared" ref="AG30" si="67">(AE30+AE31)/AF30</f>
        <v>#DIV/0!</v>
      </c>
      <c r="AH30" s="542" t="e">
        <f t="shared" ref="AH30" si="68">IF(AG30&lt;50,"Débil",IF(AG30&lt;=99,"Moderado",IF(AG30=100,"Fuerte",IF(AG30="","ERROR"))))</f>
        <v>#DIV/0!</v>
      </c>
      <c r="AI30" s="536"/>
      <c r="AJ30" s="535" t="e">
        <f t="shared" ref="AJ30" si="69">IF(AH30="Débil",0,IF(AND(AH30="Moderado",AI30="Directamente"),1,IF(AND(AH30="Moderado",AI30="No disminuye"),0,IF(AND(AH30="Fuerte",AI30="Directamente"),2,IF(AND(AH30="Fuerte",AI30="No disminuye"),0)))))</f>
        <v>#DIV/0!</v>
      </c>
      <c r="AK30" s="535" t="e">
        <f>('4-VALORACIÓN DEL RIESGO'!H20-AJ30)</f>
        <v>#DIV/0!</v>
      </c>
      <c r="AL30" s="535" t="e">
        <f t="shared" ref="AL30" si="70">IF(AK30=5,"Casi Seguro",IF(AK30=4,"Probable",IF(AK30=3,"Posible",IF(AK30=2,"Improbable",IF(AK30=1,"Rara Vez",IF(AK30=0,"Rara Vez",IF(AK30&lt;0,"Rara Vez")))))))</f>
        <v>#DIV/0!</v>
      </c>
      <c r="AM30" s="536"/>
      <c r="AN30" s="533" t="e">
        <f t="shared" ref="AN30" si="71">IF(AH30="Débil",0,IF(AND(AH30="Moderado",AM30="Directamente"),1,IF(AND(AH30="Moderado",AM30="Indirectamente"),0,IF(AND(AH30="Moderado",AM30="No disminuye"),0,IF(AND(AH30="Fuerte",AM30="Directamente"),2,IF(AND(AH30="Fuerte",AM30="Indirectamente"),1,IF(AND(AH30="Fuerte",AM30="No disminuye"),0)))))))</f>
        <v>#DIV/0!</v>
      </c>
      <c r="AO30" s="533" t="e">
        <f>('4-VALORACIÓN DEL RIESGO'!AD20-AN30)</f>
        <v>#DIV/0!</v>
      </c>
      <c r="AP30" s="537" t="e">
        <f t="shared" ref="AP30" si="72">IF(AO30=5,"Catastrófico",IF(AO30=4,"Mayor",IF(AO30=3,"Moderado",IF(AO30=2,"Moderado",IF(AO30=1,"Moderado")))))</f>
        <v>#DIV/0!</v>
      </c>
      <c r="AQ30" s="538" t="e">
        <f t="shared" ref="AQ30" si="73">IF(OR(AND(AP30="Moderado",AL30="Rara Vez"),AND(AP30="Moderado",AL30="Improbable")),"Moderado",IF(OR(AND(AP30="Mayor",AL30="Improbable"),AND(AP30="Mayor",AL30="Rara Vez"),AND(AP30="Moderado",AL30="Probable"),AND(AP30="Moderado",AL30="Posible")),"Alto",IF(OR(AND(AP30="Moderado",AL30="Casi Seguro"),AND(AP30="Mayor",AL30="Posible"),AND(AP30="Mayor",AL30="Probable"),AND(AP30="Mayor",AL30="Casi Seguro")),"Extremo",IF(AP30="Catastrófico","Extremo"))))</f>
        <v>#DIV/0!</v>
      </c>
      <c r="AR30" s="538"/>
      <c r="AS30" s="539" t="s">
        <v>291</v>
      </c>
    </row>
    <row r="31" spans="2:45" ht="30.75" thickBot="1" x14ac:dyDescent="0.3">
      <c r="B31" s="549"/>
      <c r="C31" s="561"/>
      <c r="D31" s="546"/>
      <c r="E31" s="546"/>
      <c r="F31" s="132"/>
      <c r="G31" s="132"/>
      <c r="H31" s="132"/>
      <c r="I31" s="132"/>
      <c r="J31" s="132"/>
      <c r="K31" s="132"/>
      <c r="L31" s="132"/>
      <c r="M31" s="125"/>
      <c r="N31" s="193" t="b">
        <f t="shared" si="0"/>
        <v>0</v>
      </c>
      <c r="O31" s="180"/>
      <c r="P31" s="193" t="b">
        <f t="shared" si="1"/>
        <v>0</v>
      </c>
      <c r="Q31" s="180"/>
      <c r="R31" s="193" t="b">
        <f t="shared" si="2"/>
        <v>0</v>
      </c>
      <c r="S31" s="180"/>
      <c r="T31" s="193" t="b">
        <f t="shared" si="3"/>
        <v>0</v>
      </c>
      <c r="U31" s="180"/>
      <c r="V31" s="193" t="b">
        <f t="shared" si="4"/>
        <v>0</v>
      </c>
      <c r="W31" s="180"/>
      <c r="X31" s="193" t="b">
        <f t="shared" si="5"/>
        <v>0</v>
      </c>
      <c r="Y31" s="180"/>
      <c r="Z31" s="193" t="b">
        <f t="shared" si="6"/>
        <v>0</v>
      </c>
      <c r="AA31" s="126">
        <f t="shared" si="7"/>
        <v>0</v>
      </c>
      <c r="AB31" s="127" t="str">
        <f t="shared" si="8"/>
        <v>Débil</v>
      </c>
      <c r="AC31" s="128"/>
      <c r="AD31" s="191" t="str">
        <f t="shared" si="9"/>
        <v>Débil</v>
      </c>
      <c r="AE31" s="129" t="str">
        <f t="shared" si="10"/>
        <v>0</v>
      </c>
      <c r="AF31" s="545"/>
      <c r="AG31" s="541"/>
      <c r="AH31" s="543"/>
      <c r="AI31" s="536"/>
      <c r="AJ31" s="535"/>
      <c r="AK31" s="535"/>
      <c r="AL31" s="535"/>
      <c r="AM31" s="536"/>
      <c r="AN31" s="534"/>
      <c r="AO31" s="534"/>
      <c r="AP31" s="537"/>
      <c r="AQ31" s="538"/>
      <c r="AR31" s="538"/>
      <c r="AS31" s="539"/>
    </row>
    <row r="32" spans="2:45" ht="67.5" customHeight="1" x14ac:dyDescent="0.25">
      <c r="B32" s="550" t="str">
        <f>'3-IDENTIFICACIÓN DEL RIESGO'!B32</f>
        <v>Inteligencia de la información.</v>
      </c>
      <c r="C32" s="483" t="str">
        <f>'3-IDENTIFICACIÓN DEL RIESGO'!E32</f>
        <v>1. Dirección de Gestión del Ordenamiento Social de la Propiedad.
2. Oficina de Planeación.</v>
      </c>
      <c r="D32" s="546" t="str">
        <f>'3-IDENTIFICACIÓN DEL RIESGO'!G32</f>
        <v>Estructurar proyectos de TI para beneficio específico de un tercero o propio.</v>
      </c>
      <c r="E32" s="546"/>
      <c r="F32" s="132" t="s">
        <v>713</v>
      </c>
      <c r="G32" s="132" t="s">
        <v>497</v>
      </c>
      <c r="H32" s="132" t="s">
        <v>714</v>
      </c>
      <c r="I32" s="132" t="s">
        <v>715</v>
      </c>
      <c r="J32" s="132" t="s">
        <v>716</v>
      </c>
      <c r="K32" s="132" t="s">
        <v>717</v>
      </c>
      <c r="L32" s="132" t="s">
        <v>718</v>
      </c>
      <c r="M32" s="125" t="s">
        <v>187</v>
      </c>
      <c r="N32" s="193">
        <f t="shared" si="0"/>
        <v>15</v>
      </c>
      <c r="O32" s="180" t="s">
        <v>188</v>
      </c>
      <c r="P32" s="193">
        <f t="shared" si="1"/>
        <v>15</v>
      </c>
      <c r="Q32" s="180" t="s">
        <v>189</v>
      </c>
      <c r="R32" s="193">
        <f t="shared" si="2"/>
        <v>15</v>
      </c>
      <c r="S32" s="180" t="s">
        <v>193</v>
      </c>
      <c r="T32" s="193">
        <f t="shared" si="3"/>
        <v>10</v>
      </c>
      <c r="U32" s="180" t="s">
        <v>190</v>
      </c>
      <c r="V32" s="193">
        <f t="shared" si="4"/>
        <v>15</v>
      </c>
      <c r="W32" s="180" t="s">
        <v>191</v>
      </c>
      <c r="X32" s="193">
        <f t="shared" si="5"/>
        <v>15</v>
      </c>
      <c r="Y32" s="180" t="s">
        <v>192</v>
      </c>
      <c r="Z32" s="193">
        <f t="shared" si="6"/>
        <v>10</v>
      </c>
      <c r="AA32" s="126">
        <f t="shared" si="7"/>
        <v>95</v>
      </c>
      <c r="AB32" s="127" t="str">
        <f t="shared" si="8"/>
        <v>Moderado</v>
      </c>
      <c r="AC32" s="128" t="s">
        <v>64</v>
      </c>
      <c r="AD32" s="191" t="str">
        <f t="shared" si="9"/>
        <v>Moderado</v>
      </c>
      <c r="AE32" s="129" t="str">
        <f t="shared" si="10"/>
        <v>50</v>
      </c>
      <c r="AF32" s="544">
        <v>1</v>
      </c>
      <c r="AG32" s="540">
        <f t="shared" ref="AG32" si="74">(AE32+AE33)/AF32</f>
        <v>50</v>
      </c>
      <c r="AH32" s="542" t="str">
        <f t="shared" ref="AH32" si="75">IF(AG32&lt;50,"Débil",IF(AG32&lt;=99,"Moderado",IF(AG32=100,"Fuerte",IF(AG32="","ERROR"))))</f>
        <v>Moderado</v>
      </c>
      <c r="AI32" s="536" t="s">
        <v>92</v>
      </c>
      <c r="AJ32" s="535">
        <f t="shared" ref="AJ32" si="76">IF(AH32="Débil",0,IF(AND(AH32="Moderado",AI32="Directamente"),1,IF(AND(AH32="Moderado",AI32="No disminuye"),0,IF(AND(AH32="Fuerte",AI32="Directamente"),2,IF(AND(AH32="Fuerte",AI32="No disminuye"),0)))))</f>
        <v>1</v>
      </c>
      <c r="AK32" s="535">
        <f>('4-VALORACIÓN DEL RIESGO'!H21-AJ32)</f>
        <v>0</v>
      </c>
      <c r="AL32" s="535" t="str">
        <f t="shared" ref="AL32" si="77">IF(AK32=5,"Casi Seguro",IF(AK32=4,"Probable",IF(AK32=3,"Posible",IF(AK32=2,"Improbable",IF(AK32=1,"Rara Vez",IF(AK32=0,"Rara Vez",IF(AK32&lt;0,"Rara Vez")))))))</f>
        <v>Rara Vez</v>
      </c>
      <c r="AM32" s="536" t="s">
        <v>94</v>
      </c>
      <c r="AN32" s="533">
        <f t="shared" ref="AN32" si="78">IF(AH32="Débil",0,IF(AND(AH32="Moderado",AM32="Directamente"),1,IF(AND(AH32="Moderado",AM32="Indirectamente"),0,IF(AND(AH32="Moderado",AM32="No disminuye"),0,IF(AND(AH32="Fuerte",AM32="Directamente"),2,IF(AND(AH32="Fuerte",AM32="Indirectamente"),1,IF(AND(AH32="Fuerte",AM32="No disminuye"),0)))))))</f>
        <v>0</v>
      </c>
      <c r="AO32" s="533">
        <f>('4-VALORACIÓN DEL RIESGO'!AD21-AN32)</f>
        <v>4</v>
      </c>
      <c r="AP32" s="537" t="str">
        <f t="shared" ref="AP32" si="79">IF(AO32=5,"Catastrófico",IF(AO32=4,"Mayor",IF(AO32=3,"Moderado",IF(AO32=2,"Moderado",IF(AO32=1,"Moderado")))))</f>
        <v>Mayor</v>
      </c>
      <c r="AQ32" s="538" t="str">
        <f t="shared" ref="AQ32" si="80">IF(OR(AND(AP32="Moderado",AL32="Rara Vez"),AND(AP32="Moderado",AL32="Improbable")),"Moderado",IF(OR(AND(AP32="Mayor",AL32="Improbable"),AND(AP32="Mayor",AL32="Rara Vez"),AND(AP32="Moderado",AL32="Probable"),AND(AP32="Moderado",AL32="Posible")),"Alto",IF(OR(AND(AP32="Moderado",AL32="Casi Seguro"),AND(AP32="Mayor",AL32="Posible"),AND(AP32="Mayor",AL32="Probable"),AND(AP32="Mayor",AL32="Casi Seguro")),"Extremo",IF(AP32="Catastrófico","Extremo"))))</f>
        <v>Alto</v>
      </c>
      <c r="AR32" s="538"/>
      <c r="AS32" s="539" t="s">
        <v>291</v>
      </c>
    </row>
    <row r="33" spans="2:45" ht="30.75" thickBot="1" x14ac:dyDescent="0.3">
      <c r="B33" s="551"/>
      <c r="C33" s="484"/>
      <c r="D33" s="546"/>
      <c r="E33" s="546"/>
      <c r="F33" s="132"/>
      <c r="G33" s="132"/>
      <c r="H33" s="132"/>
      <c r="I33" s="132"/>
      <c r="J33" s="132"/>
      <c r="K33" s="132"/>
      <c r="L33" s="132"/>
      <c r="M33" s="125"/>
      <c r="N33" s="193" t="b">
        <f t="shared" si="0"/>
        <v>0</v>
      </c>
      <c r="O33" s="180"/>
      <c r="P33" s="193" t="b">
        <f t="shared" si="1"/>
        <v>0</v>
      </c>
      <c r="Q33" s="180"/>
      <c r="R33" s="193" t="b">
        <f t="shared" si="2"/>
        <v>0</v>
      </c>
      <c r="S33" s="180"/>
      <c r="T33" s="193" t="b">
        <f t="shared" si="3"/>
        <v>0</v>
      </c>
      <c r="U33" s="180"/>
      <c r="V33" s="193" t="b">
        <f t="shared" si="4"/>
        <v>0</v>
      </c>
      <c r="W33" s="180"/>
      <c r="X33" s="193" t="b">
        <f t="shared" si="5"/>
        <v>0</v>
      </c>
      <c r="Y33" s="180"/>
      <c r="Z33" s="193" t="b">
        <f t="shared" si="6"/>
        <v>0</v>
      </c>
      <c r="AA33" s="126">
        <f t="shared" si="7"/>
        <v>0</v>
      </c>
      <c r="AB33" s="127" t="str">
        <f t="shared" si="8"/>
        <v>Débil</v>
      </c>
      <c r="AC33" s="128"/>
      <c r="AD33" s="191" t="str">
        <f t="shared" si="9"/>
        <v>Débil</v>
      </c>
      <c r="AE33" s="129" t="str">
        <f t="shared" si="10"/>
        <v>0</v>
      </c>
      <c r="AF33" s="545"/>
      <c r="AG33" s="541"/>
      <c r="AH33" s="543"/>
      <c r="AI33" s="536"/>
      <c r="AJ33" s="535"/>
      <c r="AK33" s="535"/>
      <c r="AL33" s="535"/>
      <c r="AM33" s="536"/>
      <c r="AN33" s="534"/>
      <c r="AO33" s="534"/>
      <c r="AP33" s="537"/>
      <c r="AQ33" s="538"/>
      <c r="AR33" s="538"/>
      <c r="AS33" s="539"/>
    </row>
    <row r="34" spans="2:45" ht="30" x14ac:dyDescent="0.25">
      <c r="B34" s="551"/>
      <c r="C34" s="484"/>
      <c r="D34" s="546" t="str">
        <f>'3-IDENTIFICACIÓN DEL RIESGO'!G34</f>
        <v>Riesgo 2</v>
      </c>
      <c r="E34" s="546"/>
      <c r="F34" s="132"/>
      <c r="G34" s="132"/>
      <c r="H34" s="132"/>
      <c r="I34" s="132"/>
      <c r="J34" s="132"/>
      <c r="K34" s="132"/>
      <c r="L34" s="132"/>
      <c r="M34" s="125"/>
      <c r="N34" s="193" t="b">
        <f t="shared" si="0"/>
        <v>0</v>
      </c>
      <c r="O34" s="180"/>
      <c r="P34" s="193" t="b">
        <f t="shared" si="1"/>
        <v>0</v>
      </c>
      <c r="Q34" s="180"/>
      <c r="R34" s="193" t="b">
        <f t="shared" si="2"/>
        <v>0</v>
      </c>
      <c r="S34" s="180"/>
      <c r="T34" s="193" t="b">
        <f t="shared" si="3"/>
        <v>0</v>
      </c>
      <c r="U34" s="180"/>
      <c r="V34" s="193" t="b">
        <f t="shared" si="4"/>
        <v>0</v>
      </c>
      <c r="W34" s="180"/>
      <c r="X34" s="193" t="b">
        <f t="shared" si="5"/>
        <v>0</v>
      </c>
      <c r="Y34" s="180"/>
      <c r="Z34" s="193" t="b">
        <f t="shared" si="6"/>
        <v>0</v>
      </c>
      <c r="AA34" s="126">
        <f t="shared" si="7"/>
        <v>0</v>
      </c>
      <c r="AB34" s="127" t="str">
        <f t="shared" si="8"/>
        <v>Débil</v>
      </c>
      <c r="AC34" s="128"/>
      <c r="AD34" s="191" t="str">
        <f t="shared" si="9"/>
        <v>Débil</v>
      </c>
      <c r="AE34" s="129" t="str">
        <f t="shared" si="10"/>
        <v>0</v>
      </c>
      <c r="AF34" s="544"/>
      <c r="AG34" s="540" t="e">
        <f t="shared" ref="AG34" si="81">(AE34+AE35)/AF34</f>
        <v>#DIV/0!</v>
      </c>
      <c r="AH34" s="542" t="e">
        <f t="shared" ref="AH34" si="82">IF(AG34&lt;50,"Débil",IF(AG34&lt;=99,"Moderado",IF(AG34=100,"Fuerte",IF(AG34="","ERROR"))))</f>
        <v>#DIV/0!</v>
      </c>
      <c r="AI34" s="536"/>
      <c r="AJ34" s="535" t="e">
        <f t="shared" ref="AJ34" si="83">IF(AH34="Débil",0,IF(AND(AH34="Moderado",AI34="Directamente"),1,IF(AND(AH34="Moderado",AI34="No disminuye"),0,IF(AND(AH34="Fuerte",AI34="Directamente"),2,IF(AND(AH34="Fuerte",AI34="No disminuye"),0)))))</f>
        <v>#DIV/0!</v>
      </c>
      <c r="AK34" s="535" t="e">
        <f>('4-VALORACIÓN DEL RIESGO'!H22-AJ34)</f>
        <v>#DIV/0!</v>
      </c>
      <c r="AL34" s="535" t="e">
        <f t="shared" ref="AL34" si="84">IF(AK34=5,"Casi Seguro",IF(AK34=4,"Probable",IF(AK34=3,"Posible",IF(AK34=2,"Improbable",IF(AK34=1,"Rara Vez",IF(AK34=0,"Rara Vez",IF(AK34&lt;0,"Rara Vez")))))))</f>
        <v>#DIV/0!</v>
      </c>
      <c r="AM34" s="536"/>
      <c r="AN34" s="533" t="e">
        <f t="shared" ref="AN34" si="85">IF(AH34="Débil",0,IF(AND(AH34="Moderado",AM34="Directamente"),1,IF(AND(AH34="Moderado",AM34="Indirectamente"),0,IF(AND(AH34="Moderado",AM34="No disminuye"),0,IF(AND(AH34="Fuerte",AM34="Directamente"),2,IF(AND(AH34="Fuerte",AM34="Indirectamente"),1,IF(AND(AH34="Fuerte",AM34="No disminuye"),0)))))))</f>
        <v>#DIV/0!</v>
      </c>
      <c r="AO34" s="533" t="e">
        <f>('4-VALORACIÓN DEL RIESGO'!AD22-AN34)</f>
        <v>#DIV/0!</v>
      </c>
      <c r="AP34" s="537" t="e">
        <f t="shared" ref="AP34" si="86">IF(AO34=5,"Catastrófico",IF(AO34=4,"Mayor",IF(AO34=3,"Moderado",IF(AO34=2,"Moderado",IF(AO34=1,"Moderado")))))</f>
        <v>#DIV/0!</v>
      </c>
      <c r="AQ34" s="538" t="e">
        <f t="shared" ref="AQ34" si="87">IF(OR(AND(AP34="Moderado",AL34="Rara Vez"),AND(AP34="Moderado",AL34="Improbable")),"Moderado",IF(OR(AND(AP34="Mayor",AL34="Improbable"),AND(AP34="Mayor",AL34="Rara Vez"),AND(AP34="Moderado",AL34="Probable"),AND(AP34="Moderado",AL34="Posible")),"Alto",IF(OR(AND(AP34="Moderado",AL34="Casi Seguro"),AND(AP34="Mayor",AL34="Posible"),AND(AP34="Mayor",AL34="Probable"),AND(AP34="Mayor",AL34="Casi Seguro")),"Extremo",IF(AP34="Catastrófico","Extremo"))))</f>
        <v>#DIV/0!</v>
      </c>
      <c r="AR34" s="538"/>
      <c r="AS34" s="539" t="s">
        <v>291</v>
      </c>
    </row>
    <row r="35" spans="2:45" ht="30.75" thickBot="1" x14ac:dyDescent="0.3">
      <c r="B35" s="551"/>
      <c r="C35" s="484"/>
      <c r="D35" s="546"/>
      <c r="E35" s="546"/>
      <c r="F35" s="132"/>
      <c r="G35" s="132"/>
      <c r="H35" s="132"/>
      <c r="I35" s="132"/>
      <c r="J35" s="132"/>
      <c r="K35" s="132"/>
      <c r="L35" s="132"/>
      <c r="M35" s="125"/>
      <c r="N35" s="193" t="b">
        <f t="shared" si="0"/>
        <v>0</v>
      </c>
      <c r="O35" s="180"/>
      <c r="P35" s="193" t="b">
        <f t="shared" si="1"/>
        <v>0</v>
      </c>
      <c r="Q35" s="180"/>
      <c r="R35" s="193" t="b">
        <f t="shared" si="2"/>
        <v>0</v>
      </c>
      <c r="S35" s="180"/>
      <c r="T35" s="193" t="b">
        <f t="shared" si="3"/>
        <v>0</v>
      </c>
      <c r="U35" s="180"/>
      <c r="V35" s="193" t="b">
        <f t="shared" si="4"/>
        <v>0</v>
      </c>
      <c r="W35" s="180"/>
      <c r="X35" s="193" t="b">
        <f t="shared" si="5"/>
        <v>0</v>
      </c>
      <c r="Y35" s="180"/>
      <c r="Z35" s="193" t="b">
        <f t="shared" si="6"/>
        <v>0</v>
      </c>
      <c r="AA35" s="126">
        <f t="shared" si="7"/>
        <v>0</v>
      </c>
      <c r="AB35" s="127" t="str">
        <f t="shared" si="8"/>
        <v>Débil</v>
      </c>
      <c r="AC35" s="128"/>
      <c r="AD35" s="191" t="str">
        <f t="shared" si="9"/>
        <v>Débil</v>
      </c>
      <c r="AE35" s="129" t="str">
        <f t="shared" si="10"/>
        <v>0</v>
      </c>
      <c r="AF35" s="545"/>
      <c r="AG35" s="541"/>
      <c r="AH35" s="543"/>
      <c r="AI35" s="536"/>
      <c r="AJ35" s="535"/>
      <c r="AK35" s="535"/>
      <c r="AL35" s="535"/>
      <c r="AM35" s="536"/>
      <c r="AN35" s="534"/>
      <c r="AO35" s="534"/>
      <c r="AP35" s="537"/>
      <c r="AQ35" s="538"/>
      <c r="AR35" s="538"/>
      <c r="AS35" s="539"/>
    </row>
    <row r="36" spans="2:45" ht="30" x14ac:dyDescent="0.25">
      <c r="B36" s="551"/>
      <c r="C36" s="484"/>
      <c r="D36" s="546" t="str">
        <f>'3-IDENTIFICACIÓN DEL RIESGO'!G36</f>
        <v>Riesgo 3</v>
      </c>
      <c r="E36" s="546"/>
      <c r="F36" s="132"/>
      <c r="G36" s="132"/>
      <c r="H36" s="132"/>
      <c r="I36" s="132"/>
      <c r="J36" s="132"/>
      <c r="K36" s="132"/>
      <c r="L36" s="132"/>
      <c r="M36" s="125"/>
      <c r="N36" s="193" t="b">
        <f t="shared" si="0"/>
        <v>0</v>
      </c>
      <c r="O36" s="180"/>
      <c r="P36" s="193" t="b">
        <f t="shared" si="1"/>
        <v>0</v>
      </c>
      <c r="Q36" s="180"/>
      <c r="R36" s="193" t="b">
        <f t="shared" si="2"/>
        <v>0</v>
      </c>
      <c r="S36" s="180"/>
      <c r="T36" s="193" t="b">
        <f t="shared" si="3"/>
        <v>0</v>
      </c>
      <c r="U36" s="180"/>
      <c r="V36" s="193" t="b">
        <f t="shared" si="4"/>
        <v>0</v>
      </c>
      <c r="W36" s="180"/>
      <c r="X36" s="193" t="b">
        <f t="shared" si="5"/>
        <v>0</v>
      </c>
      <c r="Y36" s="180"/>
      <c r="Z36" s="193" t="b">
        <f t="shared" si="6"/>
        <v>0</v>
      </c>
      <c r="AA36" s="126">
        <f t="shared" si="7"/>
        <v>0</v>
      </c>
      <c r="AB36" s="127" t="str">
        <f t="shared" si="8"/>
        <v>Débil</v>
      </c>
      <c r="AC36" s="128"/>
      <c r="AD36" s="191" t="str">
        <f t="shared" si="9"/>
        <v>Débil</v>
      </c>
      <c r="AE36" s="129" t="str">
        <f t="shared" si="10"/>
        <v>0</v>
      </c>
      <c r="AF36" s="544"/>
      <c r="AG36" s="540" t="e">
        <f t="shared" ref="AG36" si="88">(AE36+AE37)/AF36</f>
        <v>#DIV/0!</v>
      </c>
      <c r="AH36" s="542" t="e">
        <f t="shared" ref="AH36" si="89">IF(AG36&lt;50,"Débil",IF(AG36&lt;=99,"Moderado",IF(AG36=100,"Fuerte",IF(AG36="","ERROR"))))</f>
        <v>#DIV/0!</v>
      </c>
      <c r="AI36" s="536"/>
      <c r="AJ36" s="535" t="e">
        <f t="shared" ref="AJ36" si="90">IF(AH36="Débil",0,IF(AND(AH36="Moderado",AI36="Directamente"),1,IF(AND(AH36="Moderado",AI36="No disminuye"),0,IF(AND(AH36="Fuerte",AI36="Directamente"),2,IF(AND(AH36="Fuerte",AI36="No disminuye"),0)))))</f>
        <v>#DIV/0!</v>
      </c>
      <c r="AK36" s="535" t="e">
        <f>('4-VALORACIÓN DEL RIESGO'!H23-AJ36)</f>
        <v>#DIV/0!</v>
      </c>
      <c r="AL36" s="535" t="e">
        <f t="shared" ref="AL36" si="91">IF(AK36=5,"Casi Seguro",IF(AK36=4,"Probable",IF(AK36=3,"Posible",IF(AK36=2,"Improbable",IF(AK36=1,"Rara Vez",IF(AK36=0,"Rara Vez",IF(AK36&lt;0,"Rara Vez")))))))</f>
        <v>#DIV/0!</v>
      </c>
      <c r="AM36" s="536"/>
      <c r="AN36" s="533" t="e">
        <f t="shared" ref="AN36" si="92">IF(AH36="Débil",0,IF(AND(AH36="Moderado",AM36="Directamente"),1,IF(AND(AH36="Moderado",AM36="Indirectamente"),0,IF(AND(AH36="Moderado",AM36="No disminuye"),0,IF(AND(AH36="Fuerte",AM36="Directamente"),2,IF(AND(AH36="Fuerte",AM36="Indirectamente"),1,IF(AND(AH36="Fuerte",AM36="No disminuye"),0)))))))</f>
        <v>#DIV/0!</v>
      </c>
      <c r="AO36" s="533" t="e">
        <f>('4-VALORACIÓN DEL RIESGO'!AD23-AN36)</f>
        <v>#DIV/0!</v>
      </c>
      <c r="AP36" s="537" t="e">
        <f t="shared" ref="AP36" si="93">IF(AO36=5,"Catastrófico",IF(AO36=4,"Mayor",IF(AO36=3,"Moderado",IF(AO36=2,"Moderado",IF(AO36=1,"Moderado")))))</f>
        <v>#DIV/0!</v>
      </c>
      <c r="AQ36" s="538" t="e">
        <f t="shared" ref="AQ36" si="94">IF(OR(AND(AP36="Moderado",AL36="Rara Vez"),AND(AP36="Moderado",AL36="Improbable")),"Moderado",IF(OR(AND(AP36="Mayor",AL36="Improbable"),AND(AP36="Mayor",AL36="Rara Vez"),AND(AP36="Moderado",AL36="Probable"),AND(AP36="Moderado",AL36="Posible")),"Alto",IF(OR(AND(AP36="Moderado",AL36="Casi Seguro"),AND(AP36="Mayor",AL36="Posible"),AND(AP36="Mayor",AL36="Probable"),AND(AP36="Mayor",AL36="Casi Seguro")),"Extremo",IF(AP36="Catastrófico","Extremo"))))</f>
        <v>#DIV/0!</v>
      </c>
      <c r="AR36" s="538"/>
      <c r="AS36" s="539" t="s">
        <v>291</v>
      </c>
    </row>
    <row r="37" spans="2:45" ht="30.75" thickBot="1" x14ac:dyDescent="0.3">
      <c r="B37" s="551"/>
      <c r="C37" s="484"/>
      <c r="D37" s="546"/>
      <c r="E37" s="546"/>
      <c r="F37" s="132"/>
      <c r="G37" s="132"/>
      <c r="H37" s="132"/>
      <c r="I37" s="132"/>
      <c r="J37" s="132"/>
      <c r="K37" s="132"/>
      <c r="L37" s="132"/>
      <c r="M37" s="125"/>
      <c r="N37" s="193" t="b">
        <f t="shared" si="0"/>
        <v>0</v>
      </c>
      <c r="O37" s="180"/>
      <c r="P37" s="193" t="b">
        <f t="shared" si="1"/>
        <v>0</v>
      </c>
      <c r="Q37" s="180"/>
      <c r="R37" s="193" t="b">
        <f t="shared" si="2"/>
        <v>0</v>
      </c>
      <c r="S37" s="180"/>
      <c r="T37" s="193" t="b">
        <f t="shared" si="3"/>
        <v>0</v>
      </c>
      <c r="U37" s="180"/>
      <c r="V37" s="193" t="b">
        <f t="shared" si="4"/>
        <v>0</v>
      </c>
      <c r="W37" s="180"/>
      <c r="X37" s="193" t="b">
        <f t="shared" si="5"/>
        <v>0</v>
      </c>
      <c r="Y37" s="180"/>
      <c r="Z37" s="193" t="b">
        <f t="shared" si="6"/>
        <v>0</v>
      </c>
      <c r="AA37" s="126">
        <f t="shared" si="7"/>
        <v>0</v>
      </c>
      <c r="AB37" s="127" t="str">
        <f t="shared" si="8"/>
        <v>Débil</v>
      </c>
      <c r="AC37" s="128"/>
      <c r="AD37" s="191" t="str">
        <f t="shared" si="9"/>
        <v>Débil</v>
      </c>
      <c r="AE37" s="129" t="str">
        <f t="shared" si="10"/>
        <v>0</v>
      </c>
      <c r="AF37" s="545"/>
      <c r="AG37" s="541"/>
      <c r="AH37" s="543"/>
      <c r="AI37" s="536"/>
      <c r="AJ37" s="535"/>
      <c r="AK37" s="535"/>
      <c r="AL37" s="535"/>
      <c r="AM37" s="536"/>
      <c r="AN37" s="534"/>
      <c r="AO37" s="534"/>
      <c r="AP37" s="537"/>
      <c r="AQ37" s="538"/>
      <c r="AR37" s="538"/>
      <c r="AS37" s="539"/>
    </row>
    <row r="38" spans="2:45" ht="30" x14ac:dyDescent="0.25">
      <c r="B38" s="551"/>
      <c r="C38" s="484"/>
      <c r="D38" s="546" t="str">
        <f>'3-IDENTIFICACIÓN DEL RIESGO'!G38</f>
        <v>Riesgo 4</v>
      </c>
      <c r="E38" s="546"/>
      <c r="F38" s="132"/>
      <c r="G38" s="132"/>
      <c r="H38" s="132"/>
      <c r="I38" s="132"/>
      <c r="J38" s="132"/>
      <c r="K38" s="132"/>
      <c r="L38" s="132"/>
      <c r="M38" s="125"/>
      <c r="N38" s="193" t="b">
        <f t="shared" si="0"/>
        <v>0</v>
      </c>
      <c r="O38" s="180"/>
      <c r="P38" s="193" t="b">
        <f t="shared" si="1"/>
        <v>0</v>
      </c>
      <c r="Q38" s="180"/>
      <c r="R38" s="193" t="b">
        <f t="shared" si="2"/>
        <v>0</v>
      </c>
      <c r="S38" s="180"/>
      <c r="T38" s="193" t="b">
        <f t="shared" si="3"/>
        <v>0</v>
      </c>
      <c r="U38" s="180"/>
      <c r="V38" s="193" t="b">
        <f t="shared" si="4"/>
        <v>0</v>
      </c>
      <c r="W38" s="180"/>
      <c r="X38" s="193" t="b">
        <f t="shared" si="5"/>
        <v>0</v>
      </c>
      <c r="Y38" s="180"/>
      <c r="Z38" s="193" t="b">
        <f t="shared" si="6"/>
        <v>0</v>
      </c>
      <c r="AA38" s="126">
        <f t="shared" si="7"/>
        <v>0</v>
      </c>
      <c r="AB38" s="127" t="str">
        <f t="shared" si="8"/>
        <v>Débil</v>
      </c>
      <c r="AC38" s="128"/>
      <c r="AD38" s="191" t="str">
        <f t="shared" si="9"/>
        <v>Débil</v>
      </c>
      <c r="AE38" s="129" t="str">
        <f t="shared" si="10"/>
        <v>0</v>
      </c>
      <c r="AF38" s="544"/>
      <c r="AG38" s="540" t="e">
        <f t="shared" ref="AG38" si="95">(AE38+AE39)/AF38</f>
        <v>#DIV/0!</v>
      </c>
      <c r="AH38" s="542" t="e">
        <f t="shared" ref="AH38" si="96">IF(AG38&lt;50,"Débil",IF(AG38&lt;=99,"Moderado",IF(AG38=100,"Fuerte",IF(AG38="","ERROR"))))</f>
        <v>#DIV/0!</v>
      </c>
      <c r="AI38" s="536"/>
      <c r="AJ38" s="535" t="e">
        <f t="shared" ref="AJ38" si="97">IF(AH38="Débil",0,IF(AND(AH38="Moderado",AI38="Directamente"),1,IF(AND(AH38="Moderado",AI38="No disminuye"),0,IF(AND(AH38="Fuerte",AI38="Directamente"),2,IF(AND(AH38="Fuerte",AI38="No disminuye"),0)))))</f>
        <v>#DIV/0!</v>
      </c>
      <c r="AK38" s="535" t="e">
        <f>('4-VALORACIÓN DEL RIESGO'!H24-AJ38)</f>
        <v>#DIV/0!</v>
      </c>
      <c r="AL38" s="535" t="e">
        <f t="shared" ref="AL38" si="98">IF(AK38=5,"Casi Seguro",IF(AK38=4,"Probable",IF(AK38=3,"Posible",IF(AK38=2,"Improbable",IF(AK38=1,"Rara Vez",IF(AK38=0,"Rara Vez",IF(AK38&lt;0,"Rara Vez")))))))</f>
        <v>#DIV/0!</v>
      </c>
      <c r="AM38" s="536"/>
      <c r="AN38" s="533" t="e">
        <f t="shared" ref="AN38" si="99">IF(AH38="Débil",0,IF(AND(AH38="Moderado",AM38="Directamente"),1,IF(AND(AH38="Moderado",AM38="Indirectamente"),0,IF(AND(AH38="Moderado",AM38="No disminuye"),0,IF(AND(AH38="Fuerte",AM38="Directamente"),2,IF(AND(AH38="Fuerte",AM38="Indirectamente"),1,IF(AND(AH38="Fuerte",AM38="No disminuye"),0)))))))</f>
        <v>#DIV/0!</v>
      </c>
      <c r="AO38" s="533" t="e">
        <f>('4-VALORACIÓN DEL RIESGO'!AD24-AN38)</f>
        <v>#DIV/0!</v>
      </c>
      <c r="AP38" s="537" t="e">
        <f t="shared" ref="AP38" si="100">IF(AO38=5,"Catastrófico",IF(AO38=4,"Mayor",IF(AO38=3,"Moderado",IF(AO38=2,"Moderado",IF(AO38=1,"Moderado")))))</f>
        <v>#DIV/0!</v>
      </c>
      <c r="AQ38" s="538" t="e">
        <f t="shared" ref="AQ38" si="101">IF(OR(AND(AP38="Moderado",AL38="Rara Vez"),AND(AP38="Moderado",AL38="Improbable")),"Moderado",IF(OR(AND(AP38="Mayor",AL38="Improbable"),AND(AP38="Mayor",AL38="Rara Vez"),AND(AP38="Moderado",AL38="Probable"),AND(AP38="Moderado",AL38="Posible")),"Alto",IF(OR(AND(AP38="Moderado",AL38="Casi Seguro"),AND(AP38="Mayor",AL38="Posible"),AND(AP38="Mayor",AL38="Probable"),AND(AP38="Mayor",AL38="Casi Seguro")),"Extremo",IF(AP38="Catastrófico","Extremo"))))</f>
        <v>#DIV/0!</v>
      </c>
      <c r="AR38" s="538"/>
      <c r="AS38" s="539" t="s">
        <v>291</v>
      </c>
    </row>
    <row r="39" spans="2:45" ht="30.75" thickBot="1" x14ac:dyDescent="0.3">
      <c r="B39" s="551"/>
      <c r="C39" s="484"/>
      <c r="D39" s="546"/>
      <c r="E39" s="546"/>
      <c r="F39" s="132"/>
      <c r="G39" s="132"/>
      <c r="H39" s="132"/>
      <c r="I39" s="132"/>
      <c r="J39" s="132"/>
      <c r="K39" s="132"/>
      <c r="L39" s="132"/>
      <c r="M39" s="125"/>
      <c r="N39" s="193" t="b">
        <f t="shared" si="0"/>
        <v>0</v>
      </c>
      <c r="O39" s="180"/>
      <c r="P39" s="193" t="b">
        <f t="shared" si="1"/>
        <v>0</v>
      </c>
      <c r="Q39" s="180"/>
      <c r="R39" s="193" t="b">
        <f t="shared" si="2"/>
        <v>0</v>
      </c>
      <c r="S39" s="180"/>
      <c r="T39" s="193" t="b">
        <f t="shared" si="3"/>
        <v>0</v>
      </c>
      <c r="U39" s="180"/>
      <c r="V39" s="193" t="b">
        <f t="shared" si="4"/>
        <v>0</v>
      </c>
      <c r="W39" s="180"/>
      <c r="X39" s="193" t="b">
        <f t="shared" si="5"/>
        <v>0</v>
      </c>
      <c r="Y39" s="180"/>
      <c r="Z39" s="193" t="b">
        <f t="shared" si="6"/>
        <v>0</v>
      </c>
      <c r="AA39" s="126">
        <f t="shared" si="7"/>
        <v>0</v>
      </c>
      <c r="AB39" s="127" t="str">
        <f t="shared" si="8"/>
        <v>Débil</v>
      </c>
      <c r="AC39" s="128"/>
      <c r="AD39" s="191" t="str">
        <f t="shared" si="9"/>
        <v>Débil</v>
      </c>
      <c r="AE39" s="129" t="str">
        <f t="shared" si="10"/>
        <v>0</v>
      </c>
      <c r="AF39" s="545"/>
      <c r="AG39" s="541"/>
      <c r="AH39" s="543"/>
      <c r="AI39" s="536"/>
      <c r="AJ39" s="535"/>
      <c r="AK39" s="535"/>
      <c r="AL39" s="535"/>
      <c r="AM39" s="536"/>
      <c r="AN39" s="534"/>
      <c r="AO39" s="534"/>
      <c r="AP39" s="537"/>
      <c r="AQ39" s="538"/>
      <c r="AR39" s="538"/>
      <c r="AS39" s="539"/>
    </row>
    <row r="40" spans="2:45" ht="30" x14ac:dyDescent="0.25">
      <c r="B40" s="551"/>
      <c r="C40" s="484"/>
      <c r="D40" s="546" t="str">
        <f>'3-IDENTIFICACIÓN DEL RIESGO'!G40</f>
        <v>Riesgo 5</v>
      </c>
      <c r="E40" s="546"/>
      <c r="F40" s="132"/>
      <c r="G40" s="132"/>
      <c r="H40" s="132"/>
      <c r="I40" s="132"/>
      <c r="J40" s="132"/>
      <c r="K40" s="132"/>
      <c r="L40" s="132"/>
      <c r="M40" s="125"/>
      <c r="N40" s="193" t="b">
        <f t="shared" si="0"/>
        <v>0</v>
      </c>
      <c r="O40" s="180"/>
      <c r="P40" s="193" t="b">
        <f t="shared" si="1"/>
        <v>0</v>
      </c>
      <c r="Q40" s="180"/>
      <c r="R40" s="193" t="b">
        <f t="shared" si="2"/>
        <v>0</v>
      </c>
      <c r="S40" s="180"/>
      <c r="T40" s="193" t="b">
        <f t="shared" si="3"/>
        <v>0</v>
      </c>
      <c r="U40" s="180"/>
      <c r="V40" s="193" t="b">
        <f t="shared" si="4"/>
        <v>0</v>
      </c>
      <c r="W40" s="180"/>
      <c r="X40" s="193" t="b">
        <f t="shared" si="5"/>
        <v>0</v>
      </c>
      <c r="Y40" s="180"/>
      <c r="Z40" s="193" t="b">
        <f t="shared" si="6"/>
        <v>0</v>
      </c>
      <c r="AA40" s="126">
        <f t="shared" si="7"/>
        <v>0</v>
      </c>
      <c r="AB40" s="127" t="str">
        <f t="shared" si="8"/>
        <v>Débil</v>
      </c>
      <c r="AC40" s="128"/>
      <c r="AD40" s="191" t="str">
        <f t="shared" si="9"/>
        <v>Débil</v>
      </c>
      <c r="AE40" s="129" t="str">
        <f t="shared" si="10"/>
        <v>0</v>
      </c>
      <c r="AF40" s="544"/>
      <c r="AG40" s="540" t="e">
        <f t="shared" ref="AG40" si="102">(AE40+AE41)/AF40</f>
        <v>#DIV/0!</v>
      </c>
      <c r="AH40" s="542" t="e">
        <f t="shared" ref="AH40" si="103">IF(AG40&lt;50,"Débil",IF(AG40&lt;=99,"Moderado",IF(AG40=100,"Fuerte",IF(AG40="","ERROR"))))</f>
        <v>#DIV/0!</v>
      </c>
      <c r="AI40" s="536"/>
      <c r="AJ40" s="535" t="e">
        <f t="shared" ref="AJ40" si="104">IF(AH40="Débil",0,IF(AND(AH40="Moderado",AI40="Directamente"),1,IF(AND(AH40="Moderado",AI40="No disminuye"),0,IF(AND(AH40="Fuerte",AI40="Directamente"),2,IF(AND(AH40="Fuerte",AI40="No disminuye"),0)))))</f>
        <v>#DIV/0!</v>
      </c>
      <c r="AK40" s="535" t="e">
        <f>('4-VALORACIÓN DEL RIESGO'!H25-AJ40)</f>
        <v>#DIV/0!</v>
      </c>
      <c r="AL40" s="535" t="e">
        <f t="shared" ref="AL40" si="105">IF(AK40=5,"Casi Seguro",IF(AK40=4,"Probable",IF(AK40=3,"Posible",IF(AK40=2,"Improbable",IF(AK40=1,"Rara Vez",IF(AK40=0,"Rara Vez",IF(AK40&lt;0,"Rara Vez")))))))</f>
        <v>#DIV/0!</v>
      </c>
      <c r="AM40" s="536"/>
      <c r="AN40" s="533" t="e">
        <f t="shared" ref="AN40" si="106">IF(AH40="Débil",0,IF(AND(AH40="Moderado",AM40="Directamente"),1,IF(AND(AH40="Moderado",AM40="Indirectamente"),0,IF(AND(AH40="Moderado",AM40="No disminuye"),0,IF(AND(AH40="Fuerte",AM40="Directamente"),2,IF(AND(AH40="Fuerte",AM40="Indirectamente"),1,IF(AND(AH40="Fuerte",AM40="No disminuye"),0)))))))</f>
        <v>#DIV/0!</v>
      </c>
      <c r="AO40" s="533" t="e">
        <f>('4-VALORACIÓN DEL RIESGO'!AD25-AN40)</f>
        <v>#DIV/0!</v>
      </c>
      <c r="AP40" s="537" t="e">
        <f t="shared" ref="AP40" si="107">IF(AO40=5,"Catastrófico",IF(AO40=4,"Mayor",IF(AO40=3,"Moderado",IF(AO40=2,"Moderado",IF(AO40=1,"Moderado")))))</f>
        <v>#DIV/0!</v>
      </c>
      <c r="AQ40" s="538" t="e">
        <f t="shared" ref="AQ40" si="108">IF(OR(AND(AP40="Moderado",AL40="Rara Vez"),AND(AP40="Moderado",AL40="Improbable")),"Moderado",IF(OR(AND(AP40="Mayor",AL40="Improbable"),AND(AP40="Mayor",AL40="Rara Vez"),AND(AP40="Moderado",AL40="Probable"),AND(AP40="Moderado",AL40="Posible")),"Alto",IF(OR(AND(AP40="Moderado",AL40="Casi Seguro"),AND(AP40="Mayor",AL40="Posible"),AND(AP40="Mayor",AL40="Probable"),AND(AP40="Mayor",AL40="Casi Seguro")),"Extremo",IF(AP40="Catastrófico","Extremo"))))</f>
        <v>#DIV/0!</v>
      </c>
      <c r="AR40" s="538"/>
      <c r="AS40" s="539" t="s">
        <v>291</v>
      </c>
    </row>
    <row r="41" spans="2:45" ht="30.75" thickBot="1" x14ac:dyDescent="0.3">
      <c r="B41" s="552"/>
      <c r="C41" s="485"/>
      <c r="D41" s="546"/>
      <c r="E41" s="546"/>
      <c r="F41" s="132"/>
      <c r="G41" s="132"/>
      <c r="H41" s="132"/>
      <c r="I41" s="132"/>
      <c r="J41" s="132"/>
      <c r="K41" s="132"/>
      <c r="L41" s="132"/>
      <c r="M41" s="125"/>
      <c r="N41" s="193" t="b">
        <f t="shared" si="0"/>
        <v>0</v>
      </c>
      <c r="O41" s="180"/>
      <c r="P41" s="193" t="b">
        <f t="shared" si="1"/>
        <v>0</v>
      </c>
      <c r="Q41" s="180"/>
      <c r="R41" s="193" t="b">
        <f t="shared" si="2"/>
        <v>0</v>
      </c>
      <c r="S41" s="180"/>
      <c r="T41" s="193" t="b">
        <f t="shared" si="3"/>
        <v>0</v>
      </c>
      <c r="U41" s="180"/>
      <c r="V41" s="193" t="b">
        <f t="shared" si="4"/>
        <v>0</v>
      </c>
      <c r="W41" s="180"/>
      <c r="X41" s="193" t="b">
        <f t="shared" si="5"/>
        <v>0</v>
      </c>
      <c r="Y41" s="180"/>
      <c r="Z41" s="193" t="b">
        <f t="shared" si="6"/>
        <v>0</v>
      </c>
      <c r="AA41" s="126">
        <f t="shared" si="7"/>
        <v>0</v>
      </c>
      <c r="AB41" s="127" t="str">
        <f t="shared" si="8"/>
        <v>Débil</v>
      </c>
      <c r="AC41" s="128"/>
      <c r="AD41" s="191" t="str">
        <f t="shared" si="9"/>
        <v>Débil</v>
      </c>
      <c r="AE41" s="129" t="str">
        <f t="shared" si="10"/>
        <v>0</v>
      </c>
      <c r="AF41" s="545"/>
      <c r="AG41" s="541"/>
      <c r="AH41" s="543"/>
      <c r="AI41" s="536"/>
      <c r="AJ41" s="535"/>
      <c r="AK41" s="535"/>
      <c r="AL41" s="535"/>
      <c r="AM41" s="536"/>
      <c r="AN41" s="534"/>
      <c r="AO41" s="534"/>
      <c r="AP41" s="537"/>
      <c r="AQ41" s="538"/>
      <c r="AR41" s="538"/>
      <c r="AS41" s="539"/>
    </row>
    <row r="42" spans="2:45" ht="51" x14ac:dyDescent="0.25">
      <c r="B42" s="547" t="str">
        <f>'3-IDENTIFICACIÓN DEL RIESGO'!B42</f>
        <v>Gestión del Modelo de Atención.</v>
      </c>
      <c r="C42" s="483" t="str">
        <f>'3-IDENTIFICACIÓN DEL RIESGO'!E42</f>
        <v>1. Secretaría General.
2. Dirección de Gestión del Ordenamiento social de la Propiedad.
3. Dirección Acceso a Tierras.
4. Dirección Gestión Jurídica de Tierras.
5. Dirección Asuntos Étnicos.</v>
      </c>
      <c r="D42" s="546" t="str">
        <f>'3-IDENTIFICACIÓN DEL RIESGO'!G42</f>
        <v>Omitir o dilatar intencionalmente la gestión de PQRSD para beneficio propio o de terceros</v>
      </c>
      <c r="E42" s="546"/>
      <c r="F42" s="132" t="s">
        <v>787</v>
      </c>
      <c r="G42" s="132" t="s">
        <v>497</v>
      </c>
      <c r="H42" s="132" t="s">
        <v>788</v>
      </c>
      <c r="I42" s="132" t="s">
        <v>789</v>
      </c>
      <c r="J42" s="132" t="s">
        <v>790</v>
      </c>
      <c r="K42" s="132" t="s">
        <v>791</v>
      </c>
      <c r="L42" s="132" t="s">
        <v>792</v>
      </c>
      <c r="M42" s="125" t="s">
        <v>187</v>
      </c>
      <c r="N42" s="193">
        <f t="shared" si="0"/>
        <v>15</v>
      </c>
      <c r="O42" s="180" t="s">
        <v>188</v>
      </c>
      <c r="P42" s="193">
        <f t="shared" si="1"/>
        <v>15</v>
      </c>
      <c r="Q42" s="180" t="s">
        <v>189</v>
      </c>
      <c r="R42" s="193">
        <f t="shared" si="2"/>
        <v>15</v>
      </c>
      <c r="S42" s="180" t="s">
        <v>193</v>
      </c>
      <c r="T42" s="193">
        <f t="shared" si="3"/>
        <v>10</v>
      </c>
      <c r="U42" s="180" t="s">
        <v>190</v>
      </c>
      <c r="V42" s="193">
        <f t="shared" si="4"/>
        <v>15</v>
      </c>
      <c r="W42" s="180" t="s">
        <v>195</v>
      </c>
      <c r="X42" s="193">
        <f t="shared" si="5"/>
        <v>0</v>
      </c>
      <c r="Y42" s="180" t="s">
        <v>192</v>
      </c>
      <c r="Z42" s="193">
        <f t="shared" si="6"/>
        <v>10</v>
      </c>
      <c r="AA42" s="126">
        <f t="shared" si="7"/>
        <v>80</v>
      </c>
      <c r="AB42" s="127" t="str">
        <f t="shared" si="8"/>
        <v>Débil</v>
      </c>
      <c r="AC42" s="128" t="s">
        <v>64</v>
      </c>
      <c r="AD42" s="191" t="str">
        <f t="shared" si="9"/>
        <v>Débil</v>
      </c>
      <c r="AE42" s="129" t="str">
        <f t="shared" si="10"/>
        <v>0</v>
      </c>
      <c r="AF42" s="544">
        <v>1</v>
      </c>
      <c r="AG42" s="540">
        <f t="shared" ref="AG42" si="109">(AE42+AE43)/AF42</f>
        <v>0</v>
      </c>
      <c r="AH42" s="542" t="str">
        <f t="shared" ref="AH42" si="110">IF(AG42&lt;50,"Débil",IF(AG42&lt;=99,"Moderado",IF(AG42=100,"Fuerte",IF(AG42="","ERROR"))))</f>
        <v>Débil</v>
      </c>
      <c r="AI42" s="536" t="s">
        <v>94</v>
      </c>
      <c r="AJ42" s="535">
        <f t="shared" ref="AJ42" si="111">IF(AH42="Débil",0,IF(AND(AH42="Moderado",AI42="Directamente"),1,IF(AND(AH42="Moderado",AI42="No disminuye"),0,IF(AND(AH42="Fuerte",AI42="Directamente"),2,IF(AND(AH42="Fuerte",AI42="No disminuye"),0)))))</f>
        <v>0</v>
      </c>
      <c r="AK42" s="535">
        <f>('4-VALORACIÓN DEL RIESGO'!H26-AJ42)</f>
        <v>3</v>
      </c>
      <c r="AL42" s="535" t="str">
        <f t="shared" ref="AL42" si="112">IF(AK42=5,"Casi Seguro",IF(AK42=4,"Probable",IF(AK42=3,"Posible",IF(AK42=2,"Improbable",IF(AK42=1,"Rara Vez",IF(AK42=0,"Rara Vez",IF(AK42&lt;0,"Rara Vez")))))))</f>
        <v>Posible</v>
      </c>
      <c r="AM42" s="536" t="s">
        <v>94</v>
      </c>
      <c r="AN42" s="533">
        <f t="shared" ref="AN42" si="113">IF(AH42="Débil",0,IF(AND(AH42="Moderado",AM42="Directamente"),1,IF(AND(AH42="Moderado",AM42="Indirectamente"),0,IF(AND(AH42="Moderado",AM42="No disminuye"),0,IF(AND(AH42="Fuerte",AM42="Directamente"),2,IF(AND(AH42="Fuerte",AM42="Indirectamente"),1,IF(AND(AH42="Fuerte",AM42="No disminuye"),0)))))))</f>
        <v>0</v>
      </c>
      <c r="AO42" s="533">
        <f>('4-VALORACIÓN DEL RIESGO'!AD26-AN42)</f>
        <v>5</v>
      </c>
      <c r="AP42" s="537" t="str">
        <f t="shared" ref="AP42" si="114">IF(AO42=5,"Catastrófico",IF(AO42=4,"Mayor",IF(AO42=3,"Moderado",IF(AO42=2,"Moderado",IF(AO42=1,"Moderado")))))</f>
        <v>Catastrófico</v>
      </c>
      <c r="AQ42" s="538" t="str">
        <f t="shared" ref="AQ42" si="115">IF(OR(AND(AP42="Moderado",AL42="Rara Vez"),AND(AP42="Moderado",AL42="Improbable")),"Moderado",IF(OR(AND(AP42="Mayor",AL42="Improbable"),AND(AP42="Mayor",AL42="Rara Vez"),AND(AP42="Moderado",AL42="Probable"),AND(AP42="Moderado",AL42="Posible")),"Alto",IF(OR(AND(AP42="Moderado",AL42="Casi Seguro"),AND(AP42="Mayor",AL42="Posible"),AND(AP42="Mayor",AL42="Probable"),AND(AP42="Mayor",AL42="Casi Seguro")),"Extremo",IF(AP42="Catastrófico","Extremo"))))</f>
        <v>Extremo</v>
      </c>
      <c r="AR42" s="538"/>
      <c r="AS42" s="539" t="s">
        <v>291</v>
      </c>
    </row>
    <row r="43" spans="2:45" ht="30.75" thickBot="1" x14ac:dyDescent="0.3">
      <c r="B43" s="548"/>
      <c r="C43" s="484"/>
      <c r="D43" s="546"/>
      <c r="E43" s="546"/>
      <c r="F43" s="132"/>
      <c r="G43" s="132"/>
      <c r="H43" s="132"/>
      <c r="I43" s="132"/>
      <c r="J43" s="132"/>
      <c r="K43" s="132"/>
      <c r="L43" s="132"/>
      <c r="M43" s="125"/>
      <c r="N43" s="193" t="b">
        <f t="shared" si="0"/>
        <v>0</v>
      </c>
      <c r="O43" s="180"/>
      <c r="P43" s="193" t="b">
        <f t="shared" si="1"/>
        <v>0</v>
      </c>
      <c r="Q43" s="180"/>
      <c r="R43" s="193" t="b">
        <f t="shared" si="2"/>
        <v>0</v>
      </c>
      <c r="S43" s="180"/>
      <c r="T43" s="193" t="b">
        <f t="shared" si="3"/>
        <v>0</v>
      </c>
      <c r="U43" s="180"/>
      <c r="V43" s="193" t="b">
        <f t="shared" si="4"/>
        <v>0</v>
      </c>
      <c r="W43" s="180"/>
      <c r="X43" s="193" t="b">
        <f t="shared" si="5"/>
        <v>0</v>
      </c>
      <c r="Y43" s="180"/>
      <c r="Z43" s="193" t="b">
        <f t="shared" si="6"/>
        <v>0</v>
      </c>
      <c r="AA43" s="126">
        <f t="shared" si="7"/>
        <v>0</v>
      </c>
      <c r="AB43" s="127" t="str">
        <f t="shared" si="8"/>
        <v>Débil</v>
      </c>
      <c r="AC43" s="128"/>
      <c r="AD43" s="191" t="str">
        <f t="shared" si="9"/>
        <v>Débil</v>
      </c>
      <c r="AE43" s="129" t="str">
        <f t="shared" si="10"/>
        <v>0</v>
      </c>
      <c r="AF43" s="545"/>
      <c r="AG43" s="541"/>
      <c r="AH43" s="543"/>
      <c r="AI43" s="536"/>
      <c r="AJ43" s="535"/>
      <c r="AK43" s="535"/>
      <c r="AL43" s="535"/>
      <c r="AM43" s="536"/>
      <c r="AN43" s="534"/>
      <c r="AO43" s="534"/>
      <c r="AP43" s="537"/>
      <c r="AQ43" s="538"/>
      <c r="AR43" s="538"/>
      <c r="AS43" s="539"/>
    </row>
    <row r="44" spans="2:45" ht="66" customHeight="1" x14ac:dyDescent="0.25">
      <c r="B44" s="548"/>
      <c r="C44" s="484"/>
      <c r="D44" s="546" t="str">
        <f>'3-IDENTIFICACIÓN DEL RIESGO'!G44</f>
        <v>Solicitar y/o recibir dinero o cualquier otro beneficio personal a cambio de la promesa de éxito en la realización o priorización de un trámite</v>
      </c>
      <c r="E44" s="546"/>
      <c r="F44" s="132" t="s">
        <v>787</v>
      </c>
      <c r="G44" s="132" t="s">
        <v>793</v>
      </c>
      <c r="H44" s="132" t="s">
        <v>794</v>
      </c>
      <c r="I44" s="132" t="s">
        <v>795</v>
      </c>
      <c r="J44" s="132" t="s">
        <v>593</v>
      </c>
      <c r="K44" s="132" t="s">
        <v>796</v>
      </c>
      <c r="L44" s="132" t="s">
        <v>797</v>
      </c>
      <c r="M44" s="125" t="s">
        <v>187</v>
      </c>
      <c r="N44" s="193">
        <f t="shared" si="0"/>
        <v>15</v>
      </c>
      <c r="O44" s="180" t="s">
        <v>188</v>
      </c>
      <c r="P44" s="193">
        <f t="shared" si="1"/>
        <v>15</v>
      </c>
      <c r="Q44" s="180" t="s">
        <v>189</v>
      </c>
      <c r="R44" s="193">
        <f t="shared" si="2"/>
        <v>15</v>
      </c>
      <c r="S44" s="180" t="s">
        <v>61</v>
      </c>
      <c r="T44" s="193">
        <f t="shared" si="3"/>
        <v>15</v>
      </c>
      <c r="U44" s="180" t="s">
        <v>235</v>
      </c>
      <c r="V44" s="193">
        <f t="shared" si="4"/>
        <v>0</v>
      </c>
      <c r="W44" s="180" t="s">
        <v>191</v>
      </c>
      <c r="X44" s="193">
        <f t="shared" si="5"/>
        <v>15</v>
      </c>
      <c r="Y44" s="180" t="s">
        <v>192</v>
      </c>
      <c r="Z44" s="193">
        <f t="shared" si="6"/>
        <v>10</v>
      </c>
      <c r="AA44" s="126">
        <f t="shared" si="7"/>
        <v>85</v>
      </c>
      <c r="AB44" s="127" t="str">
        <f t="shared" si="8"/>
        <v>Débil</v>
      </c>
      <c r="AC44" s="128" t="s">
        <v>64</v>
      </c>
      <c r="AD44" s="191" t="str">
        <f t="shared" si="9"/>
        <v>Débil</v>
      </c>
      <c r="AE44" s="129" t="str">
        <f t="shared" si="10"/>
        <v>0</v>
      </c>
      <c r="AF44" s="544">
        <v>2</v>
      </c>
      <c r="AG44" s="540">
        <f t="shared" ref="AG44" si="116">(AE44+AE45)/AF44</f>
        <v>50</v>
      </c>
      <c r="AH44" s="542" t="str">
        <f t="shared" ref="AH44" si="117">IF(AG44&lt;50,"Débil",IF(AG44&lt;=99,"Moderado",IF(AG44=100,"Fuerte",IF(AG44="","ERROR"))))</f>
        <v>Moderado</v>
      </c>
      <c r="AI44" s="536" t="s">
        <v>92</v>
      </c>
      <c r="AJ44" s="535">
        <f t="shared" ref="AJ44" si="118">IF(AH44="Débil",0,IF(AND(AH44="Moderado",AI44="Directamente"),1,IF(AND(AH44="Moderado",AI44="No disminuye"),0,IF(AND(AH44="Fuerte",AI44="Directamente"),2,IF(AND(AH44="Fuerte",AI44="No disminuye"),0)))))</f>
        <v>1</v>
      </c>
      <c r="AK44" s="535">
        <f>('4-VALORACIÓN DEL RIESGO'!H27-AJ44)</f>
        <v>2</v>
      </c>
      <c r="AL44" s="535" t="str">
        <f t="shared" ref="AL44" si="119">IF(AK44=5,"Casi Seguro",IF(AK44=4,"Probable",IF(AK44=3,"Posible",IF(AK44=2,"Improbable",IF(AK44=1,"Rara Vez",IF(AK44=0,"Rara Vez",IF(AK44&lt;0,"Rara Vez")))))))</f>
        <v>Improbable</v>
      </c>
      <c r="AM44" s="536" t="s">
        <v>93</v>
      </c>
      <c r="AN44" s="533">
        <f t="shared" ref="AN44" si="120">IF(AH44="Débil",0,IF(AND(AH44="Moderado",AM44="Directamente"),1,IF(AND(AH44="Moderado",AM44="Indirectamente"),0,IF(AND(AH44="Moderado",AM44="No disminuye"),0,IF(AND(AH44="Fuerte",AM44="Directamente"),2,IF(AND(AH44="Fuerte",AM44="Indirectamente"),1,IF(AND(AH44="Fuerte",AM44="No disminuye"),0)))))))</f>
        <v>0</v>
      </c>
      <c r="AO44" s="533">
        <f>('4-VALORACIÓN DEL RIESGO'!AD27-AN44)</f>
        <v>5</v>
      </c>
      <c r="AP44" s="537" t="str">
        <f t="shared" ref="AP44" si="121">IF(AO44=5,"Catastrófico",IF(AO44=4,"Mayor",IF(AO44=3,"Moderado",IF(AO44=2,"Moderado",IF(AO44=1,"Moderado")))))</f>
        <v>Catastrófico</v>
      </c>
      <c r="AQ44" s="538" t="str">
        <f t="shared" ref="AQ44" si="122">IF(OR(AND(AP44="Moderado",AL44="Rara Vez"),AND(AP44="Moderado",AL44="Improbable")),"Moderado",IF(OR(AND(AP44="Mayor",AL44="Improbable"),AND(AP44="Mayor",AL44="Rara Vez"),AND(AP44="Moderado",AL44="Probable"),AND(AP44="Moderado",AL44="Posible")),"Alto",IF(OR(AND(AP44="Moderado",AL44="Casi Seguro"),AND(AP44="Mayor",AL44="Posible"),AND(AP44="Mayor",AL44="Probable"),AND(AP44="Mayor",AL44="Casi Seguro")),"Extremo",IF(AP44="Catastrófico","Extremo"))))</f>
        <v>Extremo</v>
      </c>
      <c r="AR44" s="538"/>
      <c r="AS44" s="539" t="s">
        <v>291</v>
      </c>
    </row>
    <row r="45" spans="2:45" ht="71.25" customHeight="1" thickBot="1" x14ac:dyDescent="0.3">
      <c r="B45" s="548"/>
      <c r="C45" s="484"/>
      <c r="D45" s="546"/>
      <c r="E45" s="546"/>
      <c r="F45" s="132" t="s">
        <v>787</v>
      </c>
      <c r="G45" s="132" t="s">
        <v>497</v>
      </c>
      <c r="H45" s="132" t="s">
        <v>794</v>
      </c>
      <c r="I45" s="132" t="s">
        <v>798</v>
      </c>
      <c r="J45" s="132" t="s">
        <v>593</v>
      </c>
      <c r="K45" s="132" t="s">
        <v>799</v>
      </c>
      <c r="L45" s="132" t="s">
        <v>800</v>
      </c>
      <c r="M45" s="125" t="s">
        <v>187</v>
      </c>
      <c r="N45" s="193">
        <f t="shared" si="0"/>
        <v>15</v>
      </c>
      <c r="O45" s="180" t="s">
        <v>188</v>
      </c>
      <c r="P45" s="193">
        <f t="shared" si="1"/>
        <v>15</v>
      </c>
      <c r="Q45" s="180" t="s">
        <v>189</v>
      </c>
      <c r="R45" s="193">
        <f t="shared" si="2"/>
        <v>15</v>
      </c>
      <c r="S45" s="180" t="s">
        <v>61</v>
      </c>
      <c r="T45" s="193">
        <f t="shared" si="3"/>
        <v>15</v>
      </c>
      <c r="U45" s="180" t="s">
        <v>190</v>
      </c>
      <c r="V45" s="193">
        <f t="shared" si="4"/>
        <v>15</v>
      </c>
      <c r="W45" s="180" t="s">
        <v>191</v>
      </c>
      <c r="X45" s="193">
        <f t="shared" si="5"/>
        <v>15</v>
      </c>
      <c r="Y45" s="180" t="s">
        <v>192</v>
      </c>
      <c r="Z45" s="193">
        <f t="shared" si="6"/>
        <v>10</v>
      </c>
      <c r="AA45" s="126">
        <f t="shared" si="7"/>
        <v>100</v>
      </c>
      <c r="AB45" s="127" t="str">
        <f t="shared" si="8"/>
        <v>Fuerte</v>
      </c>
      <c r="AC45" s="128" t="s">
        <v>64</v>
      </c>
      <c r="AD45" s="191" t="str">
        <f t="shared" si="9"/>
        <v>Fuerte</v>
      </c>
      <c r="AE45" s="129" t="str">
        <f t="shared" si="10"/>
        <v>100</v>
      </c>
      <c r="AF45" s="545"/>
      <c r="AG45" s="541"/>
      <c r="AH45" s="543"/>
      <c r="AI45" s="536"/>
      <c r="AJ45" s="535"/>
      <c r="AK45" s="535"/>
      <c r="AL45" s="535"/>
      <c r="AM45" s="536"/>
      <c r="AN45" s="534"/>
      <c r="AO45" s="534"/>
      <c r="AP45" s="537"/>
      <c r="AQ45" s="538"/>
      <c r="AR45" s="538"/>
      <c r="AS45" s="539"/>
    </row>
    <row r="46" spans="2:45" ht="30" x14ac:dyDescent="0.25">
      <c r="B46" s="548"/>
      <c r="C46" s="484"/>
      <c r="D46" s="546" t="str">
        <f>'3-IDENTIFICACIÓN DEL RIESGO'!G46</f>
        <v>Riesgo 3</v>
      </c>
      <c r="E46" s="546"/>
      <c r="F46" s="132"/>
      <c r="G46" s="132"/>
      <c r="H46" s="132"/>
      <c r="I46" s="132"/>
      <c r="J46" s="132"/>
      <c r="K46" s="132"/>
      <c r="L46" s="132"/>
      <c r="M46" s="125"/>
      <c r="N46" s="193" t="b">
        <f t="shared" si="0"/>
        <v>0</v>
      </c>
      <c r="O46" s="180"/>
      <c r="P46" s="193" t="b">
        <f t="shared" si="1"/>
        <v>0</v>
      </c>
      <c r="Q46" s="180"/>
      <c r="R46" s="193" t="b">
        <f t="shared" si="2"/>
        <v>0</v>
      </c>
      <c r="S46" s="180"/>
      <c r="T46" s="193" t="b">
        <f t="shared" si="3"/>
        <v>0</v>
      </c>
      <c r="U46" s="180"/>
      <c r="V46" s="193" t="b">
        <f t="shared" si="4"/>
        <v>0</v>
      </c>
      <c r="W46" s="180"/>
      <c r="X46" s="193" t="b">
        <f t="shared" si="5"/>
        <v>0</v>
      </c>
      <c r="Y46" s="180"/>
      <c r="Z46" s="193" t="b">
        <f t="shared" si="6"/>
        <v>0</v>
      </c>
      <c r="AA46" s="126">
        <f t="shared" si="7"/>
        <v>0</v>
      </c>
      <c r="AB46" s="127" t="str">
        <f t="shared" si="8"/>
        <v>Débil</v>
      </c>
      <c r="AC46" s="128"/>
      <c r="AD46" s="191" t="str">
        <f t="shared" si="9"/>
        <v>Débil</v>
      </c>
      <c r="AE46" s="129" t="str">
        <f t="shared" si="10"/>
        <v>0</v>
      </c>
      <c r="AF46" s="544"/>
      <c r="AG46" s="540" t="e">
        <f t="shared" ref="AG46" si="123">(AE46+AE47)/AF46</f>
        <v>#DIV/0!</v>
      </c>
      <c r="AH46" s="542" t="e">
        <f t="shared" ref="AH46" si="124">IF(AG46&lt;50,"Débil",IF(AG46&lt;=99,"Moderado",IF(AG46=100,"Fuerte",IF(AG46="","ERROR"))))</f>
        <v>#DIV/0!</v>
      </c>
      <c r="AI46" s="536"/>
      <c r="AJ46" s="535" t="e">
        <f t="shared" ref="AJ46" si="125">IF(AH46="Débil",0,IF(AND(AH46="Moderado",AI46="Directamente"),1,IF(AND(AH46="Moderado",AI46="No disminuye"),0,IF(AND(AH46="Fuerte",AI46="Directamente"),2,IF(AND(AH46="Fuerte",AI46="No disminuye"),0)))))</f>
        <v>#DIV/0!</v>
      </c>
      <c r="AK46" s="535" t="e">
        <f>('4-VALORACIÓN DEL RIESGO'!H28-AJ46)</f>
        <v>#DIV/0!</v>
      </c>
      <c r="AL46" s="535" t="e">
        <f t="shared" ref="AL46" si="126">IF(AK46=5,"Casi Seguro",IF(AK46=4,"Probable",IF(AK46=3,"Posible",IF(AK46=2,"Improbable",IF(AK46=1,"Rara Vez",IF(AK46=0,"Rara Vez",IF(AK46&lt;0,"Rara Vez")))))))</f>
        <v>#DIV/0!</v>
      </c>
      <c r="AM46" s="536"/>
      <c r="AN46" s="533" t="e">
        <f t="shared" ref="AN46" si="127">IF(AH46="Débil",0,IF(AND(AH46="Moderado",AM46="Directamente"),1,IF(AND(AH46="Moderado",AM46="Indirectamente"),0,IF(AND(AH46="Moderado",AM46="No disminuye"),0,IF(AND(AH46="Fuerte",AM46="Directamente"),2,IF(AND(AH46="Fuerte",AM46="Indirectamente"),1,IF(AND(AH46="Fuerte",AM46="No disminuye"),0)))))))</f>
        <v>#DIV/0!</v>
      </c>
      <c r="AO46" s="533" t="e">
        <f>('4-VALORACIÓN DEL RIESGO'!AD28-AN46)</f>
        <v>#DIV/0!</v>
      </c>
      <c r="AP46" s="537" t="e">
        <f t="shared" ref="AP46" si="128">IF(AO46=5,"Catastrófico",IF(AO46=4,"Mayor",IF(AO46=3,"Moderado",IF(AO46=2,"Moderado",IF(AO46=1,"Moderado")))))</f>
        <v>#DIV/0!</v>
      </c>
      <c r="AQ46" s="538" t="e">
        <f t="shared" ref="AQ46" si="129">IF(OR(AND(AP46="Moderado",AL46="Rara Vez"),AND(AP46="Moderado",AL46="Improbable")),"Moderado",IF(OR(AND(AP46="Mayor",AL46="Improbable"),AND(AP46="Mayor",AL46="Rara Vez"),AND(AP46="Moderado",AL46="Probable"),AND(AP46="Moderado",AL46="Posible")),"Alto",IF(OR(AND(AP46="Moderado",AL46="Casi Seguro"),AND(AP46="Mayor",AL46="Posible"),AND(AP46="Mayor",AL46="Probable"),AND(AP46="Mayor",AL46="Casi Seguro")),"Extremo",IF(AP46="Catastrófico","Extremo"))))</f>
        <v>#DIV/0!</v>
      </c>
      <c r="AR46" s="538"/>
      <c r="AS46" s="539" t="s">
        <v>291</v>
      </c>
    </row>
    <row r="47" spans="2:45" ht="30.75" thickBot="1" x14ac:dyDescent="0.3">
      <c r="B47" s="548"/>
      <c r="C47" s="484"/>
      <c r="D47" s="546"/>
      <c r="E47" s="546"/>
      <c r="F47" s="132"/>
      <c r="G47" s="132"/>
      <c r="H47" s="132"/>
      <c r="I47" s="132"/>
      <c r="J47" s="132"/>
      <c r="K47" s="132"/>
      <c r="L47" s="132"/>
      <c r="M47" s="125"/>
      <c r="N47" s="193" t="b">
        <f t="shared" si="0"/>
        <v>0</v>
      </c>
      <c r="O47" s="180"/>
      <c r="P47" s="193" t="b">
        <f t="shared" si="1"/>
        <v>0</v>
      </c>
      <c r="Q47" s="180"/>
      <c r="R47" s="193" t="b">
        <f t="shared" si="2"/>
        <v>0</v>
      </c>
      <c r="S47" s="180"/>
      <c r="T47" s="193" t="b">
        <f t="shared" si="3"/>
        <v>0</v>
      </c>
      <c r="U47" s="180"/>
      <c r="V47" s="193" t="b">
        <f t="shared" si="4"/>
        <v>0</v>
      </c>
      <c r="W47" s="180"/>
      <c r="X47" s="193" t="b">
        <f t="shared" si="5"/>
        <v>0</v>
      </c>
      <c r="Y47" s="180"/>
      <c r="Z47" s="193" t="b">
        <f t="shared" si="6"/>
        <v>0</v>
      </c>
      <c r="AA47" s="126">
        <f t="shared" si="7"/>
        <v>0</v>
      </c>
      <c r="AB47" s="127" t="str">
        <f t="shared" si="8"/>
        <v>Débil</v>
      </c>
      <c r="AC47" s="128"/>
      <c r="AD47" s="191" t="str">
        <f t="shared" si="9"/>
        <v>Débil</v>
      </c>
      <c r="AE47" s="129" t="str">
        <f t="shared" si="10"/>
        <v>0</v>
      </c>
      <c r="AF47" s="545"/>
      <c r="AG47" s="541"/>
      <c r="AH47" s="543"/>
      <c r="AI47" s="536"/>
      <c r="AJ47" s="535"/>
      <c r="AK47" s="535"/>
      <c r="AL47" s="535"/>
      <c r="AM47" s="536"/>
      <c r="AN47" s="534"/>
      <c r="AO47" s="534"/>
      <c r="AP47" s="537"/>
      <c r="AQ47" s="538"/>
      <c r="AR47" s="538"/>
      <c r="AS47" s="539"/>
    </row>
    <row r="48" spans="2:45" ht="30" x14ac:dyDescent="0.25">
      <c r="B48" s="548"/>
      <c r="C48" s="484"/>
      <c r="D48" s="546" t="str">
        <f>'3-IDENTIFICACIÓN DEL RIESGO'!G48</f>
        <v>Riesgo 4</v>
      </c>
      <c r="E48" s="546"/>
      <c r="F48" s="132"/>
      <c r="G48" s="132"/>
      <c r="H48" s="132"/>
      <c r="I48" s="132"/>
      <c r="J48" s="132"/>
      <c r="K48" s="132"/>
      <c r="L48" s="132"/>
      <c r="M48" s="125"/>
      <c r="N48" s="193" t="b">
        <f t="shared" si="0"/>
        <v>0</v>
      </c>
      <c r="O48" s="180"/>
      <c r="P48" s="193" t="b">
        <f t="shared" si="1"/>
        <v>0</v>
      </c>
      <c r="Q48" s="180"/>
      <c r="R48" s="193" t="b">
        <f t="shared" si="2"/>
        <v>0</v>
      </c>
      <c r="S48" s="180"/>
      <c r="T48" s="193" t="b">
        <f t="shared" si="3"/>
        <v>0</v>
      </c>
      <c r="U48" s="180"/>
      <c r="V48" s="193" t="b">
        <f t="shared" si="4"/>
        <v>0</v>
      </c>
      <c r="W48" s="180"/>
      <c r="X48" s="193" t="b">
        <f t="shared" si="5"/>
        <v>0</v>
      </c>
      <c r="Y48" s="180"/>
      <c r="Z48" s="193" t="b">
        <f t="shared" si="6"/>
        <v>0</v>
      </c>
      <c r="AA48" s="126">
        <f t="shared" si="7"/>
        <v>0</v>
      </c>
      <c r="AB48" s="127" t="str">
        <f t="shared" si="8"/>
        <v>Débil</v>
      </c>
      <c r="AC48" s="128"/>
      <c r="AD48" s="191" t="str">
        <f t="shared" si="9"/>
        <v>Débil</v>
      </c>
      <c r="AE48" s="129" t="str">
        <f t="shared" si="10"/>
        <v>0</v>
      </c>
      <c r="AF48" s="544"/>
      <c r="AG48" s="540" t="e">
        <f t="shared" ref="AG48" si="130">(AE48+AE49)/AF48</f>
        <v>#DIV/0!</v>
      </c>
      <c r="AH48" s="542" t="e">
        <f t="shared" ref="AH48" si="131">IF(AG48&lt;50,"Débil",IF(AG48&lt;=99,"Moderado",IF(AG48=100,"Fuerte",IF(AG48="","ERROR"))))</f>
        <v>#DIV/0!</v>
      </c>
      <c r="AI48" s="536"/>
      <c r="AJ48" s="535" t="e">
        <f t="shared" ref="AJ48" si="132">IF(AH48="Débil",0,IF(AND(AH48="Moderado",AI48="Directamente"),1,IF(AND(AH48="Moderado",AI48="No disminuye"),0,IF(AND(AH48="Fuerte",AI48="Directamente"),2,IF(AND(AH48="Fuerte",AI48="No disminuye"),0)))))</f>
        <v>#DIV/0!</v>
      </c>
      <c r="AK48" s="535" t="e">
        <f>('4-VALORACIÓN DEL RIESGO'!H29-AJ48)</f>
        <v>#DIV/0!</v>
      </c>
      <c r="AL48" s="535" t="e">
        <f t="shared" ref="AL48" si="133">IF(AK48=5,"Casi Seguro",IF(AK48=4,"Probable",IF(AK48=3,"Posible",IF(AK48=2,"Improbable",IF(AK48=1,"Rara Vez",IF(AK48=0,"Rara Vez",IF(AK48&lt;0,"Rara Vez")))))))</f>
        <v>#DIV/0!</v>
      </c>
      <c r="AM48" s="536"/>
      <c r="AN48" s="533" t="e">
        <f t="shared" ref="AN48" si="134">IF(AH48="Débil",0,IF(AND(AH48="Moderado",AM48="Directamente"),1,IF(AND(AH48="Moderado",AM48="Indirectamente"),0,IF(AND(AH48="Moderado",AM48="No disminuye"),0,IF(AND(AH48="Fuerte",AM48="Directamente"),2,IF(AND(AH48="Fuerte",AM48="Indirectamente"),1,IF(AND(AH48="Fuerte",AM48="No disminuye"),0)))))))</f>
        <v>#DIV/0!</v>
      </c>
      <c r="AO48" s="533" t="e">
        <f>('4-VALORACIÓN DEL RIESGO'!AD29-AN48)</f>
        <v>#DIV/0!</v>
      </c>
      <c r="AP48" s="537" t="e">
        <f t="shared" ref="AP48" si="135">IF(AO48=5,"Catastrófico",IF(AO48=4,"Mayor",IF(AO48=3,"Moderado",IF(AO48=2,"Moderado",IF(AO48=1,"Moderado")))))</f>
        <v>#DIV/0!</v>
      </c>
      <c r="AQ48" s="538" t="e">
        <f t="shared" ref="AQ48" si="136">IF(OR(AND(AP48="Moderado",AL48="Rara Vez"),AND(AP48="Moderado",AL48="Improbable")),"Moderado",IF(OR(AND(AP48="Mayor",AL48="Improbable"),AND(AP48="Mayor",AL48="Rara Vez"),AND(AP48="Moderado",AL48="Probable"),AND(AP48="Moderado",AL48="Posible")),"Alto",IF(OR(AND(AP48="Moderado",AL48="Casi Seguro"),AND(AP48="Mayor",AL48="Posible"),AND(AP48="Mayor",AL48="Probable"),AND(AP48="Mayor",AL48="Casi Seguro")),"Extremo",IF(AP48="Catastrófico","Extremo"))))</f>
        <v>#DIV/0!</v>
      </c>
      <c r="AR48" s="538"/>
      <c r="AS48" s="539" t="s">
        <v>291</v>
      </c>
    </row>
    <row r="49" spans="2:45" ht="30.75" thickBot="1" x14ac:dyDescent="0.3">
      <c r="B49" s="548"/>
      <c r="C49" s="484"/>
      <c r="D49" s="546"/>
      <c r="E49" s="546"/>
      <c r="F49" s="132"/>
      <c r="G49" s="132"/>
      <c r="H49" s="132"/>
      <c r="I49" s="132"/>
      <c r="J49" s="132"/>
      <c r="K49" s="132"/>
      <c r="L49" s="132"/>
      <c r="M49" s="125"/>
      <c r="N49" s="193" t="b">
        <f t="shared" si="0"/>
        <v>0</v>
      </c>
      <c r="O49" s="180"/>
      <c r="P49" s="193" t="b">
        <f t="shared" si="1"/>
        <v>0</v>
      </c>
      <c r="Q49" s="180"/>
      <c r="R49" s="193" t="b">
        <f t="shared" si="2"/>
        <v>0</v>
      </c>
      <c r="S49" s="180"/>
      <c r="T49" s="193" t="b">
        <f t="shared" si="3"/>
        <v>0</v>
      </c>
      <c r="U49" s="180"/>
      <c r="V49" s="193" t="b">
        <f t="shared" si="4"/>
        <v>0</v>
      </c>
      <c r="W49" s="180"/>
      <c r="X49" s="193" t="b">
        <f t="shared" si="5"/>
        <v>0</v>
      </c>
      <c r="Y49" s="180"/>
      <c r="Z49" s="193" t="b">
        <f t="shared" si="6"/>
        <v>0</v>
      </c>
      <c r="AA49" s="126">
        <f t="shared" si="7"/>
        <v>0</v>
      </c>
      <c r="AB49" s="127" t="str">
        <f t="shared" si="8"/>
        <v>Débil</v>
      </c>
      <c r="AC49" s="128"/>
      <c r="AD49" s="191" t="str">
        <f t="shared" si="9"/>
        <v>Débil</v>
      </c>
      <c r="AE49" s="129" t="str">
        <f t="shared" si="10"/>
        <v>0</v>
      </c>
      <c r="AF49" s="545"/>
      <c r="AG49" s="541"/>
      <c r="AH49" s="543"/>
      <c r="AI49" s="536"/>
      <c r="AJ49" s="535"/>
      <c r="AK49" s="535"/>
      <c r="AL49" s="535"/>
      <c r="AM49" s="536"/>
      <c r="AN49" s="534"/>
      <c r="AO49" s="534"/>
      <c r="AP49" s="537"/>
      <c r="AQ49" s="538"/>
      <c r="AR49" s="538"/>
      <c r="AS49" s="539"/>
    </row>
    <row r="50" spans="2:45" ht="30" x14ac:dyDescent="0.25">
      <c r="B50" s="548"/>
      <c r="C50" s="484"/>
      <c r="D50" s="546" t="str">
        <f>'3-IDENTIFICACIÓN DEL RIESGO'!G50</f>
        <v>Riesgo 5</v>
      </c>
      <c r="E50" s="546"/>
      <c r="F50" s="132"/>
      <c r="G50" s="132"/>
      <c r="H50" s="132"/>
      <c r="I50" s="132"/>
      <c r="J50" s="132"/>
      <c r="K50" s="132"/>
      <c r="L50" s="132"/>
      <c r="M50" s="125"/>
      <c r="N50" s="193" t="b">
        <f t="shared" si="0"/>
        <v>0</v>
      </c>
      <c r="O50" s="180"/>
      <c r="P50" s="193" t="b">
        <f t="shared" si="1"/>
        <v>0</v>
      </c>
      <c r="Q50" s="180"/>
      <c r="R50" s="193" t="b">
        <f t="shared" si="2"/>
        <v>0</v>
      </c>
      <c r="S50" s="180"/>
      <c r="T50" s="193" t="b">
        <f t="shared" si="3"/>
        <v>0</v>
      </c>
      <c r="U50" s="180"/>
      <c r="V50" s="193" t="b">
        <f t="shared" si="4"/>
        <v>0</v>
      </c>
      <c r="W50" s="180"/>
      <c r="X50" s="193" t="b">
        <f t="shared" si="5"/>
        <v>0</v>
      </c>
      <c r="Y50" s="180"/>
      <c r="Z50" s="193" t="b">
        <f t="shared" si="6"/>
        <v>0</v>
      </c>
      <c r="AA50" s="126">
        <f t="shared" si="7"/>
        <v>0</v>
      </c>
      <c r="AB50" s="127" t="str">
        <f t="shared" si="8"/>
        <v>Débil</v>
      </c>
      <c r="AC50" s="128"/>
      <c r="AD50" s="191" t="str">
        <f t="shared" si="9"/>
        <v>Débil</v>
      </c>
      <c r="AE50" s="129" t="str">
        <f t="shared" si="10"/>
        <v>0</v>
      </c>
      <c r="AF50" s="544"/>
      <c r="AG50" s="540" t="e">
        <f t="shared" ref="AG50" si="137">(AE50+AE51)/AF50</f>
        <v>#DIV/0!</v>
      </c>
      <c r="AH50" s="542" t="e">
        <f t="shared" ref="AH50" si="138">IF(AG50&lt;50,"Débil",IF(AG50&lt;=99,"Moderado",IF(AG50=100,"Fuerte",IF(AG50="","ERROR"))))</f>
        <v>#DIV/0!</v>
      </c>
      <c r="AI50" s="536"/>
      <c r="AJ50" s="535" t="e">
        <f t="shared" ref="AJ50" si="139">IF(AH50="Débil",0,IF(AND(AH50="Moderado",AI50="Directamente"),1,IF(AND(AH50="Moderado",AI50="No disminuye"),0,IF(AND(AH50="Fuerte",AI50="Directamente"),2,IF(AND(AH50="Fuerte",AI50="No disminuye"),0)))))</f>
        <v>#DIV/0!</v>
      </c>
      <c r="AK50" s="535" t="e">
        <f>('4-VALORACIÓN DEL RIESGO'!H30-AJ50)</f>
        <v>#DIV/0!</v>
      </c>
      <c r="AL50" s="535" t="e">
        <f t="shared" ref="AL50" si="140">IF(AK50=5,"Casi Seguro",IF(AK50=4,"Probable",IF(AK50=3,"Posible",IF(AK50=2,"Improbable",IF(AK50=1,"Rara Vez",IF(AK50=0,"Rara Vez",IF(AK50&lt;0,"Rara Vez")))))))</f>
        <v>#DIV/0!</v>
      </c>
      <c r="AM50" s="536"/>
      <c r="AN50" s="533" t="e">
        <f t="shared" ref="AN50" si="141">IF(AH50="Débil",0,IF(AND(AH50="Moderado",AM50="Directamente"),1,IF(AND(AH50="Moderado",AM50="Indirectamente"),0,IF(AND(AH50="Moderado",AM50="No disminuye"),0,IF(AND(AH50="Fuerte",AM50="Directamente"),2,IF(AND(AH50="Fuerte",AM50="Indirectamente"),1,IF(AND(AH50="Fuerte",AM50="No disminuye"),0)))))))</f>
        <v>#DIV/0!</v>
      </c>
      <c r="AO50" s="533" t="e">
        <f>('4-VALORACIÓN DEL RIESGO'!AD30-AN50)</f>
        <v>#DIV/0!</v>
      </c>
      <c r="AP50" s="537" t="e">
        <f t="shared" ref="AP50" si="142">IF(AO50=5,"Catastrófico",IF(AO50=4,"Mayor",IF(AO50=3,"Moderado",IF(AO50=2,"Moderado",IF(AO50=1,"Moderado")))))</f>
        <v>#DIV/0!</v>
      </c>
      <c r="AQ50" s="538" t="e">
        <f t="shared" ref="AQ50" si="143">IF(OR(AND(AP50="Moderado",AL50="Rara Vez"),AND(AP50="Moderado",AL50="Improbable")),"Moderado",IF(OR(AND(AP50="Mayor",AL50="Improbable"),AND(AP50="Mayor",AL50="Rara Vez"),AND(AP50="Moderado",AL50="Probable"),AND(AP50="Moderado",AL50="Posible")),"Alto",IF(OR(AND(AP50="Moderado",AL50="Casi Seguro"),AND(AP50="Mayor",AL50="Posible"),AND(AP50="Mayor",AL50="Probable"),AND(AP50="Mayor",AL50="Casi Seguro")),"Extremo",IF(AP50="Catastrófico","Extremo"))))</f>
        <v>#DIV/0!</v>
      </c>
      <c r="AR50" s="538"/>
      <c r="AS50" s="539" t="s">
        <v>291</v>
      </c>
    </row>
    <row r="51" spans="2:45" ht="30.75" thickBot="1" x14ac:dyDescent="0.3">
      <c r="B51" s="548"/>
      <c r="C51" s="484"/>
      <c r="D51" s="546"/>
      <c r="E51" s="546"/>
      <c r="F51" s="132"/>
      <c r="G51" s="132"/>
      <c r="H51" s="132"/>
      <c r="I51" s="132"/>
      <c r="J51" s="132"/>
      <c r="K51" s="132"/>
      <c r="L51" s="132"/>
      <c r="M51" s="125"/>
      <c r="N51" s="193" t="b">
        <f t="shared" si="0"/>
        <v>0</v>
      </c>
      <c r="O51" s="180"/>
      <c r="P51" s="193" t="b">
        <f t="shared" si="1"/>
        <v>0</v>
      </c>
      <c r="Q51" s="180"/>
      <c r="R51" s="193" t="b">
        <f t="shared" si="2"/>
        <v>0</v>
      </c>
      <c r="S51" s="180"/>
      <c r="T51" s="193" t="b">
        <f t="shared" si="3"/>
        <v>0</v>
      </c>
      <c r="U51" s="180"/>
      <c r="V51" s="193" t="b">
        <f t="shared" si="4"/>
        <v>0</v>
      </c>
      <c r="W51" s="180"/>
      <c r="X51" s="193" t="b">
        <f t="shared" si="5"/>
        <v>0</v>
      </c>
      <c r="Y51" s="180"/>
      <c r="Z51" s="193" t="b">
        <f t="shared" si="6"/>
        <v>0</v>
      </c>
      <c r="AA51" s="126">
        <f t="shared" si="7"/>
        <v>0</v>
      </c>
      <c r="AB51" s="127" t="str">
        <f t="shared" si="8"/>
        <v>Débil</v>
      </c>
      <c r="AC51" s="128"/>
      <c r="AD51" s="191" t="str">
        <f t="shared" si="9"/>
        <v>Débil</v>
      </c>
      <c r="AE51" s="129" t="str">
        <f t="shared" si="10"/>
        <v>0</v>
      </c>
      <c r="AF51" s="545"/>
      <c r="AG51" s="541"/>
      <c r="AH51" s="543"/>
      <c r="AI51" s="536"/>
      <c r="AJ51" s="535"/>
      <c r="AK51" s="535"/>
      <c r="AL51" s="535"/>
      <c r="AM51" s="536"/>
      <c r="AN51" s="534"/>
      <c r="AO51" s="534"/>
      <c r="AP51" s="537"/>
      <c r="AQ51" s="538"/>
      <c r="AR51" s="538"/>
      <c r="AS51" s="539"/>
    </row>
    <row r="52" spans="2:45" ht="80.25" customHeight="1" x14ac:dyDescent="0.25">
      <c r="B52" s="547" t="str">
        <f>'3-IDENTIFICACIÓN DEL RIESGO'!B52</f>
        <v>Planificación del Ordenamiento Social de la Propiedad</v>
      </c>
      <c r="C52" s="483" t="str">
        <f>'3-IDENTIFICACIÓN DEL RIESGO'!E52</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D52" s="546" t="str">
        <f>'3-IDENTIFICACIÓN DEL RIESGO'!G52</f>
        <v>Alterar u omitir la información física o jurídica de los predios durante la Formulación e implementación de Planes de Ordenamiento Social de la Propiedad, para favorecer a terceros.</v>
      </c>
      <c r="E52" s="546"/>
      <c r="F52" s="132" t="s">
        <v>665</v>
      </c>
      <c r="G52" s="132" t="s">
        <v>666</v>
      </c>
      <c r="H52" s="132" t="s">
        <v>667</v>
      </c>
      <c r="I52" s="132" t="s">
        <v>668</v>
      </c>
      <c r="J52" s="132" t="s">
        <v>669</v>
      </c>
      <c r="K52" s="132" t="s">
        <v>670</v>
      </c>
      <c r="L52" s="132" t="s">
        <v>671</v>
      </c>
      <c r="M52" s="125" t="s">
        <v>187</v>
      </c>
      <c r="N52" s="193">
        <f t="shared" si="0"/>
        <v>15</v>
      </c>
      <c r="O52" s="180" t="s">
        <v>188</v>
      </c>
      <c r="P52" s="193">
        <f t="shared" si="1"/>
        <v>15</v>
      </c>
      <c r="Q52" s="180" t="s">
        <v>189</v>
      </c>
      <c r="R52" s="193">
        <f t="shared" si="2"/>
        <v>15</v>
      </c>
      <c r="S52" s="180" t="s">
        <v>61</v>
      </c>
      <c r="T52" s="193">
        <f t="shared" si="3"/>
        <v>15</v>
      </c>
      <c r="U52" s="180" t="s">
        <v>190</v>
      </c>
      <c r="V52" s="193">
        <f t="shared" si="4"/>
        <v>15</v>
      </c>
      <c r="W52" s="180" t="s">
        <v>191</v>
      </c>
      <c r="X52" s="193">
        <f t="shared" si="5"/>
        <v>15</v>
      </c>
      <c r="Y52" s="180" t="s">
        <v>192</v>
      </c>
      <c r="Z52" s="193">
        <f t="shared" si="6"/>
        <v>10</v>
      </c>
      <c r="AA52" s="126">
        <f t="shared" si="7"/>
        <v>100</v>
      </c>
      <c r="AB52" s="127" t="str">
        <f t="shared" si="8"/>
        <v>Fuerte</v>
      </c>
      <c r="AC52" s="128" t="s">
        <v>64</v>
      </c>
      <c r="AD52" s="191" t="str">
        <f t="shared" si="9"/>
        <v>Fuerte</v>
      </c>
      <c r="AE52" s="129" t="str">
        <f t="shared" si="10"/>
        <v>100</v>
      </c>
      <c r="AF52" s="544">
        <v>2</v>
      </c>
      <c r="AG52" s="540">
        <f t="shared" ref="AG52" si="144">(AE52+AE53)/AF52</f>
        <v>75</v>
      </c>
      <c r="AH52" s="542" t="str">
        <f t="shared" ref="AH52" si="145">IF(AG52&lt;50,"Débil",IF(AG52&lt;=99,"Moderado",IF(AG52=100,"Fuerte",IF(AG52="","ERROR"))))</f>
        <v>Moderado</v>
      </c>
      <c r="AI52" s="536" t="s">
        <v>92</v>
      </c>
      <c r="AJ52" s="535">
        <f t="shared" ref="AJ52" si="146">IF(AH52="Débil",0,IF(AND(AH52="Moderado",AI52="Directamente"),1,IF(AND(AH52="Moderado",AI52="No disminuye"),0,IF(AND(AH52="Fuerte",AI52="Directamente"),2,IF(AND(AH52="Fuerte",AI52="No disminuye"),0)))))</f>
        <v>1</v>
      </c>
      <c r="AK52" s="535">
        <f>('4-VALORACIÓN DEL RIESGO'!H31-AJ52)</f>
        <v>2</v>
      </c>
      <c r="AL52" s="535" t="str">
        <f t="shared" ref="AL52" si="147">IF(AK52=5,"Casi Seguro",IF(AK52=4,"Probable",IF(AK52=3,"Posible",IF(AK52=2,"Improbable",IF(AK52=1,"Rara Vez",IF(AK52=0,"Rara Vez",IF(AK52&lt;0,"Rara Vez")))))))</f>
        <v>Improbable</v>
      </c>
      <c r="AM52" s="536" t="s">
        <v>93</v>
      </c>
      <c r="AN52" s="533">
        <f t="shared" ref="AN52" si="148">IF(AH52="Débil",0,IF(AND(AH52="Moderado",AM52="Directamente"),1,IF(AND(AH52="Moderado",AM52="Indirectamente"),0,IF(AND(AH52="Moderado",AM52="No disminuye"),0,IF(AND(AH52="Fuerte",AM52="Directamente"),2,IF(AND(AH52="Fuerte",AM52="Indirectamente"),1,IF(AND(AH52="Fuerte",AM52="No disminuye"),0)))))))</f>
        <v>0</v>
      </c>
      <c r="AO52" s="533">
        <f>('4-VALORACIÓN DEL RIESGO'!AD31-AN52)</f>
        <v>5</v>
      </c>
      <c r="AP52" s="537" t="str">
        <f t="shared" ref="AP52" si="149">IF(AO52=5,"Catastrófico",IF(AO52=4,"Mayor",IF(AO52=3,"Moderado",IF(AO52=2,"Moderado",IF(AO52=1,"Moderado")))))</f>
        <v>Catastrófico</v>
      </c>
      <c r="AQ52" s="538" t="str">
        <f t="shared" ref="AQ52" si="150">IF(OR(AND(AP52="Moderado",AL52="Rara Vez"),AND(AP52="Moderado",AL52="Improbable")),"Moderado",IF(OR(AND(AP52="Mayor",AL52="Improbable"),AND(AP52="Mayor",AL52="Rara Vez"),AND(AP52="Moderado",AL52="Probable"),AND(AP52="Moderado",AL52="Posible")),"Alto",IF(OR(AND(AP52="Moderado",AL52="Casi Seguro"),AND(AP52="Mayor",AL52="Posible"),AND(AP52="Mayor",AL52="Probable"),AND(AP52="Mayor",AL52="Casi Seguro")),"Extremo",IF(AP52="Catastrófico","Extremo"))))</f>
        <v>Extremo</v>
      </c>
      <c r="AR52" s="538"/>
      <c r="AS52" s="539" t="s">
        <v>291</v>
      </c>
    </row>
    <row r="53" spans="2:45" ht="86.25" customHeight="1" thickBot="1" x14ac:dyDescent="0.3">
      <c r="B53" s="548"/>
      <c r="C53" s="484"/>
      <c r="D53" s="546"/>
      <c r="E53" s="546"/>
      <c r="F53" s="132" t="s">
        <v>665</v>
      </c>
      <c r="G53" s="132" t="s">
        <v>666</v>
      </c>
      <c r="H53" s="132" t="s">
        <v>672</v>
      </c>
      <c r="I53" s="132" t="s">
        <v>673</v>
      </c>
      <c r="J53" s="132" t="s">
        <v>674</v>
      </c>
      <c r="K53" s="132" t="s">
        <v>675</v>
      </c>
      <c r="L53" s="132" t="s">
        <v>676</v>
      </c>
      <c r="M53" s="125" t="s">
        <v>187</v>
      </c>
      <c r="N53" s="193">
        <f t="shared" si="0"/>
        <v>15</v>
      </c>
      <c r="O53" s="180" t="s">
        <v>188</v>
      </c>
      <c r="P53" s="193">
        <f t="shared" si="1"/>
        <v>15</v>
      </c>
      <c r="Q53" s="180" t="s">
        <v>189</v>
      </c>
      <c r="R53" s="193">
        <f t="shared" si="2"/>
        <v>15</v>
      </c>
      <c r="S53" s="180" t="s">
        <v>193</v>
      </c>
      <c r="T53" s="193">
        <f t="shared" si="3"/>
        <v>10</v>
      </c>
      <c r="U53" s="180" t="s">
        <v>190</v>
      </c>
      <c r="V53" s="193">
        <f t="shared" si="4"/>
        <v>15</v>
      </c>
      <c r="W53" s="180" t="s">
        <v>191</v>
      </c>
      <c r="X53" s="193">
        <f t="shared" si="5"/>
        <v>15</v>
      </c>
      <c r="Y53" s="180" t="s">
        <v>192</v>
      </c>
      <c r="Z53" s="193">
        <f t="shared" si="6"/>
        <v>10</v>
      </c>
      <c r="AA53" s="126">
        <f t="shared" si="7"/>
        <v>95</v>
      </c>
      <c r="AB53" s="127" t="str">
        <f t="shared" si="8"/>
        <v>Moderado</v>
      </c>
      <c r="AC53" s="128" t="s">
        <v>64</v>
      </c>
      <c r="AD53" s="191" t="str">
        <f t="shared" si="9"/>
        <v>Moderado</v>
      </c>
      <c r="AE53" s="129" t="str">
        <f t="shared" si="10"/>
        <v>50</v>
      </c>
      <c r="AF53" s="545"/>
      <c r="AG53" s="541"/>
      <c r="AH53" s="543"/>
      <c r="AI53" s="536"/>
      <c r="AJ53" s="535"/>
      <c r="AK53" s="535"/>
      <c r="AL53" s="535"/>
      <c r="AM53" s="536"/>
      <c r="AN53" s="534"/>
      <c r="AO53" s="534"/>
      <c r="AP53" s="537"/>
      <c r="AQ53" s="538"/>
      <c r="AR53" s="538"/>
      <c r="AS53" s="539"/>
    </row>
    <row r="54" spans="2:45" ht="51" x14ac:dyDescent="0.25">
      <c r="B54" s="548"/>
      <c r="C54" s="484"/>
      <c r="D54" s="546" t="str">
        <f>'3-IDENTIFICACIÓN DEL RIESGO'!G54</f>
        <v>Solicitar o recibir dinero o dádivas por la realización u omisión de actuaciones como gestores catastrales, con el propósito de beneficiar a un tercero</v>
      </c>
      <c r="E54" s="546"/>
      <c r="F54" s="132" t="s">
        <v>665</v>
      </c>
      <c r="G54" s="132" t="s">
        <v>677</v>
      </c>
      <c r="H54" s="132" t="s">
        <v>678</v>
      </c>
      <c r="I54" s="132" t="s">
        <v>679</v>
      </c>
      <c r="J54" s="132" t="s">
        <v>680</v>
      </c>
      <c r="K54" s="132" t="s">
        <v>681</v>
      </c>
      <c r="L54" s="132" t="s">
        <v>682</v>
      </c>
      <c r="M54" s="125" t="s">
        <v>187</v>
      </c>
      <c r="N54" s="193">
        <f t="shared" si="0"/>
        <v>15</v>
      </c>
      <c r="O54" s="180" t="s">
        <v>188</v>
      </c>
      <c r="P54" s="193">
        <f t="shared" si="1"/>
        <v>15</v>
      </c>
      <c r="Q54" s="180" t="s">
        <v>189</v>
      </c>
      <c r="R54" s="193">
        <f t="shared" si="2"/>
        <v>15</v>
      </c>
      <c r="S54" s="180" t="s">
        <v>61</v>
      </c>
      <c r="T54" s="193">
        <f t="shared" si="3"/>
        <v>15</v>
      </c>
      <c r="U54" s="180" t="s">
        <v>190</v>
      </c>
      <c r="V54" s="193">
        <f t="shared" si="4"/>
        <v>15</v>
      </c>
      <c r="W54" s="180" t="s">
        <v>191</v>
      </c>
      <c r="X54" s="193">
        <f t="shared" si="5"/>
        <v>15</v>
      </c>
      <c r="Y54" s="180" t="s">
        <v>192</v>
      </c>
      <c r="Z54" s="193">
        <f t="shared" si="6"/>
        <v>10</v>
      </c>
      <c r="AA54" s="126">
        <f t="shared" si="7"/>
        <v>100</v>
      </c>
      <c r="AB54" s="127" t="str">
        <f t="shared" si="8"/>
        <v>Fuerte</v>
      </c>
      <c r="AC54" s="128" t="s">
        <v>64</v>
      </c>
      <c r="AD54" s="191" t="str">
        <f t="shared" si="9"/>
        <v>Fuerte</v>
      </c>
      <c r="AE54" s="129" t="str">
        <f t="shared" si="10"/>
        <v>100</v>
      </c>
      <c r="AF54" s="544">
        <v>1</v>
      </c>
      <c r="AG54" s="540">
        <f t="shared" ref="AG54" si="151">(AE54+AE55)/AF54</f>
        <v>100</v>
      </c>
      <c r="AH54" s="542" t="str">
        <f t="shared" ref="AH54" si="152">IF(AG54&lt;50,"Débil",IF(AG54&lt;=99,"Moderado",IF(AG54=100,"Fuerte",IF(AG54="","ERROR"))))</f>
        <v>Fuerte</v>
      </c>
      <c r="AI54" s="536" t="s">
        <v>92</v>
      </c>
      <c r="AJ54" s="535">
        <f t="shared" ref="AJ54" si="153">IF(AH54="Débil",0,IF(AND(AH54="Moderado",AI54="Directamente"),1,IF(AND(AH54="Moderado",AI54="No disminuye"),0,IF(AND(AH54="Fuerte",AI54="Directamente"),2,IF(AND(AH54="Fuerte",AI54="No disminuye"),0)))))</f>
        <v>2</v>
      </c>
      <c r="AK54" s="535">
        <f>('4-VALORACIÓN DEL RIESGO'!H32-AJ54)</f>
        <v>1</v>
      </c>
      <c r="AL54" s="535" t="str">
        <f t="shared" ref="AL54" si="154">IF(AK54=5,"Casi Seguro",IF(AK54=4,"Probable",IF(AK54=3,"Posible",IF(AK54=2,"Improbable",IF(AK54=1,"Rara Vez",IF(AK54=0,"Rara Vez",IF(AK54&lt;0,"Rara Vez")))))))</f>
        <v>Rara Vez</v>
      </c>
      <c r="AM54" s="536" t="s">
        <v>93</v>
      </c>
      <c r="AN54" s="533">
        <f t="shared" ref="AN54" si="155">IF(AH54="Débil",0,IF(AND(AH54="Moderado",AM54="Directamente"),1,IF(AND(AH54="Moderado",AM54="Indirectamente"),0,IF(AND(AH54="Moderado",AM54="No disminuye"),0,IF(AND(AH54="Fuerte",AM54="Directamente"),2,IF(AND(AH54="Fuerte",AM54="Indirectamente"),1,IF(AND(AH54="Fuerte",AM54="No disminuye"),0)))))))</f>
        <v>1</v>
      </c>
      <c r="AO54" s="533">
        <f>('4-VALORACIÓN DEL RIESGO'!AD32-AN54)</f>
        <v>4</v>
      </c>
      <c r="AP54" s="537" t="str">
        <f t="shared" ref="AP54" si="156">IF(AO54=5,"Catastrófico",IF(AO54=4,"Mayor",IF(AO54=3,"Moderado",IF(AO54=2,"Moderado",IF(AO54=1,"Moderado")))))</f>
        <v>Mayor</v>
      </c>
      <c r="AQ54" s="538" t="str">
        <f t="shared" ref="AQ54" si="157">IF(OR(AND(AP54="Moderado",AL54="Rara Vez"),AND(AP54="Moderado",AL54="Improbable")),"Moderado",IF(OR(AND(AP54="Mayor",AL54="Improbable"),AND(AP54="Mayor",AL54="Rara Vez"),AND(AP54="Moderado",AL54="Probable"),AND(AP54="Moderado",AL54="Posible")),"Alto",IF(OR(AND(AP54="Moderado",AL54="Casi Seguro"),AND(AP54="Mayor",AL54="Posible"),AND(AP54="Mayor",AL54="Probable"),AND(AP54="Mayor",AL54="Casi Seguro")),"Extremo",IF(AP54="Catastrófico","Extremo"))))</f>
        <v>Alto</v>
      </c>
      <c r="AR54" s="538"/>
      <c r="AS54" s="539" t="s">
        <v>291</v>
      </c>
    </row>
    <row r="55" spans="2:45" ht="30.75" thickBot="1" x14ac:dyDescent="0.3">
      <c r="B55" s="548"/>
      <c r="C55" s="484"/>
      <c r="D55" s="546"/>
      <c r="E55" s="546"/>
      <c r="F55" s="132"/>
      <c r="G55" s="132"/>
      <c r="H55" s="132"/>
      <c r="I55" s="132"/>
      <c r="J55" s="132"/>
      <c r="K55" s="132"/>
      <c r="L55" s="132"/>
      <c r="M55" s="125"/>
      <c r="N55" s="193" t="b">
        <f t="shared" si="0"/>
        <v>0</v>
      </c>
      <c r="O55" s="180"/>
      <c r="P55" s="193" t="b">
        <f t="shared" si="1"/>
        <v>0</v>
      </c>
      <c r="Q55" s="180"/>
      <c r="R55" s="193" t="b">
        <f t="shared" si="2"/>
        <v>0</v>
      </c>
      <c r="S55" s="180"/>
      <c r="T55" s="193" t="b">
        <f t="shared" si="3"/>
        <v>0</v>
      </c>
      <c r="U55" s="180"/>
      <c r="V55" s="193" t="b">
        <f t="shared" si="4"/>
        <v>0</v>
      </c>
      <c r="W55" s="180"/>
      <c r="X55" s="193" t="b">
        <f t="shared" si="5"/>
        <v>0</v>
      </c>
      <c r="Y55" s="180"/>
      <c r="Z55" s="193" t="b">
        <f t="shared" si="6"/>
        <v>0</v>
      </c>
      <c r="AA55" s="126">
        <f t="shared" si="7"/>
        <v>0</v>
      </c>
      <c r="AB55" s="127" t="str">
        <f t="shared" si="8"/>
        <v>Débil</v>
      </c>
      <c r="AC55" s="128"/>
      <c r="AD55" s="191" t="str">
        <f t="shared" si="9"/>
        <v>Débil</v>
      </c>
      <c r="AE55" s="129" t="str">
        <f t="shared" si="10"/>
        <v>0</v>
      </c>
      <c r="AF55" s="545"/>
      <c r="AG55" s="541"/>
      <c r="AH55" s="543"/>
      <c r="AI55" s="536"/>
      <c r="AJ55" s="535"/>
      <c r="AK55" s="535"/>
      <c r="AL55" s="535"/>
      <c r="AM55" s="536"/>
      <c r="AN55" s="534"/>
      <c r="AO55" s="534"/>
      <c r="AP55" s="537"/>
      <c r="AQ55" s="538"/>
      <c r="AR55" s="538"/>
      <c r="AS55" s="539"/>
    </row>
    <row r="56" spans="2:45" ht="30" x14ac:dyDescent="0.25">
      <c r="B56" s="548"/>
      <c r="C56" s="484"/>
      <c r="D56" s="546" t="str">
        <f>'3-IDENTIFICACIÓN DEL RIESGO'!G56</f>
        <v>Solicitar o recibir dadivas por diligenciamiento, entrega del Formulario de Inscripción de Sujetos de Ordenamiento o por inscripción en el Registro de Sujetos de Ordenamiento</v>
      </c>
      <c r="E56" s="546"/>
      <c r="F56" s="132" t="s">
        <v>713</v>
      </c>
      <c r="G56" s="132" t="s">
        <v>439</v>
      </c>
      <c r="H56" s="132" t="s">
        <v>719</v>
      </c>
      <c r="I56" s="132" t="s">
        <v>720</v>
      </c>
      <c r="J56" s="132" t="s">
        <v>721</v>
      </c>
      <c r="K56" s="132" t="s">
        <v>1162</v>
      </c>
      <c r="L56" s="132" t="s">
        <v>722</v>
      </c>
      <c r="M56" s="125" t="s">
        <v>187</v>
      </c>
      <c r="N56" s="193">
        <f t="shared" si="0"/>
        <v>15</v>
      </c>
      <c r="O56" s="180" t="s">
        <v>188</v>
      </c>
      <c r="P56" s="193">
        <f t="shared" si="1"/>
        <v>15</v>
      </c>
      <c r="Q56" s="180" t="s">
        <v>189</v>
      </c>
      <c r="R56" s="193">
        <f t="shared" si="2"/>
        <v>15</v>
      </c>
      <c r="S56" s="180" t="s">
        <v>61</v>
      </c>
      <c r="T56" s="193">
        <f t="shared" si="3"/>
        <v>15</v>
      </c>
      <c r="U56" s="180" t="s">
        <v>190</v>
      </c>
      <c r="V56" s="193">
        <f t="shared" si="4"/>
        <v>15</v>
      </c>
      <c r="W56" s="180" t="s">
        <v>191</v>
      </c>
      <c r="X56" s="193">
        <f t="shared" si="5"/>
        <v>15</v>
      </c>
      <c r="Y56" s="180" t="s">
        <v>192</v>
      </c>
      <c r="Z56" s="193">
        <f t="shared" si="6"/>
        <v>10</v>
      </c>
      <c r="AA56" s="126">
        <f t="shared" si="7"/>
        <v>100</v>
      </c>
      <c r="AB56" s="127" t="str">
        <f t="shared" si="8"/>
        <v>Fuerte</v>
      </c>
      <c r="AC56" s="128" t="s">
        <v>64</v>
      </c>
      <c r="AD56" s="191" t="str">
        <f t="shared" si="9"/>
        <v>Fuerte</v>
      </c>
      <c r="AE56" s="129" t="str">
        <f t="shared" si="10"/>
        <v>100</v>
      </c>
      <c r="AF56" s="544">
        <v>2</v>
      </c>
      <c r="AG56" s="540">
        <f t="shared" ref="AG56" si="158">(AE56+AE57)/AF56</f>
        <v>75</v>
      </c>
      <c r="AH56" s="542" t="str">
        <f t="shared" ref="AH56" si="159">IF(AG56&lt;50,"Débil",IF(AG56&lt;=99,"Moderado",IF(AG56=100,"Fuerte",IF(AG56="","ERROR"))))</f>
        <v>Moderado</v>
      </c>
      <c r="AI56" s="536" t="s">
        <v>92</v>
      </c>
      <c r="AJ56" s="535">
        <f t="shared" ref="AJ56" si="160">IF(AH56="Débil",0,IF(AND(AH56="Moderado",AI56="Directamente"),1,IF(AND(AH56="Moderado",AI56="No disminuye"),0,IF(AND(AH56="Fuerte",AI56="Directamente"),2,IF(AND(AH56="Fuerte",AI56="No disminuye"),0)))))</f>
        <v>1</v>
      </c>
      <c r="AK56" s="535">
        <f>('4-VALORACIÓN DEL RIESGO'!H33-AJ56)</f>
        <v>0</v>
      </c>
      <c r="AL56" s="535" t="str">
        <f t="shared" ref="AL56" si="161">IF(AK56=5,"Casi Seguro",IF(AK56=4,"Probable",IF(AK56=3,"Posible",IF(AK56=2,"Improbable",IF(AK56=1,"Rara Vez",IF(AK56=0,"Rara Vez",IF(AK56&lt;0,"Rara Vez")))))))</f>
        <v>Rara Vez</v>
      </c>
      <c r="AM56" s="536" t="s">
        <v>94</v>
      </c>
      <c r="AN56" s="533">
        <f t="shared" ref="AN56" si="162">IF(AH56="Débil",0,IF(AND(AH56="Moderado",AM56="Directamente"),1,IF(AND(AH56="Moderado",AM56="Indirectamente"),0,IF(AND(AH56="Moderado",AM56="No disminuye"),0,IF(AND(AH56="Fuerte",AM56="Directamente"),2,IF(AND(AH56="Fuerte",AM56="Indirectamente"),1,IF(AND(AH56="Fuerte",AM56="No disminuye"),0)))))))</f>
        <v>0</v>
      </c>
      <c r="AO56" s="533">
        <f>('4-VALORACIÓN DEL RIESGO'!AD33-AN56)</f>
        <v>4</v>
      </c>
      <c r="AP56" s="537" t="str">
        <f t="shared" ref="AP56" si="163">IF(AO56=5,"Catastrófico",IF(AO56=4,"Mayor",IF(AO56=3,"Moderado",IF(AO56=2,"Moderado",IF(AO56=1,"Moderado")))))</f>
        <v>Mayor</v>
      </c>
      <c r="AQ56" s="538" t="str">
        <f t="shared" ref="AQ56" si="164">IF(OR(AND(AP56="Moderado",AL56="Rara Vez"),AND(AP56="Moderado",AL56="Improbable")),"Moderado",IF(OR(AND(AP56="Mayor",AL56="Improbable"),AND(AP56="Mayor",AL56="Rara Vez"),AND(AP56="Moderado",AL56="Probable"),AND(AP56="Moderado",AL56="Posible")),"Alto",IF(OR(AND(AP56="Moderado",AL56="Casi Seguro"),AND(AP56="Mayor",AL56="Posible"),AND(AP56="Mayor",AL56="Probable"),AND(AP56="Mayor",AL56="Casi Seguro")),"Extremo",IF(AP56="Catastrófico","Extremo"))))</f>
        <v>Alto</v>
      </c>
      <c r="AR56" s="538"/>
      <c r="AS56" s="539" t="s">
        <v>291</v>
      </c>
    </row>
    <row r="57" spans="2:45" ht="30.75" thickBot="1" x14ac:dyDescent="0.3">
      <c r="B57" s="548"/>
      <c r="C57" s="484"/>
      <c r="D57" s="546"/>
      <c r="E57" s="546"/>
      <c r="F57" s="132" t="s">
        <v>713</v>
      </c>
      <c r="G57" s="132" t="s">
        <v>439</v>
      </c>
      <c r="H57" s="132" t="s">
        <v>723</v>
      </c>
      <c r="I57" s="132" t="s">
        <v>724</v>
      </c>
      <c r="J57" s="132" t="s">
        <v>725</v>
      </c>
      <c r="K57" s="132" t="s">
        <v>1165</v>
      </c>
      <c r="L57" s="132" t="s">
        <v>726</v>
      </c>
      <c r="M57" s="125" t="s">
        <v>187</v>
      </c>
      <c r="N57" s="193">
        <f t="shared" si="0"/>
        <v>15</v>
      </c>
      <c r="O57" s="180" t="s">
        <v>188</v>
      </c>
      <c r="P57" s="193">
        <f t="shared" si="1"/>
        <v>15</v>
      </c>
      <c r="Q57" s="180" t="s">
        <v>189</v>
      </c>
      <c r="R57" s="193">
        <f t="shared" si="2"/>
        <v>15</v>
      </c>
      <c r="S57" s="180" t="s">
        <v>193</v>
      </c>
      <c r="T57" s="193">
        <f t="shared" si="3"/>
        <v>10</v>
      </c>
      <c r="U57" s="180" t="s">
        <v>190</v>
      </c>
      <c r="V57" s="193">
        <f t="shared" si="4"/>
        <v>15</v>
      </c>
      <c r="W57" s="180" t="s">
        <v>191</v>
      </c>
      <c r="X57" s="193">
        <f t="shared" si="5"/>
        <v>15</v>
      </c>
      <c r="Y57" s="180" t="s">
        <v>192</v>
      </c>
      <c r="Z57" s="193">
        <f t="shared" si="6"/>
        <v>10</v>
      </c>
      <c r="AA57" s="126">
        <f t="shared" si="7"/>
        <v>95</v>
      </c>
      <c r="AB57" s="127" t="str">
        <f t="shared" si="8"/>
        <v>Moderado</v>
      </c>
      <c r="AC57" s="128" t="s">
        <v>64</v>
      </c>
      <c r="AD57" s="191" t="str">
        <f t="shared" si="9"/>
        <v>Moderado</v>
      </c>
      <c r="AE57" s="129" t="str">
        <f t="shared" si="10"/>
        <v>50</v>
      </c>
      <c r="AF57" s="545"/>
      <c r="AG57" s="541"/>
      <c r="AH57" s="543"/>
      <c r="AI57" s="536"/>
      <c r="AJ57" s="535"/>
      <c r="AK57" s="535"/>
      <c r="AL57" s="535"/>
      <c r="AM57" s="536"/>
      <c r="AN57" s="534"/>
      <c r="AO57" s="534"/>
      <c r="AP57" s="537"/>
      <c r="AQ57" s="538"/>
      <c r="AR57" s="538"/>
      <c r="AS57" s="539"/>
    </row>
    <row r="58" spans="2:45" ht="33" customHeight="1" x14ac:dyDescent="0.25">
      <c r="B58" s="548"/>
      <c r="C58" s="484"/>
      <c r="D58" s="546" t="str">
        <f>'3-IDENTIFICACIÓN DEL RIESGO'!G58</f>
        <v>Alterar u omitir información en desarrollo del procedimiento de Registro de Sujetos de Ordenamiento, para favorecer a terceros.</v>
      </c>
      <c r="E58" s="546"/>
      <c r="F58" s="132" t="s">
        <v>713</v>
      </c>
      <c r="G58" s="132" t="s">
        <v>439</v>
      </c>
      <c r="H58" s="132" t="s">
        <v>719</v>
      </c>
      <c r="I58" s="132" t="s">
        <v>720</v>
      </c>
      <c r="J58" s="132" t="s">
        <v>721</v>
      </c>
      <c r="K58" s="132" t="s">
        <v>1162</v>
      </c>
      <c r="L58" s="132" t="s">
        <v>722</v>
      </c>
      <c r="M58" s="125" t="s">
        <v>187</v>
      </c>
      <c r="N58" s="193">
        <f t="shared" si="0"/>
        <v>15</v>
      </c>
      <c r="O58" s="180" t="s">
        <v>188</v>
      </c>
      <c r="P58" s="193">
        <f t="shared" si="1"/>
        <v>15</v>
      </c>
      <c r="Q58" s="180" t="s">
        <v>189</v>
      </c>
      <c r="R58" s="193">
        <f t="shared" si="2"/>
        <v>15</v>
      </c>
      <c r="S58" s="180" t="s">
        <v>61</v>
      </c>
      <c r="T58" s="193">
        <f t="shared" si="3"/>
        <v>15</v>
      </c>
      <c r="U58" s="180" t="s">
        <v>190</v>
      </c>
      <c r="V58" s="193">
        <f t="shared" si="4"/>
        <v>15</v>
      </c>
      <c r="W58" s="180" t="s">
        <v>191</v>
      </c>
      <c r="X58" s="193">
        <f t="shared" si="5"/>
        <v>15</v>
      </c>
      <c r="Y58" s="180" t="s">
        <v>192</v>
      </c>
      <c r="Z58" s="193">
        <f t="shared" si="6"/>
        <v>10</v>
      </c>
      <c r="AA58" s="126">
        <f t="shared" si="7"/>
        <v>100</v>
      </c>
      <c r="AB58" s="127" t="str">
        <f t="shared" si="8"/>
        <v>Fuerte</v>
      </c>
      <c r="AC58" s="128" t="s">
        <v>64</v>
      </c>
      <c r="AD58" s="191" t="str">
        <f t="shared" si="9"/>
        <v>Fuerte</v>
      </c>
      <c r="AE58" s="129" t="str">
        <f t="shared" si="10"/>
        <v>100</v>
      </c>
      <c r="AF58" s="544">
        <v>2</v>
      </c>
      <c r="AG58" s="540">
        <f t="shared" ref="AG58" si="165">(AE58+AE59)/AF58</f>
        <v>100</v>
      </c>
      <c r="AH58" s="542" t="str">
        <f t="shared" ref="AH58" si="166">IF(AG58&lt;50,"Débil",IF(AG58&lt;=99,"Moderado",IF(AG58=100,"Fuerte",IF(AG58="","ERROR"))))</f>
        <v>Fuerte</v>
      </c>
      <c r="AI58" s="536" t="s">
        <v>92</v>
      </c>
      <c r="AJ58" s="535">
        <f t="shared" ref="AJ58" si="167">IF(AH58="Débil",0,IF(AND(AH58="Moderado",AI58="Directamente"),1,IF(AND(AH58="Moderado",AI58="No disminuye"),0,IF(AND(AH58="Fuerte",AI58="Directamente"),2,IF(AND(AH58="Fuerte",AI58="No disminuye"),0)))))</f>
        <v>2</v>
      </c>
      <c r="AK58" s="535">
        <f>('4-VALORACIÓN DEL RIESGO'!H34-AJ58)</f>
        <v>-1</v>
      </c>
      <c r="AL58" s="535" t="str">
        <f t="shared" ref="AL58" si="168">IF(AK58=5,"Casi Seguro",IF(AK58=4,"Probable",IF(AK58=3,"Posible",IF(AK58=2,"Improbable",IF(AK58=1,"Rara Vez",IF(AK58=0,"Rara Vez",IF(AK58&lt;0,"Rara Vez")))))))</f>
        <v>Rara Vez</v>
      </c>
      <c r="AM58" s="536" t="s">
        <v>94</v>
      </c>
      <c r="AN58" s="533">
        <f t="shared" ref="AN58" si="169">IF(AH58="Débil",0,IF(AND(AH58="Moderado",AM58="Directamente"),1,IF(AND(AH58="Moderado",AM58="Indirectamente"),0,IF(AND(AH58="Moderado",AM58="No disminuye"),0,IF(AND(AH58="Fuerte",AM58="Directamente"),2,IF(AND(AH58="Fuerte",AM58="Indirectamente"),1,IF(AND(AH58="Fuerte",AM58="No disminuye"),0)))))))</f>
        <v>0</v>
      </c>
      <c r="AO58" s="533">
        <f>('4-VALORACIÓN DEL RIESGO'!AD34-AN58)</f>
        <v>4</v>
      </c>
      <c r="AP58" s="537" t="str">
        <f t="shared" ref="AP58" si="170">IF(AO58=5,"Catastrófico",IF(AO58=4,"Mayor",IF(AO58=3,"Moderado",IF(AO58=2,"Moderado",IF(AO58=1,"Moderado")))))</f>
        <v>Mayor</v>
      </c>
      <c r="AQ58" s="538" t="str">
        <f t="shared" ref="AQ58" si="171">IF(OR(AND(AP58="Moderado",AL58="Rara Vez"),AND(AP58="Moderado",AL58="Improbable")),"Moderado",IF(OR(AND(AP58="Mayor",AL58="Improbable"),AND(AP58="Mayor",AL58="Rara Vez"),AND(AP58="Moderado",AL58="Probable"),AND(AP58="Moderado",AL58="Posible")),"Alto",IF(OR(AND(AP58="Moderado",AL58="Casi Seguro"),AND(AP58="Mayor",AL58="Posible"),AND(AP58="Mayor",AL58="Probable"),AND(AP58="Mayor",AL58="Casi Seguro")),"Extremo",IF(AP58="Catastrófico","Extremo"))))</f>
        <v>Alto</v>
      </c>
      <c r="AR58" s="538"/>
      <c r="AS58" s="539" t="s">
        <v>291</v>
      </c>
    </row>
    <row r="59" spans="2:45" ht="40.5" customHeight="1" thickBot="1" x14ac:dyDescent="0.3">
      <c r="B59" s="548"/>
      <c r="C59" s="484"/>
      <c r="D59" s="546"/>
      <c r="E59" s="546"/>
      <c r="F59" s="132" t="s">
        <v>713</v>
      </c>
      <c r="G59" s="132" t="s">
        <v>497</v>
      </c>
      <c r="H59" s="132" t="s">
        <v>727</v>
      </c>
      <c r="I59" s="132" t="s">
        <v>728</v>
      </c>
      <c r="J59" s="132" t="s">
        <v>729</v>
      </c>
      <c r="K59" s="132" t="s">
        <v>1168</v>
      </c>
      <c r="L59" s="132" t="s">
        <v>730</v>
      </c>
      <c r="M59" s="125" t="s">
        <v>187</v>
      </c>
      <c r="N59" s="193">
        <f t="shared" si="0"/>
        <v>15</v>
      </c>
      <c r="O59" s="180" t="s">
        <v>188</v>
      </c>
      <c r="P59" s="193">
        <f t="shared" si="1"/>
        <v>15</v>
      </c>
      <c r="Q59" s="180" t="s">
        <v>189</v>
      </c>
      <c r="R59" s="193">
        <f t="shared" si="2"/>
        <v>15</v>
      </c>
      <c r="S59" s="180" t="s">
        <v>61</v>
      </c>
      <c r="T59" s="193">
        <f t="shared" si="3"/>
        <v>15</v>
      </c>
      <c r="U59" s="180" t="s">
        <v>190</v>
      </c>
      <c r="V59" s="193">
        <f t="shared" si="4"/>
        <v>15</v>
      </c>
      <c r="W59" s="180" t="s">
        <v>191</v>
      </c>
      <c r="X59" s="193">
        <f t="shared" si="5"/>
        <v>15</v>
      </c>
      <c r="Y59" s="180" t="s">
        <v>192</v>
      </c>
      <c r="Z59" s="193">
        <f t="shared" si="6"/>
        <v>10</v>
      </c>
      <c r="AA59" s="126">
        <f t="shared" si="7"/>
        <v>100</v>
      </c>
      <c r="AB59" s="127" t="str">
        <f t="shared" si="8"/>
        <v>Fuerte</v>
      </c>
      <c r="AC59" s="128" t="s">
        <v>64</v>
      </c>
      <c r="AD59" s="191" t="str">
        <f t="shared" si="9"/>
        <v>Fuerte</v>
      </c>
      <c r="AE59" s="129" t="str">
        <f t="shared" si="10"/>
        <v>100</v>
      </c>
      <c r="AF59" s="545"/>
      <c r="AG59" s="541"/>
      <c r="AH59" s="543"/>
      <c r="AI59" s="536"/>
      <c r="AJ59" s="535"/>
      <c r="AK59" s="535"/>
      <c r="AL59" s="535"/>
      <c r="AM59" s="536"/>
      <c r="AN59" s="534"/>
      <c r="AO59" s="534"/>
      <c r="AP59" s="537"/>
      <c r="AQ59" s="538"/>
      <c r="AR59" s="538"/>
      <c r="AS59" s="539"/>
    </row>
    <row r="60" spans="2:45" ht="30" x14ac:dyDescent="0.25">
      <c r="B60" s="548"/>
      <c r="C60" s="484"/>
      <c r="D60" s="546" t="str">
        <f>'3-IDENTIFICACIÓN DEL RIESGO'!G60</f>
        <v>Riesgo 5</v>
      </c>
      <c r="E60" s="546"/>
      <c r="F60" s="132"/>
      <c r="G60" s="132"/>
      <c r="H60" s="132"/>
      <c r="I60" s="132"/>
      <c r="J60" s="132"/>
      <c r="K60" s="132"/>
      <c r="L60" s="132"/>
      <c r="M60" s="125"/>
      <c r="N60" s="193" t="b">
        <f t="shared" si="0"/>
        <v>0</v>
      </c>
      <c r="O60" s="180"/>
      <c r="P60" s="193" t="b">
        <f t="shared" si="1"/>
        <v>0</v>
      </c>
      <c r="Q60" s="180"/>
      <c r="R60" s="193" t="b">
        <f t="shared" si="2"/>
        <v>0</v>
      </c>
      <c r="S60" s="180"/>
      <c r="T60" s="193" t="b">
        <f t="shared" si="3"/>
        <v>0</v>
      </c>
      <c r="U60" s="180"/>
      <c r="V60" s="193" t="b">
        <f t="shared" si="4"/>
        <v>0</v>
      </c>
      <c r="W60" s="180"/>
      <c r="X60" s="193" t="b">
        <f t="shared" si="5"/>
        <v>0</v>
      </c>
      <c r="Y60" s="180"/>
      <c r="Z60" s="193" t="b">
        <f t="shared" si="6"/>
        <v>0</v>
      </c>
      <c r="AA60" s="126">
        <f t="shared" si="7"/>
        <v>0</v>
      </c>
      <c r="AB60" s="127" t="str">
        <f t="shared" si="8"/>
        <v>Débil</v>
      </c>
      <c r="AC60" s="128"/>
      <c r="AD60" s="191" t="str">
        <f t="shared" si="9"/>
        <v>Débil</v>
      </c>
      <c r="AE60" s="129" t="str">
        <f t="shared" si="10"/>
        <v>0</v>
      </c>
      <c r="AF60" s="544"/>
      <c r="AG60" s="540" t="e">
        <f t="shared" ref="AG60" si="172">(AE60+AE61)/AF60</f>
        <v>#DIV/0!</v>
      </c>
      <c r="AH60" s="542" t="e">
        <f t="shared" ref="AH60" si="173">IF(AG60&lt;50,"Débil",IF(AG60&lt;=99,"Moderado",IF(AG60=100,"Fuerte",IF(AG60="","ERROR"))))</f>
        <v>#DIV/0!</v>
      </c>
      <c r="AI60" s="536"/>
      <c r="AJ60" s="535" t="e">
        <f t="shared" ref="AJ60" si="174">IF(AH60="Débil",0,IF(AND(AH60="Moderado",AI60="Directamente"),1,IF(AND(AH60="Moderado",AI60="No disminuye"),0,IF(AND(AH60="Fuerte",AI60="Directamente"),2,IF(AND(AH60="Fuerte",AI60="No disminuye"),0)))))</f>
        <v>#DIV/0!</v>
      </c>
      <c r="AK60" s="535" t="e">
        <f>('4-VALORACIÓN DEL RIESGO'!H35-AJ60)</f>
        <v>#DIV/0!</v>
      </c>
      <c r="AL60" s="535" t="e">
        <f t="shared" ref="AL60" si="175">IF(AK60=5,"Casi Seguro",IF(AK60=4,"Probable",IF(AK60=3,"Posible",IF(AK60=2,"Improbable",IF(AK60=1,"Rara Vez",IF(AK60=0,"Rara Vez",IF(AK60&lt;0,"Rara Vez")))))))</f>
        <v>#DIV/0!</v>
      </c>
      <c r="AM60" s="536"/>
      <c r="AN60" s="533" t="e">
        <f t="shared" ref="AN60" si="176">IF(AH60="Débil",0,IF(AND(AH60="Moderado",AM60="Directamente"),1,IF(AND(AH60="Moderado",AM60="Indirectamente"),0,IF(AND(AH60="Moderado",AM60="No disminuye"),0,IF(AND(AH60="Fuerte",AM60="Directamente"),2,IF(AND(AH60="Fuerte",AM60="Indirectamente"),1,IF(AND(AH60="Fuerte",AM60="No disminuye"),0)))))))</f>
        <v>#DIV/0!</v>
      </c>
      <c r="AO60" s="533" t="e">
        <f>('4-VALORACIÓN DEL RIESGO'!AD35-AN60)</f>
        <v>#DIV/0!</v>
      </c>
      <c r="AP60" s="537" t="e">
        <f t="shared" ref="AP60" si="177">IF(AO60=5,"Catastrófico",IF(AO60=4,"Mayor",IF(AO60=3,"Moderado",IF(AO60=2,"Moderado",IF(AO60=1,"Moderado")))))</f>
        <v>#DIV/0!</v>
      </c>
      <c r="AQ60" s="538" t="e">
        <f t="shared" ref="AQ60" si="178">IF(OR(AND(AP60="Moderado",AL60="Rara Vez"),AND(AP60="Moderado",AL60="Improbable")),"Moderado",IF(OR(AND(AP60="Mayor",AL60="Improbable"),AND(AP60="Mayor",AL60="Rara Vez"),AND(AP60="Moderado",AL60="Probable"),AND(AP60="Moderado",AL60="Posible")),"Alto",IF(OR(AND(AP60="Moderado",AL60="Casi Seguro"),AND(AP60="Mayor",AL60="Posible"),AND(AP60="Mayor",AL60="Probable"),AND(AP60="Mayor",AL60="Casi Seguro")),"Extremo",IF(AP60="Catastrófico","Extremo"))))</f>
        <v>#DIV/0!</v>
      </c>
      <c r="AR60" s="538"/>
      <c r="AS60" s="539" t="s">
        <v>291</v>
      </c>
    </row>
    <row r="61" spans="2:45" ht="30.75" thickBot="1" x14ac:dyDescent="0.3">
      <c r="B61" s="549"/>
      <c r="C61" s="485"/>
      <c r="D61" s="546"/>
      <c r="E61" s="546"/>
      <c r="F61" s="132"/>
      <c r="G61" s="132"/>
      <c r="H61" s="132"/>
      <c r="I61" s="132"/>
      <c r="J61" s="132"/>
      <c r="K61" s="132"/>
      <c r="L61" s="132"/>
      <c r="M61" s="125"/>
      <c r="N61" s="193" t="b">
        <f t="shared" si="0"/>
        <v>0</v>
      </c>
      <c r="O61" s="180"/>
      <c r="P61" s="193" t="b">
        <f t="shared" si="1"/>
        <v>0</v>
      </c>
      <c r="Q61" s="180"/>
      <c r="R61" s="193" t="b">
        <f t="shared" si="2"/>
        <v>0</v>
      </c>
      <c r="S61" s="180"/>
      <c r="T61" s="193" t="b">
        <f t="shared" si="3"/>
        <v>0</v>
      </c>
      <c r="U61" s="180"/>
      <c r="V61" s="193" t="b">
        <f t="shared" si="4"/>
        <v>0</v>
      </c>
      <c r="W61" s="180"/>
      <c r="X61" s="193" t="b">
        <f t="shared" si="5"/>
        <v>0</v>
      </c>
      <c r="Y61" s="180"/>
      <c r="Z61" s="193" t="b">
        <f t="shared" si="6"/>
        <v>0</v>
      </c>
      <c r="AA61" s="126">
        <f t="shared" si="7"/>
        <v>0</v>
      </c>
      <c r="AB61" s="127" t="str">
        <f t="shared" si="8"/>
        <v>Débil</v>
      </c>
      <c r="AC61" s="128"/>
      <c r="AD61" s="191" t="str">
        <f t="shared" si="9"/>
        <v>Débil</v>
      </c>
      <c r="AE61" s="129" t="str">
        <f t="shared" si="10"/>
        <v>0</v>
      </c>
      <c r="AF61" s="545"/>
      <c r="AG61" s="541"/>
      <c r="AH61" s="543"/>
      <c r="AI61" s="536"/>
      <c r="AJ61" s="535"/>
      <c r="AK61" s="535"/>
      <c r="AL61" s="535"/>
      <c r="AM61" s="536"/>
      <c r="AN61" s="534"/>
      <c r="AO61" s="534"/>
      <c r="AP61" s="537"/>
      <c r="AQ61" s="538"/>
      <c r="AR61" s="538"/>
      <c r="AS61" s="539"/>
    </row>
    <row r="62" spans="2:45" ht="124.5" customHeight="1" x14ac:dyDescent="0.25">
      <c r="B62" s="547" t="str">
        <f>'3-IDENTIFICACIÓN DEL RIESGO'!B62</f>
        <v>Seguridad Jurídica sobre la Titularidad de la Tierra y los Territorios</v>
      </c>
      <c r="C62" s="483" t="str">
        <f>'3-IDENTIFICACIÓN DEL RIESGO'!E62</f>
        <v>1. Dirección de Gestión Jurídica de Tierras.
2. Subdirección de procesos Agrarios y Gestión Jurídica.
3. Subdirección de seguridad Jurídica.
4. Dirección Asuntos Étnicos.
5. Subdirección Asuntos Étnicos.
6. Unidades de Gestión Territorial UGT's</v>
      </c>
      <c r="D62" s="546" t="str">
        <f>'3-IDENTIFICACIÓN DEL RIESGO'!G62</f>
        <v xml:space="preserve">Servidores públicos o colaboradores de la ANT, que en beneficio propio o de un tercero manipulen, destruyan, dilaten omitan o incidan indebidamente en trámites o actuaciones administrativas de procesos agrarios o formalización de la propiedad privada rural. </v>
      </c>
      <c r="E62" s="546"/>
      <c r="F62" s="132" t="s">
        <v>1056</v>
      </c>
      <c r="G62" s="132" t="s">
        <v>1057</v>
      </c>
      <c r="H62" s="132" t="s">
        <v>1058</v>
      </c>
      <c r="I62" s="132" t="s">
        <v>453</v>
      </c>
      <c r="J62" s="132" t="s">
        <v>454</v>
      </c>
      <c r="K62" s="132" t="s">
        <v>1059</v>
      </c>
      <c r="L62" s="132" t="s">
        <v>455</v>
      </c>
      <c r="M62" s="125" t="s">
        <v>187</v>
      </c>
      <c r="N62" s="193">
        <f t="shared" si="0"/>
        <v>15</v>
      </c>
      <c r="O62" s="180" t="s">
        <v>188</v>
      </c>
      <c r="P62" s="193">
        <f t="shared" si="1"/>
        <v>15</v>
      </c>
      <c r="Q62" s="180" t="s">
        <v>189</v>
      </c>
      <c r="R62" s="193">
        <f t="shared" si="2"/>
        <v>15</v>
      </c>
      <c r="S62" s="180" t="s">
        <v>61</v>
      </c>
      <c r="T62" s="193">
        <f t="shared" si="3"/>
        <v>15</v>
      </c>
      <c r="U62" s="180" t="s">
        <v>190</v>
      </c>
      <c r="V62" s="193">
        <f t="shared" si="4"/>
        <v>15</v>
      </c>
      <c r="W62" s="180" t="s">
        <v>191</v>
      </c>
      <c r="X62" s="193">
        <f t="shared" si="5"/>
        <v>15</v>
      </c>
      <c r="Y62" s="180" t="s">
        <v>192</v>
      </c>
      <c r="Z62" s="193">
        <f t="shared" si="6"/>
        <v>10</v>
      </c>
      <c r="AA62" s="126">
        <f t="shared" si="7"/>
        <v>100</v>
      </c>
      <c r="AB62" s="127" t="str">
        <f t="shared" si="8"/>
        <v>Fuerte</v>
      </c>
      <c r="AC62" s="128" t="s">
        <v>64</v>
      </c>
      <c r="AD62" s="191" t="str">
        <f t="shared" si="9"/>
        <v>Fuerte</v>
      </c>
      <c r="AE62" s="129" t="str">
        <f t="shared" si="10"/>
        <v>100</v>
      </c>
      <c r="AF62" s="544">
        <v>1</v>
      </c>
      <c r="AG62" s="540">
        <f t="shared" ref="AG62" si="179">(AE62+AE63)/AF62</f>
        <v>100</v>
      </c>
      <c r="AH62" s="542" t="str">
        <f t="shared" ref="AH62" si="180">IF(AG62&lt;50,"Débil",IF(AG62&lt;=99,"Moderado",IF(AG62=100,"Fuerte",IF(AG62="","ERROR"))))</f>
        <v>Fuerte</v>
      </c>
      <c r="AI62" s="536" t="s">
        <v>92</v>
      </c>
      <c r="AJ62" s="535">
        <f t="shared" ref="AJ62" si="181">IF(AH62="Débil",0,IF(AND(AH62="Moderado",AI62="Directamente"),1,IF(AND(AH62="Moderado",AI62="No disminuye"),0,IF(AND(AH62="Fuerte",AI62="Directamente"),2,IF(AND(AH62="Fuerte",AI62="No disminuye"),0)))))</f>
        <v>2</v>
      </c>
      <c r="AK62" s="535">
        <f>('4-VALORACIÓN DEL RIESGO'!H36-AJ62)</f>
        <v>-1</v>
      </c>
      <c r="AL62" s="535" t="str">
        <f t="shared" ref="AL62" si="182">IF(AK62=5,"Casi Seguro",IF(AK62=4,"Probable",IF(AK62=3,"Posible",IF(AK62=2,"Improbable",IF(AK62=1,"Rara Vez",IF(AK62=0,"Rara Vez",IF(AK62&lt;0,"Rara Vez")))))))</f>
        <v>Rara Vez</v>
      </c>
      <c r="AM62" s="536" t="s">
        <v>94</v>
      </c>
      <c r="AN62" s="533">
        <f t="shared" ref="AN62" si="183">IF(AH62="Débil",0,IF(AND(AH62="Moderado",AM62="Directamente"),1,IF(AND(AH62="Moderado",AM62="Indirectamente"),0,IF(AND(AH62="Moderado",AM62="No disminuye"),0,IF(AND(AH62="Fuerte",AM62="Directamente"),2,IF(AND(AH62="Fuerte",AM62="Indirectamente"),1,IF(AND(AH62="Fuerte",AM62="No disminuye"),0)))))))</f>
        <v>0</v>
      </c>
      <c r="AO62" s="533">
        <f>('4-VALORACIÓN DEL RIESGO'!AD36-AN62)</f>
        <v>5</v>
      </c>
      <c r="AP62" s="537" t="str">
        <f t="shared" ref="AP62" si="184">IF(AO62=5,"Catastrófico",IF(AO62=4,"Mayor",IF(AO62=3,"Moderado",IF(AO62=2,"Moderado",IF(AO62=1,"Moderado")))))</f>
        <v>Catastrófico</v>
      </c>
      <c r="AQ62" s="538" t="str">
        <f t="shared" ref="AQ62" si="185">IF(OR(AND(AP62="Moderado",AL62="Rara Vez"),AND(AP62="Moderado",AL62="Improbable")),"Moderado",IF(OR(AND(AP62="Mayor",AL62="Improbable"),AND(AP62="Mayor",AL62="Rara Vez"),AND(AP62="Moderado",AL62="Probable"),AND(AP62="Moderado",AL62="Posible")),"Alto",IF(OR(AND(AP62="Moderado",AL62="Casi Seguro"),AND(AP62="Mayor",AL62="Posible"),AND(AP62="Mayor",AL62="Probable"),AND(AP62="Mayor",AL62="Casi Seguro")),"Extremo",IF(AP62="Catastrófico","Extremo"))))</f>
        <v>Extremo</v>
      </c>
      <c r="AR62" s="538"/>
      <c r="AS62" s="539" t="s">
        <v>291</v>
      </c>
    </row>
    <row r="63" spans="2:45" ht="30.75" thickBot="1" x14ac:dyDescent="0.3">
      <c r="B63" s="548"/>
      <c r="C63" s="484"/>
      <c r="D63" s="546"/>
      <c r="E63" s="546"/>
      <c r="F63" s="132"/>
      <c r="G63" s="132"/>
      <c r="H63" s="132"/>
      <c r="I63" s="132"/>
      <c r="J63" s="132"/>
      <c r="K63" s="132"/>
      <c r="L63" s="132"/>
      <c r="M63" s="125"/>
      <c r="N63" s="193" t="b">
        <f t="shared" si="0"/>
        <v>0</v>
      </c>
      <c r="O63" s="180"/>
      <c r="P63" s="193" t="b">
        <f t="shared" si="1"/>
        <v>0</v>
      </c>
      <c r="Q63" s="180"/>
      <c r="R63" s="193" t="b">
        <f t="shared" si="2"/>
        <v>0</v>
      </c>
      <c r="S63" s="180"/>
      <c r="T63" s="193" t="b">
        <f t="shared" si="3"/>
        <v>0</v>
      </c>
      <c r="U63" s="180"/>
      <c r="V63" s="193" t="b">
        <f t="shared" si="4"/>
        <v>0</v>
      </c>
      <c r="W63" s="180"/>
      <c r="X63" s="193" t="b">
        <f t="shared" si="5"/>
        <v>0</v>
      </c>
      <c r="Y63" s="180"/>
      <c r="Z63" s="193" t="b">
        <f t="shared" si="6"/>
        <v>0</v>
      </c>
      <c r="AA63" s="126">
        <f t="shared" si="7"/>
        <v>0</v>
      </c>
      <c r="AB63" s="127" t="str">
        <f t="shared" si="8"/>
        <v>Débil</v>
      </c>
      <c r="AC63" s="128"/>
      <c r="AD63" s="191" t="str">
        <f>IF(OR(AND(AB63="Fuerte",AC63="Moderado"),AND(AB63="Moderado",AC63="Fuerte"),AND(AB63="Moderado",AC63="Moderado")),"Moderado",IF(OR(AND(AB63="Fuerte",AC63="Débil"),AND(AB63="Moderado",AC63="Débil"),AND(AB63="Débil")),"Débil",IF(AND(AB63="Fuerte",AC63="Fuerte"),"Fuerte")))</f>
        <v>Débil</v>
      </c>
      <c r="AE63" s="129" t="str">
        <f t="shared" si="10"/>
        <v>0</v>
      </c>
      <c r="AF63" s="545"/>
      <c r="AG63" s="541"/>
      <c r="AH63" s="543"/>
      <c r="AI63" s="536"/>
      <c r="AJ63" s="535"/>
      <c r="AK63" s="535"/>
      <c r="AL63" s="535"/>
      <c r="AM63" s="536"/>
      <c r="AN63" s="534"/>
      <c r="AO63" s="534"/>
      <c r="AP63" s="537"/>
      <c r="AQ63" s="538"/>
      <c r="AR63" s="538"/>
      <c r="AS63" s="539"/>
    </row>
    <row r="64" spans="2:45" ht="56.25" customHeight="1" x14ac:dyDescent="0.25">
      <c r="B64" s="548"/>
      <c r="C64" s="484"/>
      <c r="D64" s="546" t="str">
        <f>'3-IDENTIFICACIÓN DEL RIESGO'!G64</f>
        <v>Ofrecer en UGT promesa de éxito en la realización o priorización de un trámite a cambio de un beneficio personal</v>
      </c>
      <c r="E64" s="546"/>
      <c r="F64" s="132" t="s">
        <v>596</v>
      </c>
      <c r="G64" s="132" t="s">
        <v>591</v>
      </c>
      <c r="H64" s="132" t="s">
        <v>592</v>
      </c>
      <c r="I64" s="132" t="s">
        <v>593</v>
      </c>
      <c r="J64" s="132" t="s">
        <v>593</v>
      </c>
      <c r="K64" s="132" t="s">
        <v>594</v>
      </c>
      <c r="L64" s="132" t="s">
        <v>595</v>
      </c>
      <c r="M64" s="125" t="s">
        <v>187</v>
      </c>
      <c r="N64" s="193">
        <f t="shared" si="0"/>
        <v>15</v>
      </c>
      <c r="O64" s="180" t="s">
        <v>188</v>
      </c>
      <c r="P64" s="193">
        <f t="shared" si="1"/>
        <v>15</v>
      </c>
      <c r="Q64" s="180" t="s">
        <v>231</v>
      </c>
      <c r="R64" s="193">
        <f t="shared" si="2"/>
        <v>0</v>
      </c>
      <c r="S64" s="180" t="s">
        <v>61</v>
      </c>
      <c r="T64" s="193">
        <f t="shared" si="3"/>
        <v>15</v>
      </c>
      <c r="U64" s="180" t="s">
        <v>190</v>
      </c>
      <c r="V64" s="193">
        <f t="shared" si="4"/>
        <v>15</v>
      </c>
      <c r="W64" s="180" t="s">
        <v>195</v>
      </c>
      <c r="X64" s="193">
        <f t="shared" si="5"/>
        <v>0</v>
      </c>
      <c r="Y64" s="180" t="s">
        <v>194</v>
      </c>
      <c r="Z64" s="193">
        <f t="shared" si="6"/>
        <v>5</v>
      </c>
      <c r="AA64" s="126">
        <f t="shared" si="7"/>
        <v>65</v>
      </c>
      <c r="AB64" s="127" t="str">
        <f t="shared" si="8"/>
        <v>Débil</v>
      </c>
      <c r="AC64" s="128" t="s">
        <v>58</v>
      </c>
      <c r="AD64" s="191" t="str">
        <f t="shared" si="9"/>
        <v>Débil</v>
      </c>
      <c r="AE64" s="129" t="str">
        <f t="shared" si="10"/>
        <v>0</v>
      </c>
      <c r="AF64" s="544">
        <v>1</v>
      </c>
      <c r="AG64" s="540">
        <f t="shared" ref="AG64" si="186">(AE64+AE65)/AF64</f>
        <v>0</v>
      </c>
      <c r="AH64" s="542" t="str">
        <f t="shared" ref="AH64" si="187">IF(AG64&lt;50,"Débil",IF(AG64&lt;=99,"Moderado",IF(AG64=100,"Fuerte",IF(AG64="","ERROR"))))</f>
        <v>Débil</v>
      </c>
      <c r="AI64" s="536" t="s">
        <v>92</v>
      </c>
      <c r="AJ64" s="535">
        <f t="shared" ref="AJ64" si="188">IF(AH64="Débil",0,IF(AND(AH64="Moderado",AI64="Directamente"),1,IF(AND(AH64="Moderado",AI64="No disminuye"),0,IF(AND(AH64="Fuerte",AI64="Directamente"),2,IF(AND(AH64="Fuerte",AI64="No disminuye"),0)))))</f>
        <v>0</v>
      </c>
      <c r="AK64" s="535">
        <f>('4-VALORACIÓN DEL RIESGO'!H37-AJ64)</f>
        <v>4</v>
      </c>
      <c r="AL64" s="535" t="str">
        <f t="shared" ref="AL64" si="189">IF(AK64=5,"Casi Seguro",IF(AK64=4,"Probable",IF(AK64=3,"Posible",IF(AK64=2,"Improbable",IF(AK64=1,"Rara Vez",IF(AK64=0,"Rara Vez",IF(AK64&lt;0,"Rara Vez")))))))</f>
        <v>Probable</v>
      </c>
      <c r="AM64" s="536" t="s">
        <v>94</v>
      </c>
      <c r="AN64" s="533">
        <f t="shared" ref="AN64" si="190">IF(AH64="Débil",0,IF(AND(AH64="Moderado",AM64="Directamente"),1,IF(AND(AH64="Moderado",AM64="Indirectamente"),0,IF(AND(AH64="Moderado",AM64="No disminuye"),0,IF(AND(AH64="Fuerte",AM64="Directamente"),2,IF(AND(AH64="Fuerte",AM64="Indirectamente"),1,IF(AND(AH64="Fuerte",AM64="No disminuye"),0)))))))</f>
        <v>0</v>
      </c>
      <c r="AO64" s="533">
        <f>('4-VALORACIÓN DEL RIESGO'!AD37-AN64)</f>
        <v>5</v>
      </c>
      <c r="AP64" s="537" t="str">
        <f t="shared" ref="AP64" si="191">IF(AO64=5,"Catastrófico",IF(AO64=4,"Mayor",IF(AO64=3,"Moderado",IF(AO64=2,"Moderado",IF(AO64=1,"Moderado")))))</f>
        <v>Catastrófico</v>
      </c>
      <c r="AQ64" s="538" t="str">
        <f t="shared" ref="AQ64" si="192">IF(OR(AND(AP64="Moderado",AL64="Rara Vez"),AND(AP64="Moderado",AL64="Improbable")),"Moderado",IF(OR(AND(AP64="Mayor",AL64="Improbable"),AND(AP64="Mayor",AL64="Rara Vez"),AND(AP64="Moderado",AL64="Probable"),AND(AP64="Moderado",AL64="Posible")),"Alto",IF(OR(AND(AP64="Moderado",AL64="Casi Seguro"),AND(AP64="Mayor",AL64="Posible"),AND(AP64="Mayor",AL64="Probable"),AND(AP64="Mayor",AL64="Casi Seguro")),"Extremo",IF(AP64="Catastrófico","Extremo"))))</f>
        <v>Extremo</v>
      </c>
      <c r="AR64" s="538"/>
      <c r="AS64" s="539" t="s">
        <v>291</v>
      </c>
    </row>
    <row r="65" spans="2:45" ht="30.75" thickBot="1" x14ac:dyDescent="0.3">
      <c r="B65" s="548"/>
      <c r="C65" s="484"/>
      <c r="D65" s="546"/>
      <c r="E65" s="546"/>
      <c r="F65" s="132"/>
      <c r="G65" s="132"/>
      <c r="H65" s="132"/>
      <c r="I65" s="132"/>
      <c r="J65" s="132"/>
      <c r="K65" s="132"/>
      <c r="L65" s="132"/>
      <c r="M65" s="125"/>
      <c r="N65" s="193" t="b">
        <f t="shared" si="0"/>
        <v>0</v>
      </c>
      <c r="O65" s="180"/>
      <c r="P65" s="193" t="b">
        <f t="shared" si="1"/>
        <v>0</v>
      </c>
      <c r="Q65" s="180"/>
      <c r="R65" s="193" t="b">
        <f t="shared" si="2"/>
        <v>0</v>
      </c>
      <c r="S65" s="180"/>
      <c r="T65" s="193" t="b">
        <f t="shared" si="3"/>
        <v>0</v>
      </c>
      <c r="U65" s="180"/>
      <c r="V65" s="193" t="b">
        <f t="shared" si="4"/>
        <v>0</v>
      </c>
      <c r="W65" s="180"/>
      <c r="X65" s="193" t="b">
        <f t="shared" si="5"/>
        <v>0</v>
      </c>
      <c r="Y65" s="180"/>
      <c r="Z65" s="193" t="b">
        <f t="shared" si="6"/>
        <v>0</v>
      </c>
      <c r="AA65" s="126">
        <f t="shared" si="7"/>
        <v>0</v>
      </c>
      <c r="AB65" s="127" t="str">
        <f t="shared" si="8"/>
        <v>Débil</v>
      </c>
      <c r="AC65" s="128"/>
      <c r="AD65" s="191" t="str">
        <f t="shared" si="9"/>
        <v>Débil</v>
      </c>
      <c r="AE65" s="129" t="str">
        <f t="shared" si="10"/>
        <v>0</v>
      </c>
      <c r="AF65" s="545"/>
      <c r="AG65" s="541"/>
      <c r="AH65" s="543"/>
      <c r="AI65" s="536"/>
      <c r="AJ65" s="535"/>
      <c r="AK65" s="535"/>
      <c r="AL65" s="535"/>
      <c r="AM65" s="536"/>
      <c r="AN65" s="534"/>
      <c r="AO65" s="534"/>
      <c r="AP65" s="537"/>
      <c r="AQ65" s="538"/>
      <c r="AR65" s="538"/>
      <c r="AS65" s="539"/>
    </row>
    <row r="66" spans="2:45" ht="30" x14ac:dyDescent="0.25">
      <c r="B66" s="548"/>
      <c r="C66" s="484"/>
      <c r="D66" s="546" t="str">
        <f>'3-IDENTIFICACIÓN DEL RIESGO'!G66</f>
        <v>Riesgo 3</v>
      </c>
      <c r="E66" s="546"/>
      <c r="F66" s="132"/>
      <c r="G66" s="132"/>
      <c r="H66" s="132"/>
      <c r="I66" s="132"/>
      <c r="J66" s="132"/>
      <c r="K66" s="132"/>
      <c r="L66" s="132"/>
      <c r="M66" s="125"/>
      <c r="N66" s="193" t="b">
        <f t="shared" si="0"/>
        <v>0</v>
      </c>
      <c r="O66" s="180"/>
      <c r="P66" s="193" t="b">
        <f t="shared" si="1"/>
        <v>0</v>
      </c>
      <c r="Q66" s="180"/>
      <c r="R66" s="193" t="b">
        <f t="shared" si="2"/>
        <v>0</v>
      </c>
      <c r="S66" s="180"/>
      <c r="T66" s="193" t="b">
        <f t="shared" si="3"/>
        <v>0</v>
      </c>
      <c r="U66" s="180"/>
      <c r="V66" s="193" t="b">
        <f t="shared" si="4"/>
        <v>0</v>
      </c>
      <c r="W66" s="180"/>
      <c r="X66" s="193" t="b">
        <f t="shared" si="5"/>
        <v>0</v>
      </c>
      <c r="Y66" s="180"/>
      <c r="Z66" s="193" t="b">
        <f t="shared" si="6"/>
        <v>0</v>
      </c>
      <c r="AA66" s="126">
        <f t="shared" si="7"/>
        <v>0</v>
      </c>
      <c r="AB66" s="127" t="str">
        <f t="shared" si="8"/>
        <v>Débil</v>
      </c>
      <c r="AC66" s="128"/>
      <c r="AD66" s="191" t="str">
        <f t="shared" si="9"/>
        <v>Débil</v>
      </c>
      <c r="AE66" s="129" t="str">
        <f t="shared" si="10"/>
        <v>0</v>
      </c>
      <c r="AF66" s="544"/>
      <c r="AG66" s="540" t="e">
        <f t="shared" ref="AG66" si="193">(AE66+AE67)/AF66</f>
        <v>#DIV/0!</v>
      </c>
      <c r="AH66" s="542" t="e">
        <f t="shared" ref="AH66" si="194">IF(AG66&lt;50,"Débil",IF(AG66&lt;=99,"Moderado",IF(AG66=100,"Fuerte",IF(AG66="","ERROR"))))</f>
        <v>#DIV/0!</v>
      </c>
      <c r="AI66" s="536"/>
      <c r="AJ66" s="535" t="e">
        <f t="shared" ref="AJ66" si="195">IF(AH66="Débil",0,IF(AND(AH66="Moderado",AI66="Directamente"),1,IF(AND(AH66="Moderado",AI66="No disminuye"),0,IF(AND(AH66="Fuerte",AI66="Directamente"),2,IF(AND(AH66="Fuerte",AI66="No disminuye"),0)))))</f>
        <v>#DIV/0!</v>
      </c>
      <c r="AK66" s="535" t="e">
        <f>('4-VALORACIÓN DEL RIESGO'!H38-AJ66)</f>
        <v>#DIV/0!</v>
      </c>
      <c r="AL66" s="535" t="e">
        <f t="shared" ref="AL66" si="196">IF(AK66=5,"Casi Seguro",IF(AK66=4,"Probable",IF(AK66=3,"Posible",IF(AK66=2,"Improbable",IF(AK66=1,"Rara Vez",IF(AK66=0,"Rara Vez",IF(AK66&lt;0,"Rara Vez")))))))</f>
        <v>#DIV/0!</v>
      </c>
      <c r="AM66" s="536"/>
      <c r="AN66" s="533" t="e">
        <f t="shared" ref="AN66" si="197">IF(AH66="Débil",0,IF(AND(AH66="Moderado",AM66="Directamente"),1,IF(AND(AH66="Moderado",AM66="Indirectamente"),0,IF(AND(AH66="Moderado",AM66="No disminuye"),0,IF(AND(AH66="Fuerte",AM66="Directamente"),2,IF(AND(AH66="Fuerte",AM66="Indirectamente"),1,IF(AND(AH66="Fuerte",AM66="No disminuye"),0)))))))</f>
        <v>#DIV/0!</v>
      </c>
      <c r="AO66" s="533" t="e">
        <f>('4-VALORACIÓN DEL RIESGO'!AD38-AN66)</f>
        <v>#DIV/0!</v>
      </c>
      <c r="AP66" s="537" t="e">
        <f t="shared" ref="AP66" si="198">IF(AO66=5,"Catastrófico",IF(AO66=4,"Mayor",IF(AO66=3,"Moderado",IF(AO66=2,"Moderado",IF(AO66=1,"Moderado")))))</f>
        <v>#DIV/0!</v>
      </c>
      <c r="AQ66" s="538" t="e">
        <f t="shared" ref="AQ66" si="199">IF(OR(AND(AP66="Moderado",AL66="Rara Vez"),AND(AP66="Moderado",AL66="Improbable")),"Moderado",IF(OR(AND(AP66="Mayor",AL66="Improbable"),AND(AP66="Mayor",AL66="Rara Vez"),AND(AP66="Moderado",AL66="Probable"),AND(AP66="Moderado",AL66="Posible")),"Alto",IF(OR(AND(AP66="Moderado",AL66="Casi Seguro"),AND(AP66="Mayor",AL66="Posible"),AND(AP66="Mayor",AL66="Probable"),AND(AP66="Mayor",AL66="Casi Seguro")),"Extremo",IF(AP66="Catastrófico","Extremo"))))</f>
        <v>#DIV/0!</v>
      </c>
      <c r="AR66" s="538"/>
      <c r="AS66" s="539" t="s">
        <v>291</v>
      </c>
    </row>
    <row r="67" spans="2:45" ht="30.75" thickBot="1" x14ac:dyDescent="0.3">
      <c r="B67" s="548"/>
      <c r="C67" s="484"/>
      <c r="D67" s="546"/>
      <c r="E67" s="546"/>
      <c r="F67" s="132"/>
      <c r="G67" s="132"/>
      <c r="H67" s="132"/>
      <c r="I67" s="132"/>
      <c r="J67" s="132"/>
      <c r="K67" s="132"/>
      <c r="L67" s="132"/>
      <c r="M67" s="125"/>
      <c r="N67" s="193" t="b">
        <f t="shared" si="0"/>
        <v>0</v>
      </c>
      <c r="O67" s="180"/>
      <c r="P67" s="193" t="b">
        <f t="shared" si="1"/>
        <v>0</v>
      </c>
      <c r="Q67" s="180"/>
      <c r="R67" s="193" t="b">
        <f t="shared" si="2"/>
        <v>0</v>
      </c>
      <c r="S67" s="180"/>
      <c r="T67" s="193" t="b">
        <f t="shared" si="3"/>
        <v>0</v>
      </c>
      <c r="U67" s="180"/>
      <c r="V67" s="193" t="b">
        <f t="shared" si="4"/>
        <v>0</v>
      </c>
      <c r="W67" s="180"/>
      <c r="X67" s="193" t="b">
        <f t="shared" si="5"/>
        <v>0</v>
      </c>
      <c r="Y67" s="180"/>
      <c r="Z67" s="193" t="b">
        <f t="shared" si="6"/>
        <v>0</v>
      </c>
      <c r="AA67" s="126">
        <f t="shared" si="7"/>
        <v>0</v>
      </c>
      <c r="AB67" s="127" t="str">
        <f t="shared" si="8"/>
        <v>Débil</v>
      </c>
      <c r="AC67" s="128"/>
      <c r="AD67" s="191" t="str">
        <f t="shared" si="9"/>
        <v>Débil</v>
      </c>
      <c r="AE67" s="129" t="str">
        <f t="shared" si="10"/>
        <v>0</v>
      </c>
      <c r="AF67" s="545"/>
      <c r="AG67" s="541"/>
      <c r="AH67" s="543"/>
      <c r="AI67" s="536"/>
      <c r="AJ67" s="535"/>
      <c r="AK67" s="535"/>
      <c r="AL67" s="535"/>
      <c r="AM67" s="536"/>
      <c r="AN67" s="534"/>
      <c r="AO67" s="534"/>
      <c r="AP67" s="537"/>
      <c r="AQ67" s="538"/>
      <c r="AR67" s="538"/>
      <c r="AS67" s="539"/>
    </row>
    <row r="68" spans="2:45" ht="30" x14ac:dyDescent="0.25">
      <c r="B68" s="548"/>
      <c r="C68" s="484"/>
      <c r="D68" s="546" t="str">
        <f>'3-IDENTIFICACIÓN DEL RIESGO'!G68</f>
        <v>Riesgo 4</v>
      </c>
      <c r="E68" s="546"/>
      <c r="F68" s="132"/>
      <c r="G68" s="132"/>
      <c r="H68" s="132"/>
      <c r="I68" s="132"/>
      <c r="J68" s="132"/>
      <c r="K68" s="132"/>
      <c r="L68" s="132"/>
      <c r="M68" s="125"/>
      <c r="N68" s="193" t="b">
        <f t="shared" si="0"/>
        <v>0</v>
      </c>
      <c r="O68" s="180"/>
      <c r="P68" s="193" t="b">
        <f t="shared" si="1"/>
        <v>0</v>
      </c>
      <c r="Q68" s="180"/>
      <c r="R68" s="193" t="b">
        <f t="shared" si="2"/>
        <v>0</v>
      </c>
      <c r="S68" s="180"/>
      <c r="T68" s="193" t="b">
        <f t="shared" si="3"/>
        <v>0</v>
      </c>
      <c r="U68" s="180"/>
      <c r="V68" s="193" t="b">
        <f t="shared" si="4"/>
        <v>0</v>
      </c>
      <c r="W68" s="180"/>
      <c r="X68" s="193" t="b">
        <f t="shared" si="5"/>
        <v>0</v>
      </c>
      <c r="Y68" s="180"/>
      <c r="Z68" s="193" t="b">
        <f t="shared" si="6"/>
        <v>0</v>
      </c>
      <c r="AA68" s="126">
        <f t="shared" si="7"/>
        <v>0</v>
      </c>
      <c r="AB68" s="127" t="str">
        <f t="shared" si="8"/>
        <v>Débil</v>
      </c>
      <c r="AC68" s="128"/>
      <c r="AD68" s="191" t="str">
        <f t="shared" si="9"/>
        <v>Débil</v>
      </c>
      <c r="AE68" s="129" t="str">
        <f t="shared" si="10"/>
        <v>0</v>
      </c>
      <c r="AF68" s="544"/>
      <c r="AG68" s="540" t="e">
        <f t="shared" ref="AG68" si="200">(AE68+AE69)/AF68</f>
        <v>#DIV/0!</v>
      </c>
      <c r="AH68" s="542" t="e">
        <f t="shared" ref="AH68" si="201">IF(AG68&lt;50,"Débil",IF(AG68&lt;=99,"Moderado",IF(AG68=100,"Fuerte",IF(AG68="","ERROR"))))</f>
        <v>#DIV/0!</v>
      </c>
      <c r="AI68" s="536"/>
      <c r="AJ68" s="535" t="e">
        <f t="shared" ref="AJ68" si="202">IF(AH68="Débil",0,IF(AND(AH68="Moderado",AI68="Directamente"),1,IF(AND(AH68="Moderado",AI68="No disminuye"),0,IF(AND(AH68="Fuerte",AI68="Directamente"),2,IF(AND(AH68="Fuerte",AI68="No disminuye"),0)))))</f>
        <v>#DIV/0!</v>
      </c>
      <c r="AK68" s="535" t="e">
        <f>('4-VALORACIÓN DEL RIESGO'!H39-AJ68)</f>
        <v>#DIV/0!</v>
      </c>
      <c r="AL68" s="535" t="e">
        <f t="shared" ref="AL68" si="203">IF(AK68=5,"Casi Seguro",IF(AK68=4,"Probable",IF(AK68=3,"Posible",IF(AK68=2,"Improbable",IF(AK68=1,"Rara Vez",IF(AK68=0,"Rara Vez",IF(AK68&lt;0,"Rara Vez")))))))</f>
        <v>#DIV/0!</v>
      </c>
      <c r="AM68" s="536"/>
      <c r="AN68" s="533" t="e">
        <f t="shared" ref="AN68" si="204">IF(AH68="Débil",0,IF(AND(AH68="Moderado",AM68="Directamente"),1,IF(AND(AH68="Moderado",AM68="Indirectamente"),0,IF(AND(AH68="Moderado",AM68="No disminuye"),0,IF(AND(AH68="Fuerte",AM68="Directamente"),2,IF(AND(AH68="Fuerte",AM68="Indirectamente"),1,IF(AND(AH68="Fuerte",AM68="No disminuye"),0)))))))</f>
        <v>#DIV/0!</v>
      </c>
      <c r="AO68" s="533" t="e">
        <f>('4-VALORACIÓN DEL RIESGO'!AD39-AN68)</f>
        <v>#DIV/0!</v>
      </c>
      <c r="AP68" s="537" t="e">
        <f t="shared" ref="AP68" si="205">IF(AO68=5,"Catastrófico",IF(AO68=4,"Mayor",IF(AO68=3,"Moderado",IF(AO68=2,"Moderado",IF(AO68=1,"Moderado")))))</f>
        <v>#DIV/0!</v>
      </c>
      <c r="AQ68" s="538" t="e">
        <f t="shared" ref="AQ68" si="206">IF(OR(AND(AP68="Moderado",AL68="Rara Vez"),AND(AP68="Moderado",AL68="Improbable")),"Moderado",IF(OR(AND(AP68="Mayor",AL68="Improbable"),AND(AP68="Mayor",AL68="Rara Vez"),AND(AP68="Moderado",AL68="Probable"),AND(AP68="Moderado",AL68="Posible")),"Alto",IF(OR(AND(AP68="Moderado",AL68="Casi Seguro"),AND(AP68="Mayor",AL68="Posible"),AND(AP68="Mayor",AL68="Probable"),AND(AP68="Mayor",AL68="Casi Seguro")),"Extremo",IF(AP68="Catastrófico","Extremo"))))</f>
        <v>#DIV/0!</v>
      </c>
      <c r="AR68" s="538"/>
      <c r="AS68" s="539" t="s">
        <v>291</v>
      </c>
    </row>
    <row r="69" spans="2:45" ht="30.75" thickBot="1" x14ac:dyDescent="0.3">
      <c r="B69" s="548"/>
      <c r="C69" s="484"/>
      <c r="D69" s="546"/>
      <c r="E69" s="546"/>
      <c r="F69" s="132"/>
      <c r="G69" s="132"/>
      <c r="H69" s="132"/>
      <c r="I69" s="132"/>
      <c r="J69" s="132"/>
      <c r="K69" s="132"/>
      <c r="L69" s="132"/>
      <c r="M69" s="125"/>
      <c r="N69" s="193" t="b">
        <f t="shared" si="0"/>
        <v>0</v>
      </c>
      <c r="O69" s="180"/>
      <c r="P69" s="193" t="b">
        <f t="shared" si="1"/>
        <v>0</v>
      </c>
      <c r="Q69" s="180"/>
      <c r="R69" s="193" t="b">
        <f t="shared" si="2"/>
        <v>0</v>
      </c>
      <c r="S69" s="180"/>
      <c r="T69" s="193" t="b">
        <f t="shared" si="3"/>
        <v>0</v>
      </c>
      <c r="U69" s="180"/>
      <c r="V69" s="193" t="b">
        <f t="shared" si="4"/>
        <v>0</v>
      </c>
      <c r="W69" s="180"/>
      <c r="X69" s="193" t="b">
        <f t="shared" si="5"/>
        <v>0</v>
      </c>
      <c r="Y69" s="180"/>
      <c r="Z69" s="193" t="b">
        <f t="shared" si="6"/>
        <v>0</v>
      </c>
      <c r="AA69" s="126">
        <f t="shared" si="7"/>
        <v>0</v>
      </c>
      <c r="AB69" s="127" t="str">
        <f t="shared" si="8"/>
        <v>Débil</v>
      </c>
      <c r="AC69" s="128"/>
      <c r="AD69" s="191" t="str">
        <f t="shared" si="9"/>
        <v>Débil</v>
      </c>
      <c r="AE69" s="129" t="str">
        <f t="shared" si="10"/>
        <v>0</v>
      </c>
      <c r="AF69" s="545"/>
      <c r="AG69" s="541"/>
      <c r="AH69" s="543"/>
      <c r="AI69" s="536"/>
      <c r="AJ69" s="535"/>
      <c r="AK69" s="535"/>
      <c r="AL69" s="535"/>
      <c r="AM69" s="536"/>
      <c r="AN69" s="534"/>
      <c r="AO69" s="534"/>
      <c r="AP69" s="537"/>
      <c r="AQ69" s="538"/>
      <c r="AR69" s="538"/>
      <c r="AS69" s="539"/>
    </row>
    <row r="70" spans="2:45" ht="30" x14ac:dyDescent="0.25">
      <c r="B70" s="548"/>
      <c r="C70" s="484"/>
      <c r="D70" s="546" t="str">
        <f>'3-IDENTIFICACIÓN DEL RIESGO'!G70</f>
        <v>Riesgo 5</v>
      </c>
      <c r="E70" s="546"/>
      <c r="F70" s="132"/>
      <c r="G70" s="132"/>
      <c r="H70" s="132"/>
      <c r="I70" s="132"/>
      <c r="J70" s="132"/>
      <c r="K70" s="132"/>
      <c r="L70" s="132"/>
      <c r="M70" s="125"/>
      <c r="N70" s="193" t="b">
        <f t="shared" si="0"/>
        <v>0</v>
      </c>
      <c r="O70" s="180"/>
      <c r="P70" s="193" t="b">
        <f t="shared" si="1"/>
        <v>0</v>
      </c>
      <c r="Q70" s="180"/>
      <c r="R70" s="193" t="b">
        <f t="shared" si="2"/>
        <v>0</v>
      </c>
      <c r="S70" s="180"/>
      <c r="T70" s="193" t="b">
        <f t="shared" si="3"/>
        <v>0</v>
      </c>
      <c r="U70" s="180"/>
      <c r="V70" s="193" t="b">
        <f t="shared" si="4"/>
        <v>0</v>
      </c>
      <c r="W70" s="180"/>
      <c r="X70" s="193" t="b">
        <f t="shared" si="5"/>
        <v>0</v>
      </c>
      <c r="Y70" s="180"/>
      <c r="Z70" s="193" t="b">
        <f t="shared" si="6"/>
        <v>0</v>
      </c>
      <c r="AA70" s="126">
        <f t="shared" si="7"/>
        <v>0</v>
      </c>
      <c r="AB70" s="127" t="str">
        <f t="shared" si="8"/>
        <v>Débil</v>
      </c>
      <c r="AC70" s="128"/>
      <c r="AD70" s="191" t="str">
        <f t="shared" si="9"/>
        <v>Débil</v>
      </c>
      <c r="AE70" s="129" t="str">
        <f t="shared" si="10"/>
        <v>0</v>
      </c>
      <c r="AF70" s="544"/>
      <c r="AG70" s="540" t="e">
        <f t="shared" ref="AG70" si="207">(AE70+AE71)/AF70</f>
        <v>#DIV/0!</v>
      </c>
      <c r="AH70" s="542" t="e">
        <f t="shared" ref="AH70" si="208">IF(AG70&lt;50,"Débil",IF(AG70&lt;=99,"Moderado",IF(AG70=100,"Fuerte",IF(AG70="","ERROR"))))</f>
        <v>#DIV/0!</v>
      </c>
      <c r="AI70" s="536"/>
      <c r="AJ70" s="535" t="e">
        <f t="shared" ref="AJ70" si="209">IF(AH70="Débil",0,IF(AND(AH70="Moderado",AI70="Directamente"),1,IF(AND(AH70="Moderado",AI70="No disminuye"),0,IF(AND(AH70="Fuerte",AI70="Directamente"),2,IF(AND(AH70="Fuerte",AI70="No disminuye"),0)))))</f>
        <v>#DIV/0!</v>
      </c>
      <c r="AK70" s="535" t="e">
        <f>('4-VALORACIÓN DEL RIESGO'!H40-AJ70)</f>
        <v>#DIV/0!</v>
      </c>
      <c r="AL70" s="535" t="e">
        <f t="shared" ref="AL70" si="210">IF(AK70=5,"Casi Seguro",IF(AK70=4,"Probable",IF(AK70=3,"Posible",IF(AK70=2,"Improbable",IF(AK70=1,"Rara Vez",IF(AK70=0,"Rara Vez",IF(AK70&lt;0,"Rara Vez")))))))</f>
        <v>#DIV/0!</v>
      </c>
      <c r="AM70" s="536"/>
      <c r="AN70" s="533" t="e">
        <f t="shared" ref="AN70" si="211">IF(AH70="Débil",0,IF(AND(AH70="Moderado",AM70="Directamente"),1,IF(AND(AH70="Moderado",AM70="Indirectamente"),0,IF(AND(AH70="Moderado",AM70="No disminuye"),0,IF(AND(AH70="Fuerte",AM70="Directamente"),2,IF(AND(AH70="Fuerte",AM70="Indirectamente"),1,IF(AND(AH70="Fuerte",AM70="No disminuye"),0)))))))</f>
        <v>#DIV/0!</v>
      </c>
      <c r="AO70" s="533" t="e">
        <f>('4-VALORACIÓN DEL RIESGO'!AD40-AN70)</f>
        <v>#DIV/0!</v>
      </c>
      <c r="AP70" s="537" t="e">
        <f t="shared" ref="AP70" si="212">IF(AO70=5,"Catastrófico",IF(AO70=4,"Mayor",IF(AO70=3,"Moderado",IF(AO70=2,"Moderado",IF(AO70=1,"Moderado")))))</f>
        <v>#DIV/0!</v>
      </c>
      <c r="AQ70" s="538" t="e">
        <f t="shared" ref="AQ70" si="213">IF(OR(AND(AP70="Moderado",AL70="Rara Vez"),AND(AP70="Moderado",AL70="Improbable")),"Moderado",IF(OR(AND(AP70="Mayor",AL70="Improbable"),AND(AP70="Mayor",AL70="Rara Vez"),AND(AP70="Moderado",AL70="Probable"),AND(AP70="Moderado",AL70="Posible")),"Alto",IF(OR(AND(AP70="Moderado",AL70="Casi Seguro"),AND(AP70="Mayor",AL70="Posible"),AND(AP70="Mayor",AL70="Probable"),AND(AP70="Mayor",AL70="Casi Seguro")),"Extremo",IF(AP70="Catastrófico","Extremo"))))</f>
        <v>#DIV/0!</v>
      </c>
      <c r="AR70" s="538"/>
      <c r="AS70" s="539" t="s">
        <v>291</v>
      </c>
    </row>
    <row r="71" spans="2:45" ht="30.75" thickBot="1" x14ac:dyDescent="0.3">
      <c r="B71" s="549"/>
      <c r="C71" s="485"/>
      <c r="D71" s="546"/>
      <c r="E71" s="546"/>
      <c r="F71" s="132"/>
      <c r="G71" s="132"/>
      <c r="H71" s="132"/>
      <c r="I71" s="132"/>
      <c r="J71" s="132"/>
      <c r="K71" s="132"/>
      <c r="L71" s="132"/>
      <c r="M71" s="125"/>
      <c r="N71" s="193" t="b">
        <f t="shared" si="0"/>
        <v>0</v>
      </c>
      <c r="O71" s="180"/>
      <c r="P71" s="193" t="b">
        <f t="shared" si="1"/>
        <v>0</v>
      </c>
      <c r="Q71" s="180"/>
      <c r="R71" s="193" t="b">
        <f t="shared" si="2"/>
        <v>0</v>
      </c>
      <c r="S71" s="180"/>
      <c r="T71" s="193" t="b">
        <f t="shared" si="3"/>
        <v>0</v>
      </c>
      <c r="U71" s="180"/>
      <c r="V71" s="193" t="b">
        <f t="shared" si="4"/>
        <v>0</v>
      </c>
      <c r="W71" s="180"/>
      <c r="X71" s="193" t="b">
        <f t="shared" si="5"/>
        <v>0</v>
      </c>
      <c r="Y71" s="180"/>
      <c r="Z71" s="193" t="b">
        <f t="shared" si="6"/>
        <v>0</v>
      </c>
      <c r="AA71" s="126">
        <f t="shared" si="7"/>
        <v>0</v>
      </c>
      <c r="AB71" s="127" t="str">
        <f t="shared" si="8"/>
        <v>Débil</v>
      </c>
      <c r="AC71" s="128"/>
      <c r="AD71" s="191" t="str">
        <f t="shared" si="9"/>
        <v>Débil</v>
      </c>
      <c r="AE71" s="129" t="str">
        <f t="shared" si="10"/>
        <v>0</v>
      </c>
      <c r="AF71" s="545"/>
      <c r="AG71" s="541"/>
      <c r="AH71" s="543"/>
      <c r="AI71" s="536"/>
      <c r="AJ71" s="535"/>
      <c r="AK71" s="535"/>
      <c r="AL71" s="535"/>
      <c r="AM71" s="536"/>
      <c r="AN71" s="534"/>
      <c r="AO71" s="534"/>
      <c r="AP71" s="537"/>
      <c r="AQ71" s="538"/>
      <c r="AR71" s="538"/>
      <c r="AS71" s="539"/>
    </row>
    <row r="72" spans="2:45" ht="65.25" customHeight="1" x14ac:dyDescent="0.25">
      <c r="B72" s="550" t="str">
        <f>'3-IDENTIFICACIÓN DEL RIESGO'!B72</f>
        <v>Acceso a la Propiedad de la Tierra y los Territorios</v>
      </c>
      <c r="C72" s="483" t="str">
        <f>'3-IDENTIFICACIÓN DEL RIESGO'!E72</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
7. Unidades de Gestión Territorial UGT's</v>
      </c>
      <c r="D72" s="546" t="str">
        <f>'3-IDENTIFICACIÓN DEL RIESGO'!G72</f>
        <v>Uso de la información registrada en la visita agronomica o estudio preliminar y complementario de títulos  de expedientes de Compra Directa de la DAT para  beneficio propio o de particulares.</v>
      </c>
      <c r="E72" s="546"/>
      <c r="F72" s="132" t="s">
        <v>493</v>
      </c>
      <c r="G72" s="132" t="s">
        <v>793</v>
      </c>
      <c r="H72" s="132" t="s">
        <v>498</v>
      </c>
      <c r="I72" s="132" t="s">
        <v>499</v>
      </c>
      <c r="J72" s="132" t="s">
        <v>500</v>
      </c>
      <c r="K72" s="132" t="s">
        <v>501</v>
      </c>
      <c r="L72" s="132" t="s">
        <v>502</v>
      </c>
      <c r="M72" s="125" t="s">
        <v>187</v>
      </c>
      <c r="N72" s="193">
        <f t="shared" si="0"/>
        <v>15</v>
      </c>
      <c r="O72" s="180" t="s">
        <v>188</v>
      </c>
      <c r="P72" s="193">
        <f t="shared" si="1"/>
        <v>15</v>
      </c>
      <c r="Q72" s="180" t="s">
        <v>189</v>
      </c>
      <c r="R72" s="193">
        <f t="shared" si="2"/>
        <v>15</v>
      </c>
      <c r="S72" s="180" t="s">
        <v>61</v>
      </c>
      <c r="T72" s="193">
        <f t="shared" si="3"/>
        <v>15</v>
      </c>
      <c r="U72" s="180" t="s">
        <v>190</v>
      </c>
      <c r="V72" s="193">
        <f t="shared" si="4"/>
        <v>15</v>
      </c>
      <c r="W72" s="180" t="s">
        <v>191</v>
      </c>
      <c r="X72" s="193">
        <f t="shared" si="5"/>
        <v>15</v>
      </c>
      <c r="Y72" s="180" t="s">
        <v>192</v>
      </c>
      <c r="Z72" s="193">
        <f t="shared" si="6"/>
        <v>10</v>
      </c>
      <c r="AA72" s="126">
        <f t="shared" si="7"/>
        <v>100</v>
      </c>
      <c r="AB72" s="127" t="str">
        <f t="shared" si="8"/>
        <v>Fuerte</v>
      </c>
      <c r="AC72" s="128" t="s">
        <v>64</v>
      </c>
      <c r="AD72" s="191" t="str">
        <f t="shared" si="9"/>
        <v>Fuerte</v>
      </c>
      <c r="AE72" s="129" t="str">
        <f t="shared" si="10"/>
        <v>100</v>
      </c>
      <c r="AF72" s="544">
        <v>2</v>
      </c>
      <c r="AG72" s="540">
        <f t="shared" ref="AG72" si="214">(AE72+AE73)/AF72</f>
        <v>100</v>
      </c>
      <c r="AH72" s="542" t="str">
        <f t="shared" ref="AH72" si="215">IF(AG72&lt;50,"Débil",IF(AG72&lt;=99,"Moderado",IF(AG72=100,"Fuerte",IF(AG72="","ERROR"))))</f>
        <v>Fuerte</v>
      </c>
      <c r="AI72" s="536" t="s">
        <v>92</v>
      </c>
      <c r="AJ72" s="535">
        <f t="shared" ref="AJ72" si="216">IF(AH72="Débil",0,IF(AND(AH72="Moderado",AI72="Directamente"),1,IF(AND(AH72="Moderado",AI72="No disminuye"),0,IF(AND(AH72="Fuerte",AI72="Directamente"),2,IF(AND(AH72="Fuerte",AI72="No disminuye"),0)))))</f>
        <v>2</v>
      </c>
      <c r="AK72" s="535">
        <f>('4-VALORACIÓN DEL RIESGO'!H41-AJ72)</f>
        <v>2</v>
      </c>
      <c r="AL72" s="535" t="str">
        <f t="shared" ref="AL72" si="217">IF(AK72=5,"Casi Seguro",IF(AK72=4,"Probable",IF(AK72=3,"Posible",IF(AK72=2,"Improbable",IF(AK72=1,"Rara Vez",IF(AK72=0,"Rara Vez",IF(AK72&lt;0,"Rara Vez")))))))</f>
        <v>Improbable</v>
      </c>
      <c r="AM72" s="536" t="s">
        <v>94</v>
      </c>
      <c r="AN72" s="533">
        <f t="shared" ref="AN72" si="218">IF(AH72="Débil",0,IF(AND(AH72="Moderado",AM72="Directamente"),1,IF(AND(AH72="Moderado",AM72="Indirectamente"),0,IF(AND(AH72="Moderado",AM72="No disminuye"),0,IF(AND(AH72="Fuerte",AM72="Directamente"),2,IF(AND(AH72="Fuerte",AM72="Indirectamente"),1,IF(AND(AH72="Fuerte",AM72="No disminuye"),0)))))))</f>
        <v>0</v>
      </c>
      <c r="AO72" s="533">
        <f>('4-VALORACIÓN DEL RIESGO'!AD41-AN72)</f>
        <v>5</v>
      </c>
      <c r="AP72" s="537" t="str">
        <f t="shared" ref="AP72" si="219">IF(AO72=5,"Catastrófico",IF(AO72=4,"Mayor",IF(AO72=3,"Moderado",IF(AO72=2,"Moderado",IF(AO72=1,"Moderado")))))</f>
        <v>Catastrófico</v>
      </c>
      <c r="AQ72" s="538" t="str">
        <f t="shared" ref="AQ72" si="220">IF(OR(AND(AP72="Moderado",AL72="Rara Vez"),AND(AP72="Moderado",AL72="Improbable")),"Moderado",IF(OR(AND(AP72="Mayor",AL72="Improbable"),AND(AP72="Mayor",AL72="Rara Vez"),AND(AP72="Moderado",AL72="Probable"),AND(AP72="Moderado",AL72="Posible")),"Alto",IF(OR(AND(AP72="Moderado",AL72="Casi Seguro"),AND(AP72="Mayor",AL72="Posible"),AND(AP72="Mayor",AL72="Probable"),AND(AP72="Mayor",AL72="Casi Seguro")),"Extremo",IF(AP72="Catastrófico","Extremo"))))</f>
        <v>Extremo</v>
      </c>
      <c r="AR72" s="538"/>
      <c r="AS72" s="539" t="s">
        <v>291</v>
      </c>
    </row>
    <row r="73" spans="2:45" ht="57.75" customHeight="1" thickBot="1" x14ac:dyDescent="0.3">
      <c r="B73" s="551"/>
      <c r="C73" s="484"/>
      <c r="D73" s="546"/>
      <c r="E73" s="546"/>
      <c r="F73" s="132" t="s">
        <v>493</v>
      </c>
      <c r="G73" s="132" t="s">
        <v>793</v>
      </c>
      <c r="H73" s="132" t="s">
        <v>507</v>
      </c>
      <c r="I73" s="132" t="s">
        <v>503</v>
      </c>
      <c r="J73" s="132" t="s">
        <v>504</v>
      </c>
      <c r="K73" s="132" t="s">
        <v>505</v>
      </c>
      <c r="L73" s="132" t="s">
        <v>506</v>
      </c>
      <c r="M73" s="125" t="s">
        <v>187</v>
      </c>
      <c r="N73" s="193">
        <f t="shared" si="0"/>
        <v>15</v>
      </c>
      <c r="O73" s="180" t="s">
        <v>188</v>
      </c>
      <c r="P73" s="193">
        <f t="shared" si="1"/>
        <v>15</v>
      </c>
      <c r="Q73" s="180" t="s">
        <v>189</v>
      </c>
      <c r="R73" s="193">
        <f t="shared" si="2"/>
        <v>15</v>
      </c>
      <c r="S73" s="180" t="s">
        <v>61</v>
      </c>
      <c r="T73" s="193">
        <f t="shared" si="3"/>
        <v>15</v>
      </c>
      <c r="U73" s="180" t="s">
        <v>190</v>
      </c>
      <c r="V73" s="193">
        <f t="shared" si="4"/>
        <v>15</v>
      </c>
      <c r="W73" s="180" t="s">
        <v>191</v>
      </c>
      <c r="X73" s="193">
        <f t="shared" si="5"/>
        <v>15</v>
      </c>
      <c r="Y73" s="180" t="s">
        <v>192</v>
      </c>
      <c r="Z73" s="193">
        <f t="shared" si="6"/>
        <v>10</v>
      </c>
      <c r="AA73" s="126">
        <f t="shared" si="7"/>
        <v>100</v>
      </c>
      <c r="AB73" s="127" t="str">
        <f t="shared" si="8"/>
        <v>Fuerte</v>
      </c>
      <c r="AC73" s="128" t="s">
        <v>64</v>
      </c>
      <c r="AD73" s="191" t="str">
        <f t="shared" si="9"/>
        <v>Fuerte</v>
      </c>
      <c r="AE73" s="129" t="str">
        <f t="shared" si="10"/>
        <v>100</v>
      </c>
      <c r="AF73" s="545"/>
      <c r="AG73" s="541"/>
      <c r="AH73" s="543"/>
      <c r="AI73" s="536"/>
      <c r="AJ73" s="535"/>
      <c r="AK73" s="535"/>
      <c r="AL73" s="535"/>
      <c r="AM73" s="536"/>
      <c r="AN73" s="534"/>
      <c r="AO73" s="534"/>
      <c r="AP73" s="537"/>
      <c r="AQ73" s="538"/>
      <c r="AR73" s="538"/>
      <c r="AS73" s="539"/>
    </row>
    <row r="74" spans="2:45" ht="90" customHeight="1" x14ac:dyDescent="0.25">
      <c r="B74" s="551"/>
      <c r="C74" s="484"/>
      <c r="D74" s="546" t="str">
        <f>'3-IDENTIFICACIÓN DEL RIESGO'!G74</f>
        <v xml:space="preserve">Manipulación de la información durante las actividades de verificación de requisitos minimos del predio de tipo jurídico, técnico o ambiental  bajo el cual se materialice un subsidio, para beneficio propio o de un tercero </v>
      </c>
      <c r="E74" s="546"/>
      <c r="F74" s="132" t="s">
        <v>494</v>
      </c>
      <c r="G74" s="132" t="s">
        <v>497</v>
      </c>
      <c r="H74" s="132" t="s">
        <v>508</v>
      </c>
      <c r="I74" s="132" t="s">
        <v>509</v>
      </c>
      <c r="J74" s="132" t="s">
        <v>510</v>
      </c>
      <c r="K74" s="132" t="s">
        <v>1067</v>
      </c>
      <c r="L74" s="132" t="s">
        <v>1147</v>
      </c>
      <c r="M74" s="125" t="s">
        <v>187</v>
      </c>
      <c r="N74" s="193">
        <f t="shared" si="0"/>
        <v>15</v>
      </c>
      <c r="O74" s="180" t="s">
        <v>188</v>
      </c>
      <c r="P74" s="193">
        <f t="shared" si="1"/>
        <v>15</v>
      </c>
      <c r="Q74" s="180" t="s">
        <v>189</v>
      </c>
      <c r="R74" s="193">
        <f t="shared" si="2"/>
        <v>15</v>
      </c>
      <c r="S74" s="180" t="s">
        <v>61</v>
      </c>
      <c r="T74" s="193">
        <f t="shared" si="3"/>
        <v>15</v>
      </c>
      <c r="U74" s="180" t="s">
        <v>190</v>
      </c>
      <c r="V74" s="193">
        <f t="shared" si="4"/>
        <v>15</v>
      </c>
      <c r="W74" s="180" t="s">
        <v>191</v>
      </c>
      <c r="X74" s="193">
        <f t="shared" si="5"/>
        <v>15</v>
      </c>
      <c r="Y74" s="180" t="s">
        <v>192</v>
      </c>
      <c r="Z74" s="193">
        <f t="shared" si="6"/>
        <v>10</v>
      </c>
      <c r="AA74" s="126">
        <f t="shared" si="7"/>
        <v>100</v>
      </c>
      <c r="AB74" s="127" t="str">
        <f t="shared" si="8"/>
        <v>Fuerte</v>
      </c>
      <c r="AC74" s="128" t="s">
        <v>64</v>
      </c>
      <c r="AD74" s="191" t="str">
        <f t="shared" si="9"/>
        <v>Fuerte</v>
      </c>
      <c r="AE74" s="129" t="str">
        <f t="shared" si="10"/>
        <v>100</v>
      </c>
      <c r="AF74" s="544">
        <v>2</v>
      </c>
      <c r="AG74" s="540">
        <f t="shared" ref="AG74" si="221">(AE74+AE75)/AF74</f>
        <v>100</v>
      </c>
      <c r="AH74" s="542" t="str">
        <f t="shared" ref="AH74" si="222">IF(AG74&lt;50,"Débil",IF(AG74&lt;=99,"Moderado",IF(AG74=100,"Fuerte",IF(AG74="","ERROR"))))</f>
        <v>Fuerte</v>
      </c>
      <c r="AI74" s="536" t="s">
        <v>92</v>
      </c>
      <c r="AJ74" s="535">
        <f t="shared" ref="AJ74" si="223">IF(AH74="Débil",0,IF(AND(AH74="Moderado",AI74="Directamente"),1,IF(AND(AH74="Moderado",AI74="No disminuye"),0,IF(AND(AH74="Fuerte",AI74="Directamente"),2,IF(AND(AH74="Fuerte",AI74="No disminuye"),0)))))</f>
        <v>2</v>
      </c>
      <c r="AK74" s="535">
        <f>('4-VALORACIÓN DEL RIESGO'!H42-AJ74)</f>
        <v>2</v>
      </c>
      <c r="AL74" s="535" t="str">
        <f t="shared" ref="AL74" si="224">IF(AK74=5,"Casi Seguro",IF(AK74=4,"Probable",IF(AK74=3,"Posible",IF(AK74=2,"Improbable",IF(AK74=1,"Rara Vez",IF(AK74=0,"Rara Vez",IF(AK74&lt;0,"Rara Vez")))))))</f>
        <v>Improbable</v>
      </c>
      <c r="AM74" s="536" t="s">
        <v>94</v>
      </c>
      <c r="AN74" s="533">
        <f t="shared" ref="AN74" si="225">IF(AH74="Débil",0,IF(AND(AH74="Moderado",AM74="Directamente"),1,IF(AND(AH74="Moderado",AM74="Indirectamente"),0,IF(AND(AH74="Moderado",AM74="No disminuye"),0,IF(AND(AH74="Fuerte",AM74="Directamente"),2,IF(AND(AH74="Fuerte",AM74="Indirectamente"),1,IF(AND(AH74="Fuerte",AM74="No disminuye"),0)))))))</f>
        <v>0</v>
      </c>
      <c r="AO74" s="533">
        <f>('4-VALORACIÓN DEL RIESGO'!AD42-AN74)</f>
        <v>5</v>
      </c>
      <c r="AP74" s="537" t="str">
        <f t="shared" ref="AP74" si="226">IF(AO74=5,"Catastrófico",IF(AO74=4,"Mayor",IF(AO74=3,"Moderado",IF(AO74=2,"Moderado",IF(AO74=1,"Moderado")))))</f>
        <v>Catastrófico</v>
      </c>
      <c r="AQ74" s="538" t="str">
        <f t="shared" ref="AQ74" si="227">IF(OR(AND(AP74="Moderado",AL74="Rara Vez"),AND(AP74="Moderado",AL74="Improbable")),"Moderado",IF(OR(AND(AP74="Mayor",AL74="Improbable"),AND(AP74="Mayor",AL74="Rara Vez"),AND(AP74="Moderado",AL74="Probable"),AND(AP74="Moderado",AL74="Posible")),"Alto",IF(OR(AND(AP74="Moderado",AL74="Casi Seguro"),AND(AP74="Mayor",AL74="Posible"),AND(AP74="Mayor",AL74="Probable"),AND(AP74="Mayor",AL74="Casi Seguro")),"Extremo",IF(AP74="Catastrófico","Extremo"))))</f>
        <v>Extremo</v>
      </c>
      <c r="AR74" s="538"/>
      <c r="AS74" s="539" t="s">
        <v>291</v>
      </c>
    </row>
    <row r="75" spans="2:45" ht="91.5" customHeight="1" thickBot="1" x14ac:dyDescent="0.3">
      <c r="B75" s="551"/>
      <c r="C75" s="484"/>
      <c r="D75" s="546"/>
      <c r="E75" s="546"/>
      <c r="F75" s="132" t="s">
        <v>494</v>
      </c>
      <c r="G75" s="132" t="s">
        <v>497</v>
      </c>
      <c r="H75" s="132" t="s">
        <v>508</v>
      </c>
      <c r="I75" s="132" t="s">
        <v>509</v>
      </c>
      <c r="J75" s="132" t="s">
        <v>510</v>
      </c>
      <c r="K75" s="132" t="s">
        <v>1068</v>
      </c>
      <c r="L75" s="132" t="s">
        <v>1148</v>
      </c>
      <c r="M75" s="125" t="s">
        <v>187</v>
      </c>
      <c r="N75" s="193">
        <f t="shared" si="0"/>
        <v>15</v>
      </c>
      <c r="O75" s="180" t="s">
        <v>188</v>
      </c>
      <c r="P75" s="193">
        <f t="shared" si="1"/>
        <v>15</v>
      </c>
      <c r="Q75" s="180" t="s">
        <v>189</v>
      </c>
      <c r="R75" s="193">
        <f t="shared" si="2"/>
        <v>15</v>
      </c>
      <c r="S75" s="180" t="s">
        <v>61</v>
      </c>
      <c r="T75" s="193">
        <f t="shared" si="3"/>
        <v>15</v>
      </c>
      <c r="U75" s="180" t="s">
        <v>190</v>
      </c>
      <c r="V75" s="193">
        <f t="shared" si="4"/>
        <v>15</v>
      </c>
      <c r="W75" s="180" t="s">
        <v>191</v>
      </c>
      <c r="X75" s="193">
        <f t="shared" si="5"/>
        <v>15</v>
      </c>
      <c r="Y75" s="180" t="s">
        <v>192</v>
      </c>
      <c r="Z75" s="193">
        <f t="shared" si="6"/>
        <v>10</v>
      </c>
      <c r="AA75" s="126">
        <f t="shared" si="7"/>
        <v>100</v>
      </c>
      <c r="AB75" s="127" t="str">
        <f t="shared" si="8"/>
        <v>Fuerte</v>
      </c>
      <c r="AC75" s="128" t="s">
        <v>64</v>
      </c>
      <c r="AD75" s="191" t="str">
        <f t="shared" si="9"/>
        <v>Fuerte</v>
      </c>
      <c r="AE75" s="129" t="str">
        <f t="shared" si="10"/>
        <v>100</v>
      </c>
      <c r="AF75" s="545"/>
      <c r="AG75" s="541"/>
      <c r="AH75" s="543"/>
      <c r="AI75" s="536"/>
      <c r="AJ75" s="535"/>
      <c r="AK75" s="535"/>
      <c r="AL75" s="535"/>
      <c r="AM75" s="536"/>
      <c r="AN75" s="534"/>
      <c r="AO75" s="534"/>
      <c r="AP75" s="537"/>
      <c r="AQ75" s="538"/>
      <c r="AR75" s="538"/>
      <c r="AS75" s="539"/>
    </row>
    <row r="76" spans="2:45" ht="54" customHeight="1" x14ac:dyDescent="0.25">
      <c r="B76" s="551"/>
      <c r="C76" s="484"/>
      <c r="D76" s="546" t="str">
        <f>'3-IDENTIFICACIÓN DEL RIESGO'!G76</f>
        <v xml:space="preserve">Manipulación de la información en las diferentes etapas del procedimiento de Revocatoria Directa de la DAT para beneficio propio y/o  de particulares </v>
      </c>
      <c r="E76" s="546"/>
      <c r="F76" s="132" t="s">
        <v>495</v>
      </c>
      <c r="G76" s="132" t="s">
        <v>439</v>
      </c>
      <c r="H76" s="132" t="s">
        <v>511</v>
      </c>
      <c r="I76" s="132" t="s">
        <v>512</v>
      </c>
      <c r="J76" s="132" t="s">
        <v>513</v>
      </c>
      <c r="K76" s="132" t="s">
        <v>514</v>
      </c>
      <c r="L76" s="132" t="s">
        <v>1149</v>
      </c>
      <c r="M76" s="125" t="s">
        <v>187</v>
      </c>
      <c r="N76" s="193">
        <f t="shared" si="0"/>
        <v>15</v>
      </c>
      <c r="O76" s="180" t="s">
        <v>188</v>
      </c>
      <c r="P76" s="193">
        <f t="shared" si="1"/>
        <v>15</v>
      </c>
      <c r="Q76" s="180" t="s">
        <v>189</v>
      </c>
      <c r="R76" s="193">
        <f t="shared" si="2"/>
        <v>15</v>
      </c>
      <c r="S76" s="180" t="s">
        <v>61</v>
      </c>
      <c r="T76" s="193">
        <f t="shared" si="3"/>
        <v>15</v>
      </c>
      <c r="U76" s="180" t="s">
        <v>190</v>
      </c>
      <c r="V76" s="193">
        <f t="shared" si="4"/>
        <v>15</v>
      </c>
      <c r="W76" s="180" t="s">
        <v>191</v>
      </c>
      <c r="X76" s="193">
        <f t="shared" si="5"/>
        <v>15</v>
      </c>
      <c r="Y76" s="180" t="s">
        <v>192</v>
      </c>
      <c r="Z76" s="193">
        <f t="shared" si="6"/>
        <v>10</v>
      </c>
      <c r="AA76" s="126">
        <f t="shared" si="7"/>
        <v>100</v>
      </c>
      <c r="AB76" s="127" t="str">
        <f t="shared" si="8"/>
        <v>Fuerte</v>
      </c>
      <c r="AC76" s="128" t="s">
        <v>64</v>
      </c>
      <c r="AD76" s="191" t="str">
        <f t="shared" si="9"/>
        <v>Fuerte</v>
      </c>
      <c r="AE76" s="129" t="str">
        <f t="shared" si="10"/>
        <v>100</v>
      </c>
      <c r="AF76" s="544">
        <v>2</v>
      </c>
      <c r="AG76" s="540">
        <f t="shared" ref="AG76" si="228">(AE76+AE77)/AF76</f>
        <v>100</v>
      </c>
      <c r="AH76" s="542" t="str">
        <f t="shared" ref="AH76" si="229">IF(AG76&lt;50,"Débil",IF(AG76&lt;=99,"Moderado",IF(AG76=100,"Fuerte",IF(AG76="","ERROR"))))</f>
        <v>Fuerte</v>
      </c>
      <c r="AI76" s="536" t="s">
        <v>92</v>
      </c>
      <c r="AJ76" s="535">
        <f t="shared" ref="AJ76" si="230">IF(AH76="Débil",0,IF(AND(AH76="Moderado",AI76="Directamente"),1,IF(AND(AH76="Moderado",AI76="No disminuye"),0,IF(AND(AH76="Fuerte",AI76="Directamente"),2,IF(AND(AH76="Fuerte",AI76="No disminuye"),0)))))</f>
        <v>2</v>
      </c>
      <c r="AK76" s="535">
        <f>('4-VALORACIÓN DEL RIESGO'!H43-AJ76)</f>
        <v>2</v>
      </c>
      <c r="AL76" s="535" t="str">
        <f t="shared" ref="AL76" si="231">IF(AK76=5,"Casi Seguro",IF(AK76=4,"Probable",IF(AK76=3,"Posible",IF(AK76=2,"Improbable",IF(AK76=1,"Rara Vez",IF(AK76=0,"Rara Vez",IF(AK76&lt;0,"Rara Vez")))))))</f>
        <v>Improbable</v>
      </c>
      <c r="AM76" s="536" t="s">
        <v>94</v>
      </c>
      <c r="AN76" s="533">
        <f t="shared" ref="AN76" si="232">IF(AH76="Débil",0,IF(AND(AH76="Moderado",AM76="Directamente"),1,IF(AND(AH76="Moderado",AM76="Indirectamente"),0,IF(AND(AH76="Moderado",AM76="No disminuye"),0,IF(AND(AH76="Fuerte",AM76="Directamente"),2,IF(AND(AH76="Fuerte",AM76="Indirectamente"),1,IF(AND(AH76="Fuerte",AM76="No disminuye"),0)))))))</f>
        <v>0</v>
      </c>
      <c r="AO76" s="533">
        <f>('4-VALORACIÓN DEL RIESGO'!AD43-AN76)</f>
        <v>5</v>
      </c>
      <c r="AP76" s="537" t="str">
        <f t="shared" ref="AP76" si="233">IF(AO76=5,"Catastrófico",IF(AO76=4,"Mayor",IF(AO76=3,"Moderado",IF(AO76=2,"Moderado",IF(AO76=1,"Moderado")))))</f>
        <v>Catastrófico</v>
      </c>
      <c r="AQ76" s="538" t="str">
        <f t="shared" ref="AQ76" si="234">IF(OR(AND(AP76="Moderado",AL76="Rara Vez"),AND(AP76="Moderado",AL76="Improbable")),"Moderado",IF(OR(AND(AP76="Mayor",AL76="Improbable"),AND(AP76="Mayor",AL76="Rara Vez"),AND(AP76="Moderado",AL76="Probable"),AND(AP76="Moderado",AL76="Posible")),"Alto",IF(OR(AND(AP76="Moderado",AL76="Casi Seguro"),AND(AP76="Mayor",AL76="Posible"),AND(AP76="Mayor",AL76="Probable"),AND(AP76="Mayor",AL76="Casi Seguro")),"Extremo",IF(AP76="Catastrófico","Extremo"))))</f>
        <v>Extremo</v>
      </c>
      <c r="AR76" s="538"/>
      <c r="AS76" s="539" t="s">
        <v>291</v>
      </c>
    </row>
    <row r="77" spans="2:45" ht="47.25" customHeight="1" thickBot="1" x14ac:dyDescent="0.3">
      <c r="B77" s="551"/>
      <c r="C77" s="484"/>
      <c r="D77" s="546"/>
      <c r="E77" s="546"/>
      <c r="F77" s="132" t="s">
        <v>495</v>
      </c>
      <c r="G77" s="132" t="s">
        <v>439</v>
      </c>
      <c r="H77" s="132" t="s">
        <v>515</v>
      </c>
      <c r="I77" s="132" t="s">
        <v>516</v>
      </c>
      <c r="J77" s="132" t="s">
        <v>513</v>
      </c>
      <c r="K77" s="132" t="s">
        <v>517</v>
      </c>
      <c r="L77" s="132" t="s">
        <v>1150</v>
      </c>
      <c r="M77" s="125" t="s">
        <v>187</v>
      </c>
      <c r="N77" s="193">
        <f t="shared" ref="N77:N140" si="235">IF(M77="Asignado",15,IF(M77="NO asignado",0))</f>
        <v>15</v>
      </c>
      <c r="O77" s="180" t="s">
        <v>188</v>
      </c>
      <c r="P77" s="193">
        <f t="shared" ref="P77:P140" si="236">IF(O77="Adecuado",15,IF(O77="Inadecuado",0))</f>
        <v>15</v>
      </c>
      <c r="Q77" s="180" t="s">
        <v>189</v>
      </c>
      <c r="R77" s="193">
        <f t="shared" ref="R77:R140" si="237">IF(Q77="Oportuna",15,IF(Q77="Inoportuna",0))</f>
        <v>15</v>
      </c>
      <c r="S77" s="180" t="s">
        <v>61</v>
      </c>
      <c r="T77" s="193">
        <f t="shared" ref="T77:T140" si="238">IF(S77="Prevenir",15,IF(S77="Detectar",10,IF(S77="No es un control",0)))</f>
        <v>15</v>
      </c>
      <c r="U77" s="180" t="s">
        <v>190</v>
      </c>
      <c r="V77" s="193">
        <f t="shared" ref="V77:V140" si="239">IF(U77="Confiable",15,IF(U77="No confiable",0))</f>
        <v>15</v>
      </c>
      <c r="W77" s="180" t="s">
        <v>191</v>
      </c>
      <c r="X77" s="193">
        <f t="shared" ref="X77:X140" si="240">IF(W77="Se investigan oportunamente",15,IF(W77="No se investigan oportunamente",0))</f>
        <v>15</v>
      </c>
      <c r="Y77" s="180" t="s">
        <v>192</v>
      </c>
      <c r="Z77" s="193">
        <f t="shared" ref="Z77:Z140" si="241">IF(Y77="Completa",10,IF(Y77="Incompleta",5,IF(Y77="No existe",0)))</f>
        <v>10</v>
      </c>
      <c r="AA77" s="126">
        <f t="shared" ref="AA77:AA140" si="242">N77+P77+R77+T77+V77+X77+Z77</f>
        <v>100</v>
      </c>
      <c r="AB77" s="127" t="str">
        <f t="shared" ref="AB77:AB140" si="243">IF(AA77&lt;86,"Débil",(IF(AA77&lt;96,"Moderado","Fuerte")))</f>
        <v>Fuerte</v>
      </c>
      <c r="AC77" s="128" t="s">
        <v>64</v>
      </c>
      <c r="AD77" s="191" t="str">
        <f t="shared" ref="AD77:AD140" si="244">IF(OR(AND(AB77="Fuerte",AC77="Moderado"),AND(AB77="Moderado",AC77="Fuerte"),AND(AB77="Moderado",AC77="Moderado")),"Moderado",IF(OR(AND(AB77="Fuerte",AC77="Débil"),AND(AB77="Moderado",AC77="Débil"),AND(AB77="Débil")),"Débil",IF(AND(AB77="Fuerte",AC77="Fuerte"),"Fuerte")))</f>
        <v>Fuerte</v>
      </c>
      <c r="AE77" s="129" t="str">
        <f t="shared" ref="AE77:AE140" si="245">IF(AD77="Fuerte","100",IF(AD77="Moderado","50",IF(AD77="Débil","0")))</f>
        <v>100</v>
      </c>
      <c r="AF77" s="545"/>
      <c r="AG77" s="541"/>
      <c r="AH77" s="543"/>
      <c r="AI77" s="536"/>
      <c r="AJ77" s="535"/>
      <c r="AK77" s="535"/>
      <c r="AL77" s="535"/>
      <c r="AM77" s="536"/>
      <c r="AN77" s="534"/>
      <c r="AO77" s="534"/>
      <c r="AP77" s="537"/>
      <c r="AQ77" s="538"/>
      <c r="AR77" s="538"/>
      <c r="AS77" s="539"/>
    </row>
    <row r="78" spans="2:45" ht="111.75" customHeight="1" x14ac:dyDescent="0.25">
      <c r="B78" s="551"/>
      <c r="C78" s="484"/>
      <c r="D78" s="546" t="str">
        <f>'3-IDENTIFICACIÓN DEL RIESGO'!G78</f>
        <v>Manipulación de la información entregada a las  subdirecciones misionales según el  POSPR-P-006 P Procedimiento Unico de Ordenamiento Social de la Propiedad,  para beneficio propio o de terceros</v>
      </c>
      <c r="E78" s="546"/>
      <c r="F78" s="132" t="s">
        <v>494</v>
      </c>
      <c r="G78" s="132" t="s">
        <v>526</v>
      </c>
      <c r="H78" s="132" t="s">
        <v>518</v>
      </c>
      <c r="I78" s="132" t="s">
        <v>519</v>
      </c>
      <c r="J78" s="132" t="s">
        <v>520</v>
      </c>
      <c r="K78" s="132" t="s">
        <v>521</v>
      </c>
      <c r="L78" s="132" t="s">
        <v>1151</v>
      </c>
      <c r="M78" s="125" t="s">
        <v>187</v>
      </c>
      <c r="N78" s="193">
        <f t="shared" si="235"/>
        <v>15</v>
      </c>
      <c r="O78" s="180" t="s">
        <v>188</v>
      </c>
      <c r="P78" s="193">
        <f t="shared" si="236"/>
        <v>15</v>
      </c>
      <c r="Q78" s="180" t="s">
        <v>189</v>
      </c>
      <c r="R78" s="193">
        <f t="shared" si="237"/>
        <v>15</v>
      </c>
      <c r="S78" s="180" t="s">
        <v>61</v>
      </c>
      <c r="T78" s="193">
        <f t="shared" si="238"/>
        <v>15</v>
      </c>
      <c r="U78" s="180" t="s">
        <v>190</v>
      </c>
      <c r="V78" s="193">
        <f t="shared" si="239"/>
        <v>15</v>
      </c>
      <c r="W78" s="180" t="s">
        <v>191</v>
      </c>
      <c r="X78" s="193">
        <f t="shared" si="240"/>
        <v>15</v>
      </c>
      <c r="Y78" s="180" t="s">
        <v>192</v>
      </c>
      <c r="Z78" s="193">
        <f t="shared" si="241"/>
        <v>10</v>
      </c>
      <c r="AA78" s="126">
        <f t="shared" si="242"/>
        <v>100</v>
      </c>
      <c r="AB78" s="127" t="str">
        <f t="shared" si="243"/>
        <v>Fuerte</v>
      </c>
      <c r="AC78" s="128" t="s">
        <v>64</v>
      </c>
      <c r="AD78" s="191" t="str">
        <f t="shared" si="244"/>
        <v>Fuerte</v>
      </c>
      <c r="AE78" s="129" t="str">
        <f t="shared" si="245"/>
        <v>100</v>
      </c>
      <c r="AF78" s="544">
        <v>2</v>
      </c>
      <c r="AG78" s="540">
        <f t="shared" ref="AG78" si="246">(AE78+AE79)/AF78</f>
        <v>100</v>
      </c>
      <c r="AH78" s="542" t="str">
        <f t="shared" ref="AH78" si="247">IF(AG78&lt;50,"Débil",IF(AG78&lt;=99,"Moderado",IF(AG78=100,"Fuerte",IF(AG78="","ERROR"))))</f>
        <v>Fuerte</v>
      </c>
      <c r="AI78" s="536" t="s">
        <v>92</v>
      </c>
      <c r="AJ78" s="535">
        <f t="shared" ref="AJ78" si="248">IF(AH78="Débil",0,IF(AND(AH78="Moderado",AI78="Directamente"),1,IF(AND(AH78="Moderado",AI78="No disminuye"),0,IF(AND(AH78="Fuerte",AI78="Directamente"),2,IF(AND(AH78="Fuerte",AI78="No disminuye"),0)))))</f>
        <v>2</v>
      </c>
      <c r="AK78" s="535">
        <f>('4-VALORACIÓN DEL RIESGO'!H44-AJ78)</f>
        <v>2</v>
      </c>
      <c r="AL78" s="535" t="str">
        <f t="shared" ref="AL78" si="249">IF(AK78=5,"Casi Seguro",IF(AK78=4,"Probable",IF(AK78=3,"Posible",IF(AK78=2,"Improbable",IF(AK78=1,"Rara Vez",IF(AK78=0,"Rara Vez",IF(AK78&lt;0,"Rara Vez")))))))</f>
        <v>Improbable</v>
      </c>
      <c r="AM78" s="536" t="s">
        <v>94</v>
      </c>
      <c r="AN78" s="533">
        <f t="shared" ref="AN78" si="250">IF(AH78="Débil",0,IF(AND(AH78="Moderado",AM78="Directamente"),1,IF(AND(AH78="Moderado",AM78="Indirectamente"),0,IF(AND(AH78="Moderado",AM78="No disminuye"),0,IF(AND(AH78="Fuerte",AM78="Directamente"),2,IF(AND(AH78="Fuerte",AM78="Indirectamente"),1,IF(AND(AH78="Fuerte",AM78="No disminuye"),0)))))))</f>
        <v>0</v>
      </c>
      <c r="AO78" s="533">
        <f>('4-VALORACIÓN DEL RIESGO'!AD44-AN78)</f>
        <v>5</v>
      </c>
      <c r="AP78" s="537" t="str">
        <f t="shared" ref="AP78" si="251">IF(AO78=5,"Catastrófico",IF(AO78=4,"Mayor",IF(AO78=3,"Moderado",IF(AO78=2,"Moderado",IF(AO78=1,"Moderado")))))</f>
        <v>Catastrófico</v>
      </c>
      <c r="AQ78" s="538" t="str">
        <f t="shared" ref="AQ78" si="252">IF(OR(AND(AP78="Moderado",AL78="Rara Vez"),AND(AP78="Moderado",AL78="Improbable")),"Moderado",IF(OR(AND(AP78="Mayor",AL78="Improbable"),AND(AP78="Mayor",AL78="Rara Vez"),AND(AP78="Moderado",AL78="Probable"),AND(AP78="Moderado",AL78="Posible")),"Alto",IF(OR(AND(AP78="Moderado",AL78="Casi Seguro"),AND(AP78="Mayor",AL78="Posible"),AND(AP78="Mayor",AL78="Probable"),AND(AP78="Mayor",AL78="Casi Seguro")),"Extremo",IF(AP78="Catastrófico","Extremo"))))</f>
        <v>Extremo</v>
      </c>
      <c r="AR78" s="538"/>
      <c r="AS78" s="539" t="s">
        <v>291</v>
      </c>
    </row>
    <row r="79" spans="2:45" ht="82.5" customHeight="1" thickBot="1" x14ac:dyDescent="0.3">
      <c r="B79" s="551"/>
      <c r="C79" s="484"/>
      <c r="D79" s="546"/>
      <c r="E79" s="546"/>
      <c r="F79" s="132" t="s">
        <v>494</v>
      </c>
      <c r="G79" s="132" t="s">
        <v>526</v>
      </c>
      <c r="H79" s="132" t="s">
        <v>522</v>
      </c>
      <c r="I79" s="132" t="s">
        <v>523</v>
      </c>
      <c r="J79" s="132" t="s">
        <v>524</v>
      </c>
      <c r="K79" s="132" t="s">
        <v>525</v>
      </c>
      <c r="L79" s="132" t="s">
        <v>1152</v>
      </c>
      <c r="M79" s="125" t="s">
        <v>187</v>
      </c>
      <c r="N79" s="193">
        <f t="shared" si="235"/>
        <v>15</v>
      </c>
      <c r="O79" s="180" t="s">
        <v>188</v>
      </c>
      <c r="P79" s="193">
        <f t="shared" si="236"/>
        <v>15</v>
      </c>
      <c r="Q79" s="180" t="s">
        <v>189</v>
      </c>
      <c r="R79" s="193">
        <f t="shared" si="237"/>
        <v>15</v>
      </c>
      <c r="S79" s="180" t="s">
        <v>61</v>
      </c>
      <c r="T79" s="193">
        <f t="shared" si="238"/>
        <v>15</v>
      </c>
      <c r="U79" s="180" t="s">
        <v>190</v>
      </c>
      <c r="V79" s="193">
        <f t="shared" si="239"/>
        <v>15</v>
      </c>
      <c r="W79" s="180" t="s">
        <v>191</v>
      </c>
      <c r="X79" s="193">
        <f t="shared" si="240"/>
        <v>15</v>
      </c>
      <c r="Y79" s="180" t="s">
        <v>192</v>
      </c>
      <c r="Z79" s="193">
        <f t="shared" si="241"/>
        <v>10</v>
      </c>
      <c r="AA79" s="126">
        <f t="shared" si="242"/>
        <v>100</v>
      </c>
      <c r="AB79" s="127" t="str">
        <f t="shared" si="243"/>
        <v>Fuerte</v>
      </c>
      <c r="AC79" s="128" t="s">
        <v>64</v>
      </c>
      <c r="AD79" s="191" t="str">
        <f t="shared" si="244"/>
        <v>Fuerte</v>
      </c>
      <c r="AE79" s="129" t="str">
        <f t="shared" si="245"/>
        <v>100</v>
      </c>
      <c r="AF79" s="545"/>
      <c r="AG79" s="541"/>
      <c r="AH79" s="543"/>
      <c r="AI79" s="536"/>
      <c r="AJ79" s="535"/>
      <c r="AK79" s="535"/>
      <c r="AL79" s="535"/>
      <c r="AM79" s="536"/>
      <c r="AN79" s="534"/>
      <c r="AO79" s="534"/>
      <c r="AP79" s="537"/>
      <c r="AQ79" s="538"/>
      <c r="AR79" s="538"/>
      <c r="AS79" s="539"/>
    </row>
    <row r="80" spans="2:45" ht="38.25" x14ac:dyDescent="0.25">
      <c r="B80" s="551"/>
      <c r="C80" s="484"/>
      <c r="D80" s="546" t="str">
        <f>'3-IDENTIFICACIÓN DEL RIESGO'!G80</f>
        <v>Ofrecer en UGT promesa de éxito en la realización o priorización de un trámite a cambio de un beneficio personal</v>
      </c>
      <c r="E80" s="546"/>
      <c r="F80" s="132" t="s">
        <v>596</v>
      </c>
      <c r="G80" s="132" t="s">
        <v>591</v>
      </c>
      <c r="H80" s="132" t="s">
        <v>592</v>
      </c>
      <c r="I80" s="132" t="s">
        <v>593</v>
      </c>
      <c r="J80" s="132" t="s">
        <v>593</v>
      </c>
      <c r="K80" s="132" t="s">
        <v>594</v>
      </c>
      <c r="L80" s="132" t="s">
        <v>595</v>
      </c>
      <c r="M80" s="125" t="s">
        <v>187</v>
      </c>
      <c r="N80" s="193">
        <f t="shared" si="235"/>
        <v>15</v>
      </c>
      <c r="O80" s="180" t="s">
        <v>188</v>
      </c>
      <c r="P80" s="193">
        <f t="shared" si="236"/>
        <v>15</v>
      </c>
      <c r="Q80" s="180" t="s">
        <v>231</v>
      </c>
      <c r="R80" s="193">
        <f t="shared" si="237"/>
        <v>0</v>
      </c>
      <c r="S80" s="180" t="s">
        <v>61</v>
      </c>
      <c r="T80" s="193">
        <f t="shared" si="238"/>
        <v>15</v>
      </c>
      <c r="U80" s="180" t="s">
        <v>190</v>
      </c>
      <c r="V80" s="193">
        <f t="shared" si="239"/>
        <v>15</v>
      </c>
      <c r="W80" s="180" t="s">
        <v>195</v>
      </c>
      <c r="X80" s="193">
        <f t="shared" si="240"/>
        <v>0</v>
      </c>
      <c r="Y80" s="180" t="s">
        <v>194</v>
      </c>
      <c r="Z80" s="193">
        <f t="shared" si="241"/>
        <v>5</v>
      </c>
      <c r="AA80" s="126">
        <f t="shared" si="242"/>
        <v>65</v>
      </c>
      <c r="AB80" s="127" t="str">
        <f t="shared" si="243"/>
        <v>Débil</v>
      </c>
      <c r="AC80" s="128" t="s">
        <v>58</v>
      </c>
      <c r="AD80" s="191" t="str">
        <f t="shared" si="244"/>
        <v>Débil</v>
      </c>
      <c r="AE80" s="129" t="str">
        <f t="shared" si="245"/>
        <v>0</v>
      </c>
      <c r="AF80" s="544">
        <v>1</v>
      </c>
      <c r="AG80" s="540">
        <f t="shared" ref="AG80" si="253">(AE80+AE81)/AF80</f>
        <v>0</v>
      </c>
      <c r="AH80" s="542" t="str">
        <f t="shared" ref="AH80" si="254">IF(AG80&lt;50,"Débil",IF(AG80&lt;=99,"Moderado",IF(AG80=100,"Fuerte",IF(AG80="","ERROR"))))</f>
        <v>Débil</v>
      </c>
      <c r="AI80" s="536" t="s">
        <v>92</v>
      </c>
      <c r="AJ80" s="535">
        <f t="shared" ref="AJ80" si="255">IF(AH80="Débil",0,IF(AND(AH80="Moderado",AI80="Directamente"),1,IF(AND(AH80="Moderado",AI80="No disminuye"),0,IF(AND(AH80="Fuerte",AI80="Directamente"),2,IF(AND(AH80="Fuerte",AI80="No disminuye"),0)))))</f>
        <v>0</v>
      </c>
      <c r="AK80" s="535">
        <f>('4-VALORACIÓN DEL RIESGO'!H45-AJ80)</f>
        <v>4</v>
      </c>
      <c r="AL80" s="535" t="str">
        <f t="shared" ref="AL80" si="256">IF(AK80=5,"Casi Seguro",IF(AK80=4,"Probable",IF(AK80=3,"Posible",IF(AK80=2,"Improbable",IF(AK80=1,"Rara Vez",IF(AK80=0,"Rara Vez",IF(AK80&lt;0,"Rara Vez")))))))</f>
        <v>Probable</v>
      </c>
      <c r="AM80" s="536" t="s">
        <v>94</v>
      </c>
      <c r="AN80" s="533">
        <f t="shared" ref="AN80" si="257">IF(AH80="Débil",0,IF(AND(AH80="Moderado",AM80="Directamente"),1,IF(AND(AH80="Moderado",AM80="Indirectamente"),0,IF(AND(AH80="Moderado",AM80="No disminuye"),0,IF(AND(AH80="Fuerte",AM80="Directamente"),2,IF(AND(AH80="Fuerte",AM80="Indirectamente"),1,IF(AND(AH80="Fuerte",AM80="No disminuye"),0)))))))</f>
        <v>0</v>
      </c>
      <c r="AO80" s="533">
        <f>('4-VALORACIÓN DEL RIESGO'!AD45-AN80)</f>
        <v>5</v>
      </c>
      <c r="AP80" s="537" t="str">
        <f t="shared" ref="AP80" si="258">IF(AO80=5,"Catastrófico",IF(AO80=4,"Mayor",IF(AO80=3,"Moderado",IF(AO80=2,"Moderado",IF(AO80=1,"Moderado")))))</f>
        <v>Catastrófico</v>
      </c>
      <c r="AQ80" s="538" t="str">
        <f t="shared" ref="AQ80" si="259">IF(OR(AND(AP80="Moderado",AL80="Rara Vez"),AND(AP80="Moderado",AL80="Improbable")),"Moderado",IF(OR(AND(AP80="Mayor",AL80="Improbable"),AND(AP80="Mayor",AL80="Rara Vez"),AND(AP80="Moderado",AL80="Probable"),AND(AP80="Moderado",AL80="Posible")),"Alto",IF(OR(AND(AP80="Moderado",AL80="Casi Seguro"),AND(AP80="Mayor",AL80="Posible"),AND(AP80="Mayor",AL80="Probable"),AND(AP80="Mayor",AL80="Casi Seguro")),"Extremo",IF(AP80="Catastrófico","Extremo"))))</f>
        <v>Extremo</v>
      </c>
      <c r="AR80" s="538"/>
      <c r="AS80" s="539" t="s">
        <v>291</v>
      </c>
    </row>
    <row r="81" spans="2:45" ht="30.75" thickBot="1" x14ac:dyDescent="0.3">
      <c r="B81" s="551"/>
      <c r="C81" s="484"/>
      <c r="D81" s="546"/>
      <c r="E81" s="546"/>
      <c r="F81" s="132"/>
      <c r="G81" s="132"/>
      <c r="H81" s="132"/>
      <c r="I81" s="132"/>
      <c r="J81" s="132"/>
      <c r="K81" s="132"/>
      <c r="L81" s="132"/>
      <c r="M81" s="125"/>
      <c r="N81" s="193" t="b">
        <f t="shared" si="235"/>
        <v>0</v>
      </c>
      <c r="O81" s="180"/>
      <c r="P81" s="193" t="b">
        <f t="shared" si="236"/>
        <v>0</v>
      </c>
      <c r="Q81" s="180"/>
      <c r="R81" s="193" t="b">
        <f t="shared" si="237"/>
        <v>0</v>
      </c>
      <c r="S81" s="180"/>
      <c r="T81" s="193" t="b">
        <f t="shared" si="238"/>
        <v>0</v>
      </c>
      <c r="U81" s="180"/>
      <c r="V81" s="193" t="b">
        <f t="shared" si="239"/>
        <v>0</v>
      </c>
      <c r="W81" s="180"/>
      <c r="X81" s="193" t="b">
        <f t="shared" si="240"/>
        <v>0</v>
      </c>
      <c r="Y81" s="180"/>
      <c r="Z81" s="193" t="b">
        <f t="shared" si="241"/>
        <v>0</v>
      </c>
      <c r="AA81" s="126">
        <f t="shared" si="242"/>
        <v>0</v>
      </c>
      <c r="AB81" s="127" t="str">
        <f t="shared" si="243"/>
        <v>Débil</v>
      </c>
      <c r="AC81" s="128"/>
      <c r="AD81" s="191" t="str">
        <f t="shared" si="244"/>
        <v>Débil</v>
      </c>
      <c r="AE81" s="129" t="str">
        <f t="shared" si="245"/>
        <v>0</v>
      </c>
      <c r="AF81" s="545"/>
      <c r="AG81" s="541"/>
      <c r="AH81" s="543"/>
      <c r="AI81" s="536"/>
      <c r="AJ81" s="535"/>
      <c r="AK81" s="535"/>
      <c r="AL81" s="535"/>
      <c r="AM81" s="536"/>
      <c r="AN81" s="534"/>
      <c r="AO81" s="534"/>
      <c r="AP81" s="537"/>
      <c r="AQ81" s="538"/>
      <c r="AR81" s="538"/>
      <c r="AS81" s="539"/>
    </row>
    <row r="82" spans="2:45" ht="112.5" customHeight="1" x14ac:dyDescent="0.25">
      <c r="B82" s="551"/>
      <c r="C82" s="484"/>
      <c r="D82" s="546" t="str">
        <f>'3-IDENTIFICACIÓN DEL RIESGO'!G82</f>
        <v>Adquisición de predios sin pleno cumplimiento de requisitos o por fuera de las necesidades y prioridades establecidas por la ANT, para beneficio de particulares</v>
      </c>
      <c r="E82" s="546"/>
      <c r="F82" s="132" t="s">
        <v>622</v>
      </c>
      <c r="G82" s="132" t="s">
        <v>616</v>
      </c>
      <c r="H82" s="132" t="s">
        <v>617</v>
      </c>
      <c r="I82" s="132" t="s">
        <v>618</v>
      </c>
      <c r="J82" s="132" t="s">
        <v>619</v>
      </c>
      <c r="K82" s="132" t="s">
        <v>621</v>
      </c>
      <c r="L82" s="132" t="s">
        <v>620</v>
      </c>
      <c r="M82" s="125" t="s">
        <v>187</v>
      </c>
      <c r="N82" s="193">
        <f t="shared" si="235"/>
        <v>15</v>
      </c>
      <c r="O82" s="180" t="s">
        <v>188</v>
      </c>
      <c r="P82" s="193">
        <f t="shared" si="236"/>
        <v>15</v>
      </c>
      <c r="Q82" s="180" t="s">
        <v>189</v>
      </c>
      <c r="R82" s="193">
        <f t="shared" si="237"/>
        <v>15</v>
      </c>
      <c r="S82" s="180" t="s">
        <v>61</v>
      </c>
      <c r="T82" s="193">
        <f t="shared" si="238"/>
        <v>15</v>
      </c>
      <c r="U82" s="180" t="s">
        <v>190</v>
      </c>
      <c r="V82" s="193">
        <f t="shared" si="239"/>
        <v>15</v>
      </c>
      <c r="W82" s="180" t="s">
        <v>191</v>
      </c>
      <c r="X82" s="193">
        <f t="shared" si="240"/>
        <v>15</v>
      </c>
      <c r="Y82" s="180" t="s">
        <v>192</v>
      </c>
      <c r="Z82" s="193">
        <f t="shared" si="241"/>
        <v>10</v>
      </c>
      <c r="AA82" s="126">
        <f t="shared" si="242"/>
        <v>100</v>
      </c>
      <c r="AB82" s="127" t="str">
        <f t="shared" si="243"/>
        <v>Fuerte</v>
      </c>
      <c r="AC82" s="128" t="s">
        <v>64</v>
      </c>
      <c r="AD82" s="191" t="str">
        <f t="shared" si="244"/>
        <v>Fuerte</v>
      </c>
      <c r="AE82" s="129" t="str">
        <f t="shared" si="245"/>
        <v>100</v>
      </c>
      <c r="AF82" s="544">
        <v>1</v>
      </c>
      <c r="AG82" s="540">
        <f t="shared" ref="AG82" si="260">(AE82+AE83)/AF82</f>
        <v>100</v>
      </c>
      <c r="AH82" s="542" t="str">
        <f t="shared" ref="AH82" si="261">IF(AG82&lt;50,"Débil",IF(AG82&lt;=99,"Moderado",IF(AG82=100,"Fuerte",IF(AG82="","ERROR"))))</f>
        <v>Fuerte</v>
      </c>
      <c r="AI82" s="536" t="s">
        <v>92</v>
      </c>
      <c r="AJ82" s="535">
        <f t="shared" ref="AJ82" si="262">IF(AH82="Débil",0,IF(AND(AH82="Moderado",AI82="Directamente"),1,IF(AND(AH82="Moderado",AI82="No disminuye"),0,IF(AND(AH82="Fuerte",AI82="Directamente"),2,IF(AND(AH82="Fuerte",AI82="No disminuye"),0)))))</f>
        <v>2</v>
      </c>
      <c r="AK82" s="535">
        <f>('4-VALORACIÓN DEL RIESGO'!H46-AJ82)</f>
        <v>2</v>
      </c>
      <c r="AL82" s="535" t="str">
        <f t="shared" ref="AL82" si="263">IF(AK82=5,"Casi Seguro",IF(AK82=4,"Probable",IF(AK82=3,"Posible",IF(AK82=2,"Improbable",IF(AK82=1,"Rara Vez",IF(AK82=0,"Rara Vez",IF(AK82&lt;0,"Rara Vez")))))))</f>
        <v>Improbable</v>
      </c>
      <c r="AM82" s="536" t="s">
        <v>94</v>
      </c>
      <c r="AN82" s="533">
        <f t="shared" ref="AN82" si="264">IF(AH82="Débil",0,IF(AND(AH82="Moderado",AM82="Directamente"),1,IF(AND(AH82="Moderado",AM82="Indirectamente"),0,IF(AND(AH82="Moderado",AM82="No disminuye"),0,IF(AND(AH82="Fuerte",AM82="Directamente"),2,IF(AND(AH82="Fuerte",AM82="Indirectamente"),1,IF(AND(AH82="Fuerte",AM82="No disminuye"),0)))))))</f>
        <v>0</v>
      </c>
      <c r="AO82" s="533">
        <f>('4-VALORACIÓN DEL RIESGO'!AD46-AN82)</f>
        <v>5</v>
      </c>
      <c r="AP82" s="537" t="str">
        <f t="shared" ref="AP82" si="265">IF(AO82=5,"Catastrófico",IF(AO82=4,"Mayor",IF(AO82=3,"Moderado",IF(AO82=2,"Moderado",IF(AO82=1,"Moderado")))))</f>
        <v>Catastrófico</v>
      </c>
      <c r="AQ82" s="538" t="str">
        <f t="shared" ref="AQ82" si="266">IF(OR(AND(AP82="Moderado",AL82="Rara Vez"),AND(AP82="Moderado",AL82="Improbable")),"Moderado",IF(OR(AND(AP82="Mayor",AL82="Improbable"),AND(AP82="Mayor",AL82="Rara Vez"),AND(AP82="Moderado",AL82="Probable"),AND(AP82="Moderado",AL82="Posible")),"Alto",IF(OR(AND(AP82="Moderado",AL82="Casi Seguro"),AND(AP82="Mayor",AL82="Posible"),AND(AP82="Mayor",AL82="Probable"),AND(AP82="Mayor",AL82="Casi Seguro")),"Extremo",IF(AP82="Catastrófico","Extremo"))))</f>
        <v>Extremo</v>
      </c>
      <c r="AR82" s="538"/>
      <c r="AS82" s="539" t="s">
        <v>291</v>
      </c>
    </row>
    <row r="83" spans="2:45" ht="30.75" thickBot="1" x14ac:dyDescent="0.3">
      <c r="B83" s="551"/>
      <c r="C83" s="484"/>
      <c r="D83" s="546"/>
      <c r="E83" s="546"/>
      <c r="F83" s="132"/>
      <c r="G83" s="132"/>
      <c r="H83" s="132"/>
      <c r="I83" s="132"/>
      <c r="J83" s="132"/>
      <c r="K83" s="132"/>
      <c r="L83" s="132"/>
      <c r="M83" s="125"/>
      <c r="N83" s="193" t="b">
        <f t="shared" si="235"/>
        <v>0</v>
      </c>
      <c r="O83" s="180"/>
      <c r="P83" s="193" t="b">
        <f t="shared" si="236"/>
        <v>0</v>
      </c>
      <c r="Q83" s="180"/>
      <c r="R83" s="193" t="b">
        <f t="shared" si="237"/>
        <v>0</v>
      </c>
      <c r="S83" s="180"/>
      <c r="T83" s="193" t="b">
        <f t="shared" si="238"/>
        <v>0</v>
      </c>
      <c r="U83" s="180"/>
      <c r="V83" s="193" t="b">
        <f t="shared" si="239"/>
        <v>0</v>
      </c>
      <c r="W83" s="180"/>
      <c r="X83" s="193" t="b">
        <f t="shared" si="240"/>
        <v>0</v>
      </c>
      <c r="Y83" s="180"/>
      <c r="Z83" s="193" t="b">
        <f t="shared" si="241"/>
        <v>0</v>
      </c>
      <c r="AA83" s="126">
        <f t="shared" si="242"/>
        <v>0</v>
      </c>
      <c r="AB83" s="127" t="str">
        <f t="shared" si="243"/>
        <v>Débil</v>
      </c>
      <c r="AC83" s="128"/>
      <c r="AD83" s="191" t="str">
        <f t="shared" si="244"/>
        <v>Débil</v>
      </c>
      <c r="AE83" s="129" t="str">
        <f t="shared" si="245"/>
        <v>0</v>
      </c>
      <c r="AF83" s="545"/>
      <c r="AG83" s="541"/>
      <c r="AH83" s="543"/>
      <c r="AI83" s="536"/>
      <c r="AJ83" s="535"/>
      <c r="AK83" s="535"/>
      <c r="AL83" s="535"/>
      <c r="AM83" s="536"/>
      <c r="AN83" s="534"/>
      <c r="AO83" s="534"/>
      <c r="AP83" s="537"/>
      <c r="AQ83" s="538"/>
      <c r="AR83" s="538"/>
      <c r="AS83" s="539"/>
    </row>
    <row r="84" spans="2:45" ht="116.25" customHeight="1" x14ac:dyDescent="0.25">
      <c r="B84" s="551"/>
      <c r="C84" s="484"/>
      <c r="D84" s="546" t="str">
        <f>'3-IDENTIFICACIÓN DEL RIESGO'!G84</f>
        <v>Desviación de recursos en el desarrollo del proceso de la Iniciativa Comunitaria con enfoque diferencial étnico para beneficio personal de un contratista o funcionario, o un tercero.</v>
      </c>
      <c r="E84" s="546"/>
      <c r="F84" s="132" t="s">
        <v>623</v>
      </c>
      <c r="G84" s="132" t="s">
        <v>624</v>
      </c>
      <c r="H84" s="132" t="s">
        <v>628</v>
      </c>
      <c r="I84" s="132" t="s">
        <v>630</v>
      </c>
      <c r="J84" s="132"/>
      <c r="K84" s="132" t="s">
        <v>626</v>
      </c>
      <c r="L84" s="132" t="s">
        <v>632</v>
      </c>
      <c r="M84" s="125" t="s">
        <v>187</v>
      </c>
      <c r="N84" s="193">
        <f t="shared" si="235"/>
        <v>15</v>
      </c>
      <c r="O84" s="180" t="s">
        <v>188</v>
      </c>
      <c r="P84" s="193">
        <f t="shared" si="236"/>
        <v>15</v>
      </c>
      <c r="Q84" s="180" t="s">
        <v>189</v>
      </c>
      <c r="R84" s="193">
        <f t="shared" si="237"/>
        <v>15</v>
      </c>
      <c r="S84" s="180" t="s">
        <v>61</v>
      </c>
      <c r="T84" s="193">
        <f t="shared" si="238"/>
        <v>15</v>
      </c>
      <c r="U84" s="180" t="s">
        <v>190</v>
      </c>
      <c r="V84" s="193">
        <f t="shared" si="239"/>
        <v>15</v>
      </c>
      <c r="W84" s="180" t="s">
        <v>191</v>
      </c>
      <c r="X84" s="193">
        <f t="shared" si="240"/>
        <v>15</v>
      </c>
      <c r="Y84" s="180" t="s">
        <v>192</v>
      </c>
      <c r="Z84" s="193">
        <f t="shared" si="241"/>
        <v>10</v>
      </c>
      <c r="AA84" s="126">
        <f t="shared" si="242"/>
        <v>100</v>
      </c>
      <c r="AB84" s="127" t="str">
        <f t="shared" si="243"/>
        <v>Fuerte</v>
      </c>
      <c r="AC84" s="128" t="s">
        <v>64</v>
      </c>
      <c r="AD84" s="191" t="str">
        <f t="shared" si="244"/>
        <v>Fuerte</v>
      </c>
      <c r="AE84" s="129" t="str">
        <f t="shared" si="245"/>
        <v>100</v>
      </c>
      <c r="AF84" s="544">
        <v>2</v>
      </c>
      <c r="AG84" s="540">
        <f t="shared" ref="AG84" si="267">(AE84+AE85)/AF84</f>
        <v>100</v>
      </c>
      <c r="AH84" s="542" t="str">
        <f t="shared" ref="AH84" si="268">IF(AG84&lt;50,"Débil",IF(AG84&lt;=99,"Moderado",IF(AG84=100,"Fuerte",IF(AG84="","ERROR"))))</f>
        <v>Fuerte</v>
      </c>
      <c r="AI84" s="536" t="s">
        <v>92</v>
      </c>
      <c r="AJ84" s="535">
        <f t="shared" ref="AJ84" si="269">IF(AH84="Débil",0,IF(AND(AH84="Moderado",AI84="Directamente"),1,IF(AND(AH84="Moderado",AI84="No disminuye"),0,IF(AND(AH84="Fuerte",AI84="Directamente"),2,IF(AND(AH84="Fuerte",AI84="No disminuye"),0)))))</f>
        <v>2</v>
      </c>
      <c r="AK84" s="535">
        <f>('4-VALORACIÓN DEL RIESGO'!H47-AJ84)</f>
        <v>1</v>
      </c>
      <c r="AL84" s="535" t="str">
        <f t="shared" ref="AL84" si="270">IF(AK84=5,"Casi Seguro",IF(AK84=4,"Probable",IF(AK84=3,"Posible",IF(AK84=2,"Improbable",IF(AK84=1,"Rara Vez",IF(AK84=0,"Rara Vez",IF(AK84&lt;0,"Rara Vez")))))))</f>
        <v>Rara Vez</v>
      </c>
      <c r="AM84" s="536" t="s">
        <v>94</v>
      </c>
      <c r="AN84" s="533">
        <f t="shared" ref="AN84" si="271">IF(AH84="Débil",0,IF(AND(AH84="Moderado",AM84="Directamente"),1,IF(AND(AH84="Moderado",AM84="Indirectamente"),0,IF(AND(AH84="Moderado",AM84="No disminuye"),0,IF(AND(AH84="Fuerte",AM84="Directamente"),2,IF(AND(AH84="Fuerte",AM84="Indirectamente"),1,IF(AND(AH84="Fuerte",AM84="No disminuye"),0)))))))</f>
        <v>0</v>
      </c>
      <c r="AO84" s="533">
        <f>('4-VALORACIÓN DEL RIESGO'!AD47-AN84)</f>
        <v>5</v>
      </c>
      <c r="AP84" s="537" t="str">
        <f t="shared" ref="AP84" si="272">IF(AO84=5,"Catastrófico",IF(AO84=4,"Mayor",IF(AO84=3,"Moderado",IF(AO84=2,"Moderado",IF(AO84=1,"Moderado")))))</f>
        <v>Catastrófico</v>
      </c>
      <c r="AQ84" s="538" t="str">
        <f t="shared" ref="AQ84" si="273">IF(OR(AND(AP84="Moderado",AL84="Rara Vez"),AND(AP84="Moderado",AL84="Improbable")),"Moderado",IF(OR(AND(AP84="Mayor",AL84="Improbable"),AND(AP84="Mayor",AL84="Rara Vez"),AND(AP84="Moderado",AL84="Probable"),AND(AP84="Moderado",AL84="Posible")),"Alto",IF(OR(AND(AP84="Moderado",AL84="Casi Seguro"),AND(AP84="Mayor",AL84="Posible"),AND(AP84="Mayor",AL84="Probable"),AND(AP84="Mayor",AL84="Casi Seguro")),"Extremo",IF(AP84="Catastrófico","Extremo"))))</f>
        <v>Extremo</v>
      </c>
      <c r="AR84" s="538"/>
      <c r="AS84" s="539" t="s">
        <v>291</v>
      </c>
    </row>
    <row r="85" spans="2:45" ht="96.75" customHeight="1" thickBot="1" x14ac:dyDescent="0.3">
      <c r="B85" s="551"/>
      <c r="C85" s="484"/>
      <c r="D85" s="546"/>
      <c r="E85" s="546"/>
      <c r="F85" s="132" t="s">
        <v>623</v>
      </c>
      <c r="G85" s="132" t="s">
        <v>625</v>
      </c>
      <c r="H85" s="132" t="s">
        <v>629</v>
      </c>
      <c r="I85" s="132" t="s">
        <v>631</v>
      </c>
      <c r="J85" s="132"/>
      <c r="K85" s="132" t="s">
        <v>627</v>
      </c>
      <c r="L85" s="132" t="s">
        <v>633</v>
      </c>
      <c r="M85" s="125" t="s">
        <v>187</v>
      </c>
      <c r="N85" s="193">
        <f t="shared" si="235"/>
        <v>15</v>
      </c>
      <c r="O85" s="180" t="s">
        <v>188</v>
      </c>
      <c r="P85" s="193">
        <f t="shared" si="236"/>
        <v>15</v>
      </c>
      <c r="Q85" s="180" t="s">
        <v>189</v>
      </c>
      <c r="R85" s="193">
        <f t="shared" si="237"/>
        <v>15</v>
      </c>
      <c r="S85" s="180" t="s">
        <v>61</v>
      </c>
      <c r="T85" s="193">
        <f t="shared" si="238"/>
        <v>15</v>
      </c>
      <c r="U85" s="180" t="s">
        <v>190</v>
      </c>
      <c r="V85" s="193">
        <f t="shared" si="239"/>
        <v>15</v>
      </c>
      <c r="W85" s="180" t="s">
        <v>191</v>
      </c>
      <c r="X85" s="193">
        <f t="shared" si="240"/>
        <v>15</v>
      </c>
      <c r="Y85" s="180" t="s">
        <v>192</v>
      </c>
      <c r="Z85" s="193">
        <f t="shared" si="241"/>
        <v>10</v>
      </c>
      <c r="AA85" s="126">
        <f t="shared" si="242"/>
        <v>100</v>
      </c>
      <c r="AB85" s="127" t="str">
        <f t="shared" si="243"/>
        <v>Fuerte</v>
      </c>
      <c r="AC85" s="128" t="s">
        <v>64</v>
      </c>
      <c r="AD85" s="191" t="str">
        <f t="shared" si="244"/>
        <v>Fuerte</v>
      </c>
      <c r="AE85" s="129" t="str">
        <f t="shared" si="245"/>
        <v>100</v>
      </c>
      <c r="AF85" s="545"/>
      <c r="AG85" s="541"/>
      <c r="AH85" s="543"/>
      <c r="AI85" s="536"/>
      <c r="AJ85" s="535"/>
      <c r="AK85" s="535"/>
      <c r="AL85" s="535"/>
      <c r="AM85" s="536"/>
      <c r="AN85" s="534"/>
      <c r="AO85" s="534"/>
      <c r="AP85" s="537"/>
      <c r="AQ85" s="538"/>
      <c r="AR85" s="538"/>
      <c r="AS85" s="539"/>
    </row>
    <row r="86" spans="2:45" ht="127.5" x14ac:dyDescent="0.25">
      <c r="B86" s="551"/>
      <c r="C86" s="484"/>
      <c r="D86" s="546" t="str">
        <f>'3-IDENTIFICACIÓN DEL RIESGO'!G86</f>
        <v>Dilación en la atención a las solicitudes de comunidades étnicas favoreciendo intereses particulares.</v>
      </c>
      <c r="E86" s="546"/>
      <c r="F86" s="132" t="s">
        <v>635</v>
      </c>
      <c r="G86" s="132" t="s">
        <v>636</v>
      </c>
      <c r="H86" s="132"/>
      <c r="I86" s="132"/>
      <c r="J86" s="132"/>
      <c r="K86" s="132" t="s">
        <v>634</v>
      </c>
      <c r="L86" s="132" t="s">
        <v>637</v>
      </c>
      <c r="M86" s="125" t="s">
        <v>187</v>
      </c>
      <c r="N86" s="193">
        <f t="shared" si="235"/>
        <v>15</v>
      </c>
      <c r="O86" s="180" t="s">
        <v>188</v>
      </c>
      <c r="P86" s="193">
        <f t="shared" si="236"/>
        <v>15</v>
      </c>
      <c r="Q86" s="180" t="s">
        <v>189</v>
      </c>
      <c r="R86" s="193">
        <f t="shared" si="237"/>
        <v>15</v>
      </c>
      <c r="S86" s="180" t="s">
        <v>193</v>
      </c>
      <c r="T86" s="193">
        <f t="shared" si="238"/>
        <v>10</v>
      </c>
      <c r="U86" s="180" t="s">
        <v>190</v>
      </c>
      <c r="V86" s="193">
        <f t="shared" si="239"/>
        <v>15</v>
      </c>
      <c r="W86" s="180" t="s">
        <v>191</v>
      </c>
      <c r="X86" s="193">
        <f t="shared" si="240"/>
        <v>15</v>
      </c>
      <c r="Y86" s="180" t="s">
        <v>192</v>
      </c>
      <c r="Z86" s="193">
        <f t="shared" si="241"/>
        <v>10</v>
      </c>
      <c r="AA86" s="126">
        <f t="shared" si="242"/>
        <v>95</v>
      </c>
      <c r="AB86" s="127" t="str">
        <f t="shared" si="243"/>
        <v>Moderado</v>
      </c>
      <c r="AC86" s="128" t="s">
        <v>58</v>
      </c>
      <c r="AD86" s="191" t="str">
        <f t="shared" si="244"/>
        <v>Moderado</v>
      </c>
      <c r="AE86" s="129" t="str">
        <f t="shared" si="245"/>
        <v>50</v>
      </c>
      <c r="AF86" s="544">
        <v>1</v>
      </c>
      <c r="AG86" s="540">
        <f t="shared" ref="AG86" si="274">(AE86+AE87)/AF86</f>
        <v>50</v>
      </c>
      <c r="AH86" s="542" t="str">
        <f t="shared" ref="AH86" si="275">IF(AG86&lt;50,"Débil",IF(AG86&lt;=99,"Moderado",IF(AG86=100,"Fuerte",IF(AG86="","ERROR"))))</f>
        <v>Moderado</v>
      </c>
      <c r="AI86" s="536" t="s">
        <v>92</v>
      </c>
      <c r="AJ86" s="535">
        <f t="shared" ref="AJ86" si="276">IF(AH86="Débil",0,IF(AND(AH86="Moderado",AI86="Directamente"),1,IF(AND(AH86="Moderado",AI86="No disminuye"),0,IF(AND(AH86="Fuerte",AI86="Directamente"),2,IF(AND(AH86="Fuerte",AI86="No disminuye"),0)))))</f>
        <v>1</v>
      </c>
      <c r="AK86" s="535">
        <f>('4-VALORACIÓN DEL RIESGO'!H48-AJ86)</f>
        <v>3</v>
      </c>
      <c r="AL86" s="535" t="str">
        <f t="shared" ref="AL86" si="277">IF(AK86=5,"Casi Seguro",IF(AK86=4,"Probable",IF(AK86=3,"Posible",IF(AK86=2,"Improbable",IF(AK86=1,"Rara Vez",IF(AK86=0,"Rara Vez",IF(AK86&lt;0,"Rara Vez")))))))</f>
        <v>Posible</v>
      </c>
      <c r="AM86" s="536" t="s">
        <v>94</v>
      </c>
      <c r="AN86" s="533">
        <f t="shared" ref="AN86" si="278">IF(AH86="Débil",0,IF(AND(AH86="Moderado",AM86="Directamente"),1,IF(AND(AH86="Moderado",AM86="Indirectamente"),0,IF(AND(AH86="Moderado",AM86="No disminuye"),0,IF(AND(AH86="Fuerte",AM86="Directamente"),2,IF(AND(AH86="Fuerte",AM86="Indirectamente"),1,IF(AND(AH86="Fuerte",AM86="No disminuye"),0)))))))</f>
        <v>0</v>
      </c>
      <c r="AO86" s="533">
        <f>('4-VALORACIÓN DEL RIESGO'!AD48-AN86)</f>
        <v>5</v>
      </c>
      <c r="AP86" s="537" t="str">
        <f t="shared" ref="AP86" si="279">IF(AO86=5,"Catastrófico",IF(AO86=4,"Mayor",IF(AO86=3,"Moderado",IF(AO86=2,"Moderado",IF(AO86=1,"Moderado")))))</f>
        <v>Catastrófico</v>
      </c>
      <c r="AQ86" s="538" t="str">
        <f t="shared" ref="AQ86" si="280">IF(OR(AND(AP86="Moderado",AL86="Rara Vez"),AND(AP86="Moderado",AL86="Improbable")),"Moderado",IF(OR(AND(AP86="Mayor",AL86="Improbable"),AND(AP86="Mayor",AL86="Rara Vez"),AND(AP86="Moderado",AL86="Probable"),AND(AP86="Moderado",AL86="Posible")),"Alto",IF(OR(AND(AP86="Moderado",AL86="Casi Seguro"),AND(AP86="Mayor",AL86="Posible"),AND(AP86="Mayor",AL86="Probable"),AND(AP86="Mayor",AL86="Casi Seguro")),"Extremo",IF(AP86="Catastrófico","Extremo"))))</f>
        <v>Extremo</v>
      </c>
      <c r="AR86" s="538"/>
      <c r="AS86" s="539" t="s">
        <v>291</v>
      </c>
    </row>
    <row r="87" spans="2:45" ht="30.75" thickBot="1" x14ac:dyDescent="0.3">
      <c r="B87" s="551"/>
      <c r="C87" s="484"/>
      <c r="D87" s="546"/>
      <c r="E87" s="546"/>
      <c r="F87" s="132"/>
      <c r="G87" s="132"/>
      <c r="H87" s="132"/>
      <c r="I87" s="132"/>
      <c r="J87" s="132"/>
      <c r="K87" s="132"/>
      <c r="L87" s="132"/>
      <c r="M87" s="125"/>
      <c r="N87" s="193" t="b">
        <f t="shared" si="235"/>
        <v>0</v>
      </c>
      <c r="O87" s="180"/>
      <c r="P87" s="193" t="b">
        <f t="shared" si="236"/>
        <v>0</v>
      </c>
      <c r="Q87" s="180"/>
      <c r="R87" s="193" t="b">
        <f t="shared" si="237"/>
        <v>0</v>
      </c>
      <c r="S87" s="180"/>
      <c r="T87" s="193" t="b">
        <f t="shared" si="238"/>
        <v>0</v>
      </c>
      <c r="U87" s="180"/>
      <c r="V87" s="193" t="b">
        <f t="shared" si="239"/>
        <v>0</v>
      </c>
      <c r="W87" s="180"/>
      <c r="X87" s="193" t="b">
        <f t="shared" si="240"/>
        <v>0</v>
      </c>
      <c r="Y87" s="180"/>
      <c r="Z87" s="193" t="b">
        <f t="shared" si="241"/>
        <v>0</v>
      </c>
      <c r="AA87" s="126">
        <f t="shared" si="242"/>
        <v>0</v>
      </c>
      <c r="AB87" s="127" t="str">
        <f t="shared" si="243"/>
        <v>Débil</v>
      </c>
      <c r="AC87" s="128"/>
      <c r="AD87" s="191" t="str">
        <f t="shared" si="244"/>
        <v>Débil</v>
      </c>
      <c r="AE87" s="129" t="str">
        <f t="shared" si="245"/>
        <v>0</v>
      </c>
      <c r="AF87" s="545"/>
      <c r="AG87" s="541"/>
      <c r="AH87" s="543"/>
      <c r="AI87" s="536"/>
      <c r="AJ87" s="535"/>
      <c r="AK87" s="535"/>
      <c r="AL87" s="535"/>
      <c r="AM87" s="536"/>
      <c r="AN87" s="534"/>
      <c r="AO87" s="534"/>
      <c r="AP87" s="537"/>
      <c r="AQ87" s="538"/>
      <c r="AR87" s="538"/>
      <c r="AS87" s="539"/>
    </row>
    <row r="88" spans="2:45" ht="51.75" customHeight="1" x14ac:dyDescent="0.25">
      <c r="B88" s="551"/>
      <c r="C88" s="484"/>
      <c r="D88" s="546" t="str">
        <f>'3-IDENTIFICACIÓN DEL RIESGO'!G88</f>
        <v>Favorecimiento en la atención de solicitudes de legalización de territorios colectivos a comunidades étnicas específicas por parte de la Subdirección de Asuntos Étnicos, desconociendo el principio de equidad.</v>
      </c>
      <c r="E88" s="546"/>
      <c r="F88" s="132" t="s">
        <v>635</v>
      </c>
      <c r="G88" s="132" t="s">
        <v>432</v>
      </c>
      <c r="H88" s="132"/>
      <c r="I88" s="132"/>
      <c r="J88" s="132"/>
      <c r="K88" s="132" t="s">
        <v>638</v>
      </c>
      <c r="L88" s="132" t="s">
        <v>640</v>
      </c>
      <c r="M88" s="125" t="s">
        <v>187</v>
      </c>
      <c r="N88" s="193">
        <f t="shared" si="235"/>
        <v>15</v>
      </c>
      <c r="O88" s="180" t="s">
        <v>188</v>
      </c>
      <c r="P88" s="193">
        <f t="shared" si="236"/>
        <v>15</v>
      </c>
      <c r="Q88" s="180" t="s">
        <v>189</v>
      </c>
      <c r="R88" s="193">
        <f t="shared" si="237"/>
        <v>15</v>
      </c>
      <c r="S88" s="180" t="s">
        <v>193</v>
      </c>
      <c r="T88" s="193">
        <f t="shared" si="238"/>
        <v>10</v>
      </c>
      <c r="U88" s="180" t="s">
        <v>190</v>
      </c>
      <c r="V88" s="193">
        <f t="shared" si="239"/>
        <v>15</v>
      </c>
      <c r="W88" s="180" t="s">
        <v>191</v>
      </c>
      <c r="X88" s="193">
        <f t="shared" si="240"/>
        <v>15</v>
      </c>
      <c r="Y88" s="180" t="s">
        <v>192</v>
      </c>
      <c r="Z88" s="193">
        <f t="shared" si="241"/>
        <v>10</v>
      </c>
      <c r="AA88" s="126">
        <f t="shared" si="242"/>
        <v>95</v>
      </c>
      <c r="AB88" s="127" t="str">
        <f t="shared" si="243"/>
        <v>Moderado</v>
      </c>
      <c r="AC88" s="128" t="s">
        <v>58</v>
      </c>
      <c r="AD88" s="191" t="str">
        <f t="shared" si="244"/>
        <v>Moderado</v>
      </c>
      <c r="AE88" s="129" t="str">
        <f t="shared" si="245"/>
        <v>50</v>
      </c>
      <c r="AF88" s="544">
        <v>2</v>
      </c>
      <c r="AG88" s="540">
        <f t="shared" ref="AG88" si="281">(AE88+AE89)/AF88</f>
        <v>50</v>
      </c>
      <c r="AH88" s="542" t="str">
        <f t="shared" ref="AH88" si="282">IF(AG88&lt;50,"Débil",IF(AG88&lt;=99,"Moderado",IF(AG88=100,"Fuerte",IF(AG88="","ERROR"))))</f>
        <v>Moderado</v>
      </c>
      <c r="AI88" s="536" t="s">
        <v>92</v>
      </c>
      <c r="AJ88" s="535">
        <f t="shared" ref="AJ88" si="283">IF(AH88="Débil",0,IF(AND(AH88="Moderado",AI88="Directamente"),1,IF(AND(AH88="Moderado",AI88="No disminuye"),0,IF(AND(AH88="Fuerte",AI88="Directamente"),2,IF(AND(AH88="Fuerte",AI88="No disminuye"),0)))))</f>
        <v>1</v>
      </c>
      <c r="AK88" s="535">
        <f>('4-VALORACIÓN DEL RIESGO'!H49-AJ88)</f>
        <v>2</v>
      </c>
      <c r="AL88" s="535" t="str">
        <f t="shared" ref="AL88" si="284">IF(AK88=5,"Casi Seguro",IF(AK88=4,"Probable",IF(AK88=3,"Posible",IF(AK88=2,"Improbable",IF(AK88=1,"Rara Vez",IF(AK88=0,"Rara Vez",IF(AK88&lt;0,"Rara Vez")))))))</f>
        <v>Improbable</v>
      </c>
      <c r="AM88" s="536" t="s">
        <v>94</v>
      </c>
      <c r="AN88" s="533">
        <f t="shared" ref="AN88" si="285">IF(AH88="Débil",0,IF(AND(AH88="Moderado",AM88="Directamente"),1,IF(AND(AH88="Moderado",AM88="Indirectamente"),0,IF(AND(AH88="Moderado",AM88="No disminuye"),0,IF(AND(AH88="Fuerte",AM88="Directamente"),2,IF(AND(AH88="Fuerte",AM88="Indirectamente"),1,IF(AND(AH88="Fuerte",AM88="No disminuye"),0)))))))</f>
        <v>0</v>
      </c>
      <c r="AO88" s="533">
        <f>('4-VALORACIÓN DEL RIESGO'!AD49-AN88)</f>
        <v>5</v>
      </c>
      <c r="AP88" s="537" t="str">
        <f t="shared" ref="AP88" si="286">IF(AO88=5,"Catastrófico",IF(AO88=4,"Mayor",IF(AO88=3,"Moderado",IF(AO88=2,"Moderado",IF(AO88=1,"Moderado")))))</f>
        <v>Catastrófico</v>
      </c>
      <c r="AQ88" s="538" t="str">
        <f t="shared" ref="AQ88" si="287">IF(OR(AND(AP88="Moderado",AL88="Rara Vez"),AND(AP88="Moderado",AL88="Improbable")),"Moderado",IF(OR(AND(AP88="Mayor",AL88="Improbable"),AND(AP88="Mayor",AL88="Rara Vez"),AND(AP88="Moderado",AL88="Probable"),AND(AP88="Moderado",AL88="Posible")),"Alto",IF(OR(AND(AP88="Moderado",AL88="Casi Seguro"),AND(AP88="Mayor",AL88="Posible"),AND(AP88="Mayor",AL88="Probable"),AND(AP88="Mayor",AL88="Casi Seguro")),"Extremo",IF(AP88="Catastrófico","Extremo"))))</f>
        <v>Extremo</v>
      </c>
      <c r="AR88" s="538"/>
      <c r="AS88" s="539" t="s">
        <v>291</v>
      </c>
    </row>
    <row r="89" spans="2:45" ht="83.25" customHeight="1" thickBot="1" x14ac:dyDescent="0.3">
      <c r="B89" s="552"/>
      <c r="C89" s="485"/>
      <c r="D89" s="546"/>
      <c r="E89" s="546"/>
      <c r="F89" s="132" t="s">
        <v>635</v>
      </c>
      <c r="G89" s="132" t="s">
        <v>432</v>
      </c>
      <c r="H89" s="132"/>
      <c r="I89" s="132"/>
      <c r="J89" s="132"/>
      <c r="K89" s="132" t="s">
        <v>639</v>
      </c>
      <c r="L89" s="132" t="s">
        <v>641</v>
      </c>
      <c r="M89" s="125" t="s">
        <v>187</v>
      </c>
      <c r="N89" s="193">
        <f t="shared" si="235"/>
        <v>15</v>
      </c>
      <c r="O89" s="180" t="s">
        <v>188</v>
      </c>
      <c r="P89" s="193">
        <f t="shared" si="236"/>
        <v>15</v>
      </c>
      <c r="Q89" s="180" t="s">
        <v>189</v>
      </c>
      <c r="R89" s="193">
        <f t="shared" si="237"/>
        <v>15</v>
      </c>
      <c r="S89" s="180" t="s">
        <v>193</v>
      </c>
      <c r="T89" s="193">
        <f t="shared" si="238"/>
        <v>10</v>
      </c>
      <c r="U89" s="180" t="s">
        <v>190</v>
      </c>
      <c r="V89" s="193">
        <f t="shared" si="239"/>
        <v>15</v>
      </c>
      <c r="W89" s="180" t="s">
        <v>191</v>
      </c>
      <c r="X89" s="193">
        <f t="shared" si="240"/>
        <v>15</v>
      </c>
      <c r="Y89" s="180" t="s">
        <v>192</v>
      </c>
      <c r="Z89" s="193">
        <f t="shared" si="241"/>
        <v>10</v>
      </c>
      <c r="AA89" s="126">
        <f t="shared" si="242"/>
        <v>95</v>
      </c>
      <c r="AB89" s="127" t="str">
        <f t="shared" si="243"/>
        <v>Moderado</v>
      </c>
      <c r="AC89" s="128" t="s">
        <v>58</v>
      </c>
      <c r="AD89" s="191" t="str">
        <f t="shared" si="244"/>
        <v>Moderado</v>
      </c>
      <c r="AE89" s="129" t="str">
        <f t="shared" si="245"/>
        <v>50</v>
      </c>
      <c r="AF89" s="545"/>
      <c r="AG89" s="541"/>
      <c r="AH89" s="543"/>
      <c r="AI89" s="536"/>
      <c r="AJ89" s="535"/>
      <c r="AK89" s="535"/>
      <c r="AL89" s="535"/>
      <c r="AM89" s="536"/>
      <c r="AN89" s="534"/>
      <c r="AO89" s="534"/>
      <c r="AP89" s="537"/>
      <c r="AQ89" s="538"/>
      <c r="AR89" s="538"/>
      <c r="AS89" s="539"/>
    </row>
    <row r="90" spans="2:45" ht="76.5" customHeight="1" x14ac:dyDescent="0.25">
      <c r="B90" s="502" t="str">
        <f>'3-IDENTIFICACIÓN DEL RIESGO'!B90</f>
        <v>Administración de Tierras.</v>
      </c>
      <c r="C90" s="503" t="str">
        <f>'3-IDENTIFICACIÓN DEL RIESGO'!E90</f>
        <v>1. Dirección de Acceso a Tierras.
2. Subdirección de Administración de Tierras de la Nación.
3. Dirección de Asuntos Étnicos.
4. Unidades de Gestión Territorial UGT's</v>
      </c>
      <c r="D90" s="546" t="str">
        <f>'3-IDENTIFICACIÓN DEL RIESGO'!G90</f>
        <v>Solicitud o aceptación de dádivas por agilizar trámites o proferir decisiones administrativas relacionadas con solicitudes de limitación a la propiedad para beneficio de un particular y/o tercero</v>
      </c>
      <c r="E90" s="546"/>
      <c r="F90" s="132" t="s">
        <v>496</v>
      </c>
      <c r="G90" s="132" t="s">
        <v>497</v>
      </c>
      <c r="H90" s="132" t="s">
        <v>527</v>
      </c>
      <c r="I90" s="132" t="s">
        <v>528</v>
      </c>
      <c r="J90" s="132" t="s">
        <v>529</v>
      </c>
      <c r="K90" s="132" t="s">
        <v>530</v>
      </c>
      <c r="L90" s="132" t="s">
        <v>1153</v>
      </c>
      <c r="M90" s="125" t="s">
        <v>187</v>
      </c>
      <c r="N90" s="193">
        <f t="shared" si="235"/>
        <v>15</v>
      </c>
      <c r="O90" s="180" t="s">
        <v>188</v>
      </c>
      <c r="P90" s="193">
        <f t="shared" si="236"/>
        <v>15</v>
      </c>
      <c r="Q90" s="180" t="s">
        <v>189</v>
      </c>
      <c r="R90" s="193">
        <f t="shared" si="237"/>
        <v>15</v>
      </c>
      <c r="S90" s="180" t="s">
        <v>61</v>
      </c>
      <c r="T90" s="193">
        <f t="shared" si="238"/>
        <v>15</v>
      </c>
      <c r="U90" s="180" t="s">
        <v>190</v>
      </c>
      <c r="V90" s="193">
        <f t="shared" si="239"/>
        <v>15</v>
      </c>
      <c r="W90" s="180" t="s">
        <v>191</v>
      </c>
      <c r="X90" s="193">
        <f t="shared" si="240"/>
        <v>15</v>
      </c>
      <c r="Y90" s="180" t="s">
        <v>192</v>
      </c>
      <c r="Z90" s="193">
        <f t="shared" si="241"/>
        <v>10</v>
      </c>
      <c r="AA90" s="126">
        <f t="shared" si="242"/>
        <v>100</v>
      </c>
      <c r="AB90" s="127" t="str">
        <f t="shared" si="243"/>
        <v>Fuerte</v>
      </c>
      <c r="AC90" s="128" t="s">
        <v>64</v>
      </c>
      <c r="AD90" s="191" t="str">
        <f t="shared" si="244"/>
        <v>Fuerte</v>
      </c>
      <c r="AE90" s="129" t="str">
        <f t="shared" si="245"/>
        <v>100</v>
      </c>
      <c r="AF90" s="544">
        <v>2</v>
      </c>
      <c r="AG90" s="540">
        <f t="shared" ref="AG90" si="288">(AE90+AE91)/AF90</f>
        <v>100</v>
      </c>
      <c r="AH90" s="542" t="str">
        <f t="shared" ref="AH90" si="289">IF(AG90&lt;50,"Débil",IF(AG90&lt;=99,"Moderado",IF(AG90=100,"Fuerte",IF(AG90="","ERROR"))))</f>
        <v>Fuerte</v>
      </c>
      <c r="AI90" s="536" t="s">
        <v>92</v>
      </c>
      <c r="AJ90" s="535">
        <f t="shared" ref="AJ90" si="290">IF(AH90="Débil",0,IF(AND(AH90="Moderado",AI90="Directamente"),1,IF(AND(AH90="Moderado",AI90="No disminuye"),0,IF(AND(AH90="Fuerte",AI90="Directamente"),2,IF(AND(AH90="Fuerte",AI90="No disminuye"),0)))))</f>
        <v>2</v>
      </c>
      <c r="AK90" s="535">
        <f>('4-VALORACIÓN DEL RIESGO'!H50-AJ90)</f>
        <v>2</v>
      </c>
      <c r="AL90" s="535" t="str">
        <f t="shared" ref="AL90" si="291">IF(AK90=5,"Casi Seguro",IF(AK90=4,"Probable",IF(AK90=3,"Posible",IF(AK90=2,"Improbable",IF(AK90=1,"Rara Vez",IF(AK90=0,"Rara Vez",IF(AK90&lt;0,"Rara Vez")))))))</f>
        <v>Improbable</v>
      </c>
      <c r="AM90" s="536" t="s">
        <v>94</v>
      </c>
      <c r="AN90" s="533">
        <f t="shared" ref="AN90" si="292">IF(AH90="Débil",0,IF(AND(AH90="Moderado",AM90="Directamente"),1,IF(AND(AH90="Moderado",AM90="Indirectamente"),0,IF(AND(AH90="Moderado",AM90="No disminuye"),0,IF(AND(AH90="Fuerte",AM90="Directamente"),2,IF(AND(AH90="Fuerte",AM90="Indirectamente"),1,IF(AND(AH90="Fuerte",AM90="No disminuye"),0)))))))</f>
        <v>0</v>
      </c>
      <c r="AO90" s="533">
        <f>('4-VALORACIÓN DEL RIESGO'!AD50-AN90)</f>
        <v>5</v>
      </c>
      <c r="AP90" s="537" t="str">
        <f t="shared" ref="AP90" si="293">IF(AO90=5,"Catastrófico",IF(AO90=4,"Mayor",IF(AO90=3,"Moderado",IF(AO90=2,"Moderado",IF(AO90=1,"Moderado")))))</f>
        <v>Catastrófico</v>
      </c>
      <c r="AQ90" s="538" t="str">
        <f t="shared" ref="AQ90" si="294">IF(OR(AND(AP90="Moderado",AL90="Rara Vez"),AND(AP90="Moderado",AL90="Improbable")),"Moderado",IF(OR(AND(AP90="Mayor",AL90="Improbable"),AND(AP90="Mayor",AL90="Rara Vez"),AND(AP90="Moderado",AL90="Probable"),AND(AP90="Moderado",AL90="Posible")),"Alto",IF(OR(AND(AP90="Moderado",AL90="Casi Seguro"),AND(AP90="Mayor",AL90="Posible"),AND(AP90="Mayor",AL90="Probable"),AND(AP90="Mayor",AL90="Casi Seguro")),"Extremo",IF(AP90="Catastrófico","Extremo"))))</f>
        <v>Extremo</v>
      </c>
      <c r="AR90" s="538"/>
      <c r="AS90" s="539" t="s">
        <v>291</v>
      </c>
    </row>
    <row r="91" spans="2:45" ht="58.5" customHeight="1" thickBot="1" x14ac:dyDescent="0.3">
      <c r="B91" s="502"/>
      <c r="C91" s="503"/>
      <c r="D91" s="546"/>
      <c r="E91" s="546"/>
      <c r="F91" s="132" t="s">
        <v>496</v>
      </c>
      <c r="G91" s="132" t="s">
        <v>793</v>
      </c>
      <c r="H91" s="132" t="s">
        <v>531</v>
      </c>
      <c r="I91" s="132" t="s">
        <v>532</v>
      </c>
      <c r="J91" s="132" t="s">
        <v>533</v>
      </c>
      <c r="K91" s="132" t="s">
        <v>534</v>
      </c>
      <c r="L91" s="132" t="s">
        <v>1154</v>
      </c>
      <c r="M91" s="125" t="s">
        <v>187</v>
      </c>
      <c r="N91" s="193">
        <f t="shared" si="235"/>
        <v>15</v>
      </c>
      <c r="O91" s="180" t="s">
        <v>188</v>
      </c>
      <c r="P91" s="193">
        <f t="shared" si="236"/>
        <v>15</v>
      </c>
      <c r="Q91" s="180" t="s">
        <v>189</v>
      </c>
      <c r="R91" s="193">
        <f t="shared" si="237"/>
        <v>15</v>
      </c>
      <c r="S91" s="180" t="s">
        <v>61</v>
      </c>
      <c r="T91" s="193">
        <f t="shared" si="238"/>
        <v>15</v>
      </c>
      <c r="U91" s="180" t="s">
        <v>190</v>
      </c>
      <c r="V91" s="193">
        <f t="shared" si="239"/>
        <v>15</v>
      </c>
      <c r="W91" s="180" t="s">
        <v>191</v>
      </c>
      <c r="X91" s="193">
        <f t="shared" si="240"/>
        <v>15</v>
      </c>
      <c r="Y91" s="180" t="s">
        <v>192</v>
      </c>
      <c r="Z91" s="193">
        <f t="shared" si="241"/>
        <v>10</v>
      </c>
      <c r="AA91" s="126">
        <f t="shared" si="242"/>
        <v>100</v>
      </c>
      <c r="AB91" s="127" t="str">
        <f t="shared" si="243"/>
        <v>Fuerte</v>
      </c>
      <c r="AC91" s="128" t="s">
        <v>64</v>
      </c>
      <c r="AD91" s="191" t="str">
        <f t="shared" si="244"/>
        <v>Fuerte</v>
      </c>
      <c r="AE91" s="129" t="str">
        <f t="shared" si="245"/>
        <v>100</v>
      </c>
      <c r="AF91" s="545"/>
      <c r="AG91" s="541"/>
      <c r="AH91" s="543"/>
      <c r="AI91" s="536"/>
      <c r="AJ91" s="535"/>
      <c r="AK91" s="535"/>
      <c r="AL91" s="535"/>
      <c r="AM91" s="536"/>
      <c r="AN91" s="534"/>
      <c r="AO91" s="534"/>
      <c r="AP91" s="537"/>
      <c r="AQ91" s="538"/>
      <c r="AR91" s="538"/>
      <c r="AS91" s="539"/>
    </row>
    <row r="92" spans="2:45" ht="65.25" customHeight="1" x14ac:dyDescent="0.25">
      <c r="B92" s="502"/>
      <c r="C92" s="503"/>
      <c r="D92" s="546" t="str">
        <f>'3-IDENTIFICACIÓN DEL RIESGO'!G92</f>
        <v>Uso de la  información sobre adjudicación  de baldios a Entidades de Derecho Publico para beneficio particular o de terceros</v>
      </c>
      <c r="E92" s="546"/>
      <c r="F92" s="132" t="s">
        <v>496</v>
      </c>
      <c r="G92" s="132" t="s">
        <v>497</v>
      </c>
      <c r="H92" s="132" t="s">
        <v>535</v>
      </c>
      <c r="I92" s="132" t="s">
        <v>536</v>
      </c>
      <c r="J92" s="132" t="s">
        <v>537</v>
      </c>
      <c r="K92" s="132" t="s">
        <v>1157</v>
      </c>
      <c r="L92" s="132" t="s">
        <v>1155</v>
      </c>
      <c r="M92" s="125" t="s">
        <v>187</v>
      </c>
      <c r="N92" s="193">
        <f t="shared" si="235"/>
        <v>15</v>
      </c>
      <c r="O92" s="180" t="s">
        <v>188</v>
      </c>
      <c r="P92" s="193">
        <f t="shared" si="236"/>
        <v>15</v>
      </c>
      <c r="Q92" s="180" t="s">
        <v>189</v>
      </c>
      <c r="R92" s="193">
        <f t="shared" si="237"/>
        <v>15</v>
      </c>
      <c r="S92" s="180" t="s">
        <v>61</v>
      </c>
      <c r="T92" s="193">
        <f t="shared" si="238"/>
        <v>15</v>
      </c>
      <c r="U92" s="180" t="s">
        <v>190</v>
      </c>
      <c r="V92" s="193">
        <f t="shared" si="239"/>
        <v>15</v>
      </c>
      <c r="W92" s="180" t="s">
        <v>191</v>
      </c>
      <c r="X92" s="193">
        <f t="shared" si="240"/>
        <v>15</v>
      </c>
      <c r="Y92" s="180" t="s">
        <v>192</v>
      </c>
      <c r="Z92" s="193">
        <f t="shared" si="241"/>
        <v>10</v>
      </c>
      <c r="AA92" s="126">
        <f t="shared" si="242"/>
        <v>100</v>
      </c>
      <c r="AB92" s="127" t="str">
        <f t="shared" si="243"/>
        <v>Fuerte</v>
      </c>
      <c r="AC92" s="128" t="s">
        <v>64</v>
      </c>
      <c r="AD92" s="191" t="str">
        <f t="shared" si="244"/>
        <v>Fuerte</v>
      </c>
      <c r="AE92" s="129" t="str">
        <f t="shared" si="245"/>
        <v>100</v>
      </c>
      <c r="AF92" s="544">
        <v>2</v>
      </c>
      <c r="AG92" s="540">
        <f t="shared" ref="AG92" si="295">(AE92+AE93)/AF92</f>
        <v>100</v>
      </c>
      <c r="AH92" s="542" t="str">
        <f t="shared" ref="AH92" si="296">IF(AG92&lt;50,"Débil",IF(AG92&lt;=99,"Moderado",IF(AG92=100,"Fuerte",IF(AG92="","ERROR"))))</f>
        <v>Fuerte</v>
      </c>
      <c r="AI92" s="536" t="s">
        <v>92</v>
      </c>
      <c r="AJ92" s="535">
        <f t="shared" ref="AJ92" si="297">IF(AH92="Débil",0,IF(AND(AH92="Moderado",AI92="Directamente"),1,IF(AND(AH92="Moderado",AI92="No disminuye"),0,IF(AND(AH92="Fuerte",AI92="Directamente"),2,IF(AND(AH92="Fuerte",AI92="No disminuye"),0)))))</f>
        <v>2</v>
      </c>
      <c r="AK92" s="535">
        <f>('4-VALORACIÓN DEL RIESGO'!H51-AJ92)</f>
        <v>2</v>
      </c>
      <c r="AL92" s="535" t="str">
        <f t="shared" ref="AL92" si="298">IF(AK92=5,"Casi Seguro",IF(AK92=4,"Probable",IF(AK92=3,"Posible",IF(AK92=2,"Improbable",IF(AK92=1,"Rara Vez",IF(AK92=0,"Rara Vez",IF(AK92&lt;0,"Rara Vez")))))))</f>
        <v>Improbable</v>
      </c>
      <c r="AM92" s="536" t="s">
        <v>94</v>
      </c>
      <c r="AN92" s="533">
        <f t="shared" ref="AN92" si="299">IF(AH92="Débil",0,IF(AND(AH92="Moderado",AM92="Directamente"),1,IF(AND(AH92="Moderado",AM92="Indirectamente"),0,IF(AND(AH92="Moderado",AM92="No disminuye"),0,IF(AND(AH92="Fuerte",AM92="Directamente"),2,IF(AND(AH92="Fuerte",AM92="Indirectamente"),1,IF(AND(AH92="Fuerte",AM92="No disminuye"),0)))))))</f>
        <v>0</v>
      </c>
      <c r="AO92" s="533">
        <f>('4-VALORACIÓN DEL RIESGO'!AD51-AN92)</f>
        <v>5</v>
      </c>
      <c r="AP92" s="537" t="str">
        <f t="shared" ref="AP92" si="300">IF(AO92=5,"Catastrófico",IF(AO92=4,"Mayor",IF(AO92=3,"Moderado",IF(AO92=2,"Moderado",IF(AO92=1,"Moderado")))))</f>
        <v>Catastrófico</v>
      </c>
      <c r="AQ92" s="538" t="str">
        <f t="shared" ref="AQ92" si="301">IF(OR(AND(AP92="Moderado",AL92="Rara Vez"),AND(AP92="Moderado",AL92="Improbable")),"Moderado",IF(OR(AND(AP92="Mayor",AL92="Improbable"),AND(AP92="Mayor",AL92="Rara Vez"),AND(AP92="Moderado",AL92="Probable"),AND(AP92="Moderado",AL92="Posible")),"Alto",IF(OR(AND(AP92="Moderado",AL92="Casi Seguro"),AND(AP92="Mayor",AL92="Posible"),AND(AP92="Mayor",AL92="Probable"),AND(AP92="Mayor",AL92="Casi Seguro")),"Extremo",IF(AP92="Catastrófico","Extremo"))))</f>
        <v>Extremo</v>
      </c>
      <c r="AR92" s="538"/>
      <c r="AS92" s="539" t="s">
        <v>291</v>
      </c>
    </row>
    <row r="93" spans="2:45" ht="60.75" customHeight="1" thickBot="1" x14ac:dyDescent="0.3">
      <c r="B93" s="502"/>
      <c r="C93" s="503"/>
      <c r="D93" s="546"/>
      <c r="E93" s="546"/>
      <c r="F93" s="132" t="s">
        <v>496</v>
      </c>
      <c r="G93" s="132" t="s">
        <v>497</v>
      </c>
      <c r="H93" s="132" t="s">
        <v>535</v>
      </c>
      <c r="I93" s="132" t="s">
        <v>538</v>
      </c>
      <c r="J93" s="132" t="s">
        <v>539</v>
      </c>
      <c r="K93" s="132" t="s">
        <v>540</v>
      </c>
      <c r="L93" s="132" t="s">
        <v>1156</v>
      </c>
      <c r="M93" s="125" t="s">
        <v>187</v>
      </c>
      <c r="N93" s="193">
        <f t="shared" si="235"/>
        <v>15</v>
      </c>
      <c r="O93" s="180" t="s">
        <v>188</v>
      </c>
      <c r="P93" s="193">
        <f t="shared" si="236"/>
        <v>15</v>
      </c>
      <c r="Q93" s="180" t="s">
        <v>189</v>
      </c>
      <c r="R93" s="193">
        <f t="shared" si="237"/>
        <v>15</v>
      </c>
      <c r="S93" s="180" t="s">
        <v>61</v>
      </c>
      <c r="T93" s="193">
        <f t="shared" si="238"/>
        <v>15</v>
      </c>
      <c r="U93" s="180" t="s">
        <v>190</v>
      </c>
      <c r="V93" s="193">
        <f t="shared" si="239"/>
        <v>15</v>
      </c>
      <c r="W93" s="180" t="s">
        <v>191</v>
      </c>
      <c r="X93" s="193">
        <f t="shared" si="240"/>
        <v>15</v>
      </c>
      <c r="Y93" s="180" t="s">
        <v>192</v>
      </c>
      <c r="Z93" s="193">
        <f t="shared" si="241"/>
        <v>10</v>
      </c>
      <c r="AA93" s="126">
        <f t="shared" si="242"/>
        <v>100</v>
      </c>
      <c r="AB93" s="127" t="str">
        <f t="shared" si="243"/>
        <v>Fuerte</v>
      </c>
      <c r="AC93" s="128" t="s">
        <v>64</v>
      </c>
      <c r="AD93" s="191" t="str">
        <f t="shared" si="244"/>
        <v>Fuerte</v>
      </c>
      <c r="AE93" s="129" t="str">
        <f t="shared" si="245"/>
        <v>100</v>
      </c>
      <c r="AF93" s="545"/>
      <c r="AG93" s="541"/>
      <c r="AH93" s="543"/>
      <c r="AI93" s="536"/>
      <c r="AJ93" s="535"/>
      <c r="AK93" s="535"/>
      <c r="AL93" s="535"/>
      <c r="AM93" s="536"/>
      <c r="AN93" s="534"/>
      <c r="AO93" s="534"/>
      <c r="AP93" s="537"/>
      <c r="AQ93" s="538"/>
      <c r="AR93" s="538"/>
      <c r="AS93" s="539"/>
    </row>
    <row r="94" spans="2:45" ht="38.25" x14ac:dyDescent="0.25">
      <c r="B94" s="502"/>
      <c r="C94" s="503"/>
      <c r="D94" s="546" t="str">
        <f>'3-IDENTIFICACIÓN DEL RIESGO'!G94</f>
        <v>Ofrecer en UGT promesa de éxito en la realización o priorización de un trámite a cambio de un beneficio personal</v>
      </c>
      <c r="E94" s="546"/>
      <c r="F94" s="132" t="s">
        <v>596</v>
      </c>
      <c r="G94" s="132" t="s">
        <v>591</v>
      </c>
      <c r="H94" s="132" t="s">
        <v>592</v>
      </c>
      <c r="I94" s="132" t="s">
        <v>593</v>
      </c>
      <c r="J94" s="132" t="s">
        <v>593</v>
      </c>
      <c r="K94" s="132" t="s">
        <v>594</v>
      </c>
      <c r="L94" s="132" t="s">
        <v>595</v>
      </c>
      <c r="M94" s="125" t="s">
        <v>187</v>
      </c>
      <c r="N94" s="193">
        <f t="shared" si="235"/>
        <v>15</v>
      </c>
      <c r="O94" s="180" t="s">
        <v>188</v>
      </c>
      <c r="P94" s="193">
        <f t="shared" si="236"/>
        <v>15</v>
      </c>
      <c r="Q94" s="180" t="s">
        <v>231</v>
      </c>
      <c r="R94" s="193">
        <f t="shared" si="237"/>
        <v>0</v>
      </c>
      <c r="S94" s="180" t="s">
        <v>61</v>
      </c>
      <c r="T94" s="193">
        <f t="shared" si="238"/>
        <v>15</v>
      </c>
      <c r="U94" s="180" t="s">
        <v>190</v>
      </c>
      <c r="V94" s="193">
        <f t="shared" si="239"/>
        <v>15</v>
      </c>
      <c r="W94" s="180" t="s">
        <v>195</v>
      </c>
      <c r="X94" s="193">
        <f t="shared" si="240"/>
        <v>0</v>
      </c>
      <c r="Y94" s="180" t="s">
        <v>194</v>
      </c>
      <c r="Z94" s="193">
        <f t="shared" si="241"/>
        <v>5</v>
      </c>
      <c r="AA94" s="126">
        <f t="shared" si="242"/>
        <v>65</v>
      </c>
      <c r="AB94" s="127" t="str">
        <f t="shared" si="243"/>
        <v>Débil</v>
      </c>
      <c r="AC94" s="128" t="s">
        <v>58</v>
      </c>
      <c r="AD94" s="191" t="str">
        <f t="shared" si="244"/>
        <v>Débil</v>
      </c>
      <c r="AE94" s="129" t="str">
        <f t="shared" si="245"/>
        <v>0</v>
      </c>
      <c r="AF94" s="544">
        <v>1</v>
      </c>
      <c r="AG94" s="540">
        <f t="shared" ref="AG94" si="302">(AE94+AE95)/AF94</f>
        <v>0</v>
      </c>
      <c r="AH94" s="542" t="str">
        <f t="shared" ref="AH94" si="303">IF(AG94&lt;50,"Débil",IF(AG94&lt;=99,"Moderado",IF(AG94=100,"Fuerte",IF(AG94="","ERROR"))))</f>
        <v>Débil</v>
      </c>
      <c r="AI94" s="536" t="s">
        <v>92</v>
      </c>
      <c r="AJ94" s="535">
        <f t="shared" ref="AJ94" si="304">IF(AH94="Débil",0,IF(AND(AH94="Moderado",AI94="Directamente"),1,IF(AND(AH94="Moderado",AI94="No disminuye"),0,IF(AND(AH94="Fuerte",AI94="Directamente"),2,IF(AND(AH94="Fuerte",AI94="No disminuye"),0)))))</f>
        <v>0</v>
      </c>
      <c r="AK94" s="535">
        <f>('4-VALORACIÓN DEL RIESGO'!H52-AJ94)</f>
        <v>4</v>
      </c>
      <c r="AL94" s="535" t="str">
        <f t="shared" ref="AL94" si="305">IF(AK94=5,"Casi Seguro",IF(AK94=4,"Probable",IF(AK94=3,"Posible",IF(AK94=2,"Improbable",IF(AK94=1,"Rara Vez",IF(AK94=0,"Rara Vez",IF(AK94&lt;0,"Rara Vez")))))))</f>
        <v>Probable</v>
      </c>
      <c r="AM94" s="536" t="s">
        <v>94</v>
      </c>
      <c r="AN94" s="533">
        <f t="shared" ref="AN94" si="306">IF(AH94="Débil",0,IF(AND(AH94="Moderado",AM94="Directamente"),1,IF(AND(AH94="Moderado",AM94="Indirectamente"),0,IF(AND(AH94="Moderado",AM94="No disminuye"),0,IF(AND(AH94="Fuerte",AM94="Directamente"),2,IF(AND(AH94="Fuerte",AM94="Indirectamente"),1,IF(AND(AH94="Fuerte",AM94="No disminuye"),0)))))))</f>
        <v>0</v>
      </c>
      <c r="AO94" s="533">
        <f>('4-VALORACIÓN DEL RIESGO'!AD52-AN94)</f>
        <v>5</v>
      </c>
      <c r="AP94" s="537" t="str">
        <f t="shared" ref="AP94" si="307">IF(AO94=5,"Catastrófico",IF(AO94=4,"Mayor",IF(AO94=3,"Moderado",IF(AO94=2,"Moderado",IF(AO94=1,"Moderado")))))</f>
        <v>Catastrófico</v>
      </c>
      <c r="AQ94" s="538" t="str">
        <f t="shared" ref="AQ94" si="308">IF(OR(AND(AP94="Moderado",AL94="Rara Vez"),AND(AP94="Moderado",AL94="Improbable")),"Moderado",IF(OR(AND(AP94="Mayor",AL94="Improbable"),AND(AP94="Mayor",AL94="Rara Vez"),AND(AP94="Moderado",AL94="Probable"),AND(AP94="Moderado",AL94="Posible")),"Alto",IF(OR(AND(AP94="Moderado",AL94="Casi Seguro"),AND(AP94="Mayor",AL94="Posible"),AND(AP94="Mayor",AL94="Probable"),AND(AP94="Mayor",AL94="Casi Seguro")),"Extremo",IF(AP94="Catastrófico","Extremo"))))</f>
        <v>Extremo</v>
      </c>
      <c r="AR94" s="538"/>
      <c r="AS94" s="539" t="s">
        <v>291</v>
      </c>
    </row>
    <row r="95" spans="2:45" ht="30.75" thickBot="1" x14ac:dyDescent="0.3">
      <c r="B95" s="502"/>
      <c r="C95" s="503"/>
      <c r="D95" s="546"/>
      <c r="E95" s="546"/>
      <c r="F95" s="132"/>
      <c r="G95" s="132"/>
      <c r="H95" s="132"/>
      <c r="I95" s="132"/>
      <c r="J95" s="132"/>
      <c r="K95" s="132"/>
      <c r="L95" s="132"/>
      <c r="M95" s="125"/>
      <c r="N95" s="193" t="b">
        <f t="shared" si="235"/>
        <v>0</v>
      </c>
      <c r="O95" s="180"/>
      <c r="P95" s="193" t="b">
        <f t="shared" si="236"/>
        <v>0</v>
      </c>
      <c r="Q95" s="180"/>
      <c r="R95" s="193" t="b">
        <f t="shared" si="237"/>
        <v>0</v>
      </c>
      <c r="S95" s="180"/>
      <c r="T95" s="193" t="b">
        <f t="shared" si="238"/>
        <v>0</v>
      </c>
      <c r="U95" s="180"/>
      <c r="V95" s="193" t="b">
        <f t="shared" si="239"/>
        <v>0</v>
      </c>
      <c r="W95" s="180"/>
      <c r="X95" s="193" t="b">
        <f t="shared" si="240"/>
        <v>0</v>
      </c>
      <c r="Y95" s="180"/>
      <c r="Z95" s="193" t="b">
        <f t="shared" si="241"/>
        <v>0</v>
      </c>
      <c r="AA95" s="126">
        <f t="shared" si="242"/>
        <v>0</v>
      </c>
      <c r="AB95" s="127" t="str">
        <f t="shared" si="243"/>
        <v>Débil</v>
      </c>
      <c r="AC95" s="128"/>
      <c r="AD95" s="191" t="str">
        <f t="shared" si="244"/>
        <v>Débil</v>
      </c>
      <c r="AE95" s="129" t="str">
        <f t="shared" si="245"/>
        <v>0</v>
      </c>
      <c r="AF95" s="545"/>
      <c r="AG95" s="541"/>
      <c r="AH95" s="543"/>
      <c r="AI95" s="536"/>
      <c r="AJ95" s="535"/>
      <c r="AK95" s="535"/>
      <c r="AL95" s="535"/>
      <c r="AM95" s="536"/>
      <c r="AN95" s="534"/>
      <c r="AO95" s="534"/>
      <c r="AP95" s="537"/>
      <c r="AQ95" s="538"/>
      <c r="AR95" s="538"/>
      <c r="AS95" s="539"/>
    </row>
    <row r="96" spans="2:45" ht="30" x14ac:dyDescent="0.25">
      <c r="B96" s="502"/>
      <c r="C96" s="503"/>
      <c r="D96" s="546" t="str">
        <f>'3-IDENTIFICACIÓN DEL RIESGO'!G96</f>
        <v>Riesgo 4</v>
      </c>
      <c r="E96" s="546"/>
      <c r="F96" s="132"/>
      <c r="G96" s="132"/>
      <c r="H96" s="132"/>
      <c r="I96" s="132"/>
      <c r="J96" s="132"/>
      <c r="K96" s="132"/>
      <c r="L96" s="132"/>
      <c r="M96" s="125"/>
      <c r="N96" s="193" t="b">
        <f t="shared" si="235"/>
        <v>0</v>
      </c>
      <c r="O96" s="180"/>
      <c r="P96" s="193" t="b">
        <f t="shared" si="236"/>
        <v>0</v>
      </c>
      <c r="Q96" s="180"/>
      <c r="R96" s="193" t="b">
        <f t="shared" si="237"/>
        <v>0</v>
      </c>
      <c r="S96" s="180"/>
      <c r="T96" s="193" t="b">
        <f t="shared" si="238"/>
        <v>0</v>
      </c>
      <c r="U96" s="180"/>
      <c r="V96" s="193" t="b">
        <f t="shared" si="239"/>
        <v>0</v>
      </c>
      <c r="W96" s="180"/>
      <c r="X96" s="193" t="b">
        <f t="shared" si="240"/>
        <v>0</v>
      </c>
      <c r="Y96" s="180"/>
      <c r="Z96" s="193" t="b">
        <f t="shared" si="241"/>
        <v>0</v>
      </c>
      <c r="AA96" s="126">
        <f t="shared" si="242"/>
        <v>0</v>
      </c>
      <c r="AB96" s="127" t="str">
        <f t="shared" si="243"/>
        <v>Débil</v>
      </c>
      <c r="AC96" s="128"/>
      <c r="AD96" s="191" t="str">
        <f t="shared" si="244"/>
        <v>Débil</v>
      </c>
      <c r="AE96" s="129" t="str">
        <f t="shared" si="245"/>
        <v>0</v>
      </c>
      <c r="AF96" s="544"/>
      <c r="AG96" s="540" t="e">
        <f t="shared" ref="AG96" si="309">(AE96+AE97)/AF96</f>
        <v>#DIV/0!</v>
      </c>
      <c r="AH96" s="542" t="e">
        <f t="shared" ref="AH96" si="310">IF(AG96&lt;50,"Débil",IF(AG96&lt;=99,"Moderado",IF(AG96=100,"Fuerte",IF(AG96="","ERROR"))))</f>
        <v>#DIV/0!</v>
      </c>
      <c r="AI96" s="536"/>
      <c r="AJ96" s="535" t="e">
        <f t="shared" ref="AJ96" si="311">IF(AH96="Débil",0,IF(AND(AH96="Moderado",AI96="Directamente"),1,IF(AND(AH96="Moderado",AI96="No disminuye"),0,IF(AND(AH96="Fuerte",AI96="Directamente"),2,IF(AND(AH96="Fuerte",AI96="No disminuye"),0)))))</f>
        <v>#DIV/0!</v>
      </c>
      <c r="AK96" s="535" t="e">
        <f>('4-VALORACIÓN DEL RIESGO'!H53-AJ96)</f>
        <v>#DIV/0!</v>
      </c>
      <c r="AL96" s="535" t="e">
        <f t="shared" ref="AL96" si="312">IF(AK96=5,"Casi Seguro",IF(AK96=4,"Probable",IF(AK96=3,"Posible",IF(AK96=2,"Improbable",IF(AK96=1,"Rara Vez",IF(AK96=0,"Rara Vez",IF(AK96&lt;0,"Rara Vez")))))))</f>
        <v>#DIV/0!</v>
      </c>
      <c r="AM96" s="536"/>
      <c r="AN96" s="533" t="e">
        <f t="shared" ref="AN96" si="313">IF(AH96="Débil",0,IF(AND(AH96="Moderado",AM96="Directamente"),1,IF(AND(AH96="Moderado",AM96="Indirectamente"),0,IF(AND(AH96="Moderado",AM96="No disminuye"),0,IF(AND(AH96="Fuerte",AM96="Directamente"),2,IF(AND(AH96="Fuerte",AM96="Indirectamente"),1,IF(AND(AH96="Fuerte",AM96="No disminuye"),0)))))))</f>
        <v>#DIV/0!</v>
      </c>
      <c r="AO96" s="533" t="e">
        <f>('4-VALORACIÓN DEL RIESGO'!AD53-AN96)</f>
        <v>#DIV/0!</v>
      </c>
      <c r="AP96" s="537" t="e">
        <f t="shared" ref="AP96" si="314">IF(AO96=5,"Catastrófico",IF(AO96=4,"Mayor",IF(AO96=3,"Moderado",IF(AO96=2,"Moderado",IF(AO96=1,"Moderado")))))</f>
        <v>#DIV/0!</v>
      </c>
      <c r="AQ96" s="538" t="e">
        <f t="shared" ref="AQ96" si="315">IF(OR(AND(AP96="Moderado",AL96="Rara Vez"),AND(AP96="Moderado",AL96="Improbable")),"Moderado",IF(OR(AND(AP96="Mayor",AL96="Improbable"),AND(AP96="Mayor",AL96="Rara Vez"),AND(AP96="Moderado",AL96="Probable"),AND(AP96="Moderado",AL96="Posible")),"Alto",IF(OR(AND(AP96="Moderado",AL96="Casi Seguro"),AND(AP96="Mayor",AL96="Posible"),AND(AP96="Mayor",AL96="Probable"),AND(AP96="Mayor",AL96="Casi Seguro")),"Extremo",IF(AP96="Catastrófico","Extremo"))))</f>
        <v>#DIV/0!</v>
      </c>
      <c r="AR96" s="538"/>
      <c r="AS96" s="539" t="s">
        <v>291</v>
      </c>
    </row>
    <row r="97" spans="2:45" ht="30.75" thickBot="1" x14ac:dyDescent="0.3">
      <c r="B97" s="502"/>
      <c r="C97" s="503"/>
      <c r="D97" s="546"/>
      <c r="E97" s="546"/>
      <c r="F97" s="132"/>
      <c r="G97" s="132"/>
      <c r="H97" s="132"/>
      <c r="I97" s="132"/>
      <c r="J97" s="132"/>
      <c r="K97" s="132"/>
      <c r="L97" s="132"/>
      <c r="M97" s="125"/>
      <c r="N97" s="193" t="b">
        <f t="shared" si="235"/>
        <v>0</v>
      </c>
      <c r="O97" s="180"/>
      <c r="P97" s="193" t="b">
        <f t="shared" si="236"/>
        <v>0</v>
      </c>
      <c r="Q97" s="180"/>
      <c r="R97" s="193" t="b">
        <f t="shared" si="237"/>
        <v>0</v>
      </c>
      <c r="S97" s="180"/>
      <c r="T97" s="193" t="b">
        <f t="shared" si="238"/>
        <v>0</v>
      </c>
      <c r="U97" s="180"/>
      <c r="V97" s="193" t="b">
        <f t="shared" si="239"/>
        <v>0</v>
      </c>
      <c r="W97" s="180"/>
      <c r="X97" s="193" t="b">
        <f t="shared" si="240"/>
        <v>0</v>
      </c>
      <c r="Y97" s="180"/>
      <c r="Z97" s="193" t="b">
        <f t="shared" si="241"/>
        <v>0</v>
      </c>
      <c r="AA97" s="126">
        <f t="shared" si="242"/>
        <v>0</v>
      </c>
      <c r="AB97" s="127" t="str">
        <f t="shared" si="243"/>
        <v>Débil</v>
      </c>
      <c r="AC97" s="128"/>
      <c r="AD97" s="191" t="str">
        <f t="shared" si="244"/>
        <v>Débil</v>
      </c>
      <c r="AE97" s="129" t="str">
        <f t="shared" si="245"/>
        <v>0</v>
      </c>
      <c r="AF97" s="545"/>
      <c r="AG97" s="541"/>
      <c r="AH97" s="543"/>
      <c r="AI97" s="536"/>
      <c r="AJ97" s="535"/>
      <c r="AK97" s="535"/>
      <c r="AL97" s="535"/>
      <c r="AM97" s="536"/>
      <c r="AN97" s="534"/>
      <c r="AO97" s="534"/>
      <c r="AP97" s="537"/>
      <c r="AQ97" s="538"/>
      <c r="AR97" s="538"/>
      <c r="AS97" s="539"/>
    </row>
    <row r="98" spans="2:45" ht="30" x14ac:dyDescent="0.25">
      <c r="B98" s="502"/>
      <c r="C98" s="503"/>
      <c r="D98" s="546" t="str">
        <f>'3-IDENTIFICACIÓN DEL RIESGO'!G98</f>
        <v>Riesgo 5</v>
      </c>
      <c r="E98" s="546"/>
      <c r="F98" s="132"/>
      <c r="G98" s="132"/>
      <c r="H98" s="132"/>
      <c r="I98" s="132"/>
      <c r="J98" s="132"/>
      <c r="K98" s="132"/>
      <c r="L98" s="132"/>
      <c r="M98" s="125"/>
      <c r="N98" s="193" t="b">
        <f t="shared" si="235"/>
        <v>0</v>
      </c>
      <c r="O98" s="180"/>
      <c r="P98" s="193" t="b">
        <f t="shared" si="236"/>
        <v>0</v>
      </c>
      <c r="Q98" s="180"/>
      <c r="R98" s="193" t="b">
        <f t="shared" si="237"/>
        <v>0</v>
      </c>
      <c r="S98" s="180"/>
      <c r="T98" s="193" t="b">
        <f t="shared" si="238"/>
        <v>0</v>
      </c>
      <c r="U98" s="180"/>
      <c r="V98" s="193" t="b">
        <f t="shared" si="239"/>
        <v>0</v>
      </c>
      <c r="W98" s="180"/>
      <c r="X98" s="193" t="b">
        <f t="shared" si="240"/>
        <v>0</v>
      </c>
      <c r="Y98" s="180"/>
      <c r="Z98" s="193" t="b">
        <f t="shared" si="241"/>
        <v>0</v>
      </c>
      <c r="AA98" s="126">
        <f t="shared" si="242"/>
        <v>0</v>
      </c>
      <c r="AB98" s="127" t="str">
        <f t="shared" si="243"/>
        <v>Débil</v>
      </c>
      <c r="AC98" s="128"/>
      <c r="AD98" s="191" t="str">
        <f t="shared" si="244"/>
        <v>Débil</v>
      </c>
      <c r="AE98" s="129" t="str">
        <f t="shared" si="245"/>
        <v>0</v>
      </c>
      <c r="AF98" s="544"/>
      <c r="AG98" s="540" t="e">
        <f t="shared" ref="AG98" si="316">(AE98+AE99)/AF98</f>
        <v>#DIV/0!</v>
      </c>
      <c r="AH98" s="542" t="e">
        <f t="shared" ref="AH98" si="317">IF(AG98&lt;50,"Débil",IF(AG98&lt;=99,"Moderado",IF(AG98=100,"Fuerte",IF(AG98="","ERROR"))))</f>
        <v>#DIV/0!</v>
      </c>
      <c r="AI98" s="536"/>
      <c r="AJ98" s="535" t="e">
        <f t="shared" ref="AJ98" si="318">IF(AH98="Débil",0,IF(AND(AH98="Moderado",AI98="Directamente"),1,IF(AND(AH98="Moderado",AI98="No disminuye"),0,IF(AND(AH98="Fuerte",AI98="Directamente"),2,IF(AND(AH98="Fuerte",AI98="No disminuye"),0)))))</f>
        <v>#DIV/0!</v>
      </c>
      <c r="AK98" s="535" t="e">
        <f>('4-VALORACIÓN DEL RIESGO'!H54-AJ98)</f>
        <v>#DIV/0!</v>
      </c>
      <c r="AL98" s="535" t="e">
        <f t="shared" ref="AL98" si="319">IF(AK98=5,"Casi Seguro",IF(AK98=4,"Probable",IF(AK98=3,"Posible",IF(AK98=2,"Improbable",IF(AK98=1,"Rara Vez",IF(AK98=0,"Rara Vez",IF(AK98&lt;0,"Rara Vez")))))))</f>
        <v>#DIV/0!</v>
      </c>
      <c r="AM98" s="536"/>
      <c r="AN98" s="533" t="e">
        <f t="shared" ref="AN98" si="320">IF(AH98="Débil",0,IF(AND(AH98="Moderado",AM98="Directamente"),1,IF(AND(AH98="Moderado",AM98="Indirectamente"),0,IF(AND(AH98="Moderado",AM98="No disminuye"),0,IF(AND(AH98="Fuerte",AM98="Directamente"),2,IF(AND(AH98="Fuerte",AM98="Indirectamente"),1,IF(AND(AH98="Fuerte",AM98="No disminuye"),0)))))))</f>
        <v>#DIV/0!</v>
      </c>
      <c r="AO98" s="533" t="e">
        <f>('4-VALORACIÓN DEL RIESGO'!AD54-AN98)</f>
        <v>#DIV/0!</v>
      </c>
      <c r="AP98" s="537" t="e">
        <f t="shared" ref="AP98" si="321">IF(AO98=5,"Catastrófico",IF(AO98=4,"Mayor",IF(AO98=3,"Moderado",IF(AO98=2,"Moderado",IF(AO98=1,"Moderado")))))</f>
        <v>#DIV/0!</v>
      </c>
      <c r="AQ98" s="538" t="e">
        <f t="shared" ref="AQ98" si="322">IF(OR(AND(AP98="Moderado",AL98="Rara Vez"),AND(AP98="Moderado",AL98="Improbable")),"Moderado",IF(OR(AND(AP98="Mayor",AL98="Improbable"),AND(AP98="Mayor",AL98="Rara Vez"),AND(AP98="Moderado",AL98="Probable"),AND(AP98="Moderado",AL98="Posible")),"Alto",IF(OR(AND(AP98="Moderado",AL98="Casi Seguro"),AND(AP98="Mayor",AL98="Posible"),AND(AP98="Mayor",AL98="Probable"),AND(AP98="Mayor",AL98="Casi Seguro")),"Extremo",IF(AP98="Catastrófico","Extremo"))))</f>
        <v>#DIV/0!</v>
      </c>
      <c r="AR98" s="538"/>
      <c r="AS98" s="539" t="s">
        <v>291</v>
      </c>
    </row>
    <row r="99" spans="2:45" ht="30.75" thickBot="1" x14ac:dyDescent="0.3">
      <c r="B99" s="502"/>
      <c r="C99" s="503"/>
      <c r="D99" s="546"/>
      <c r="E99" s="546"/>
      <c r="F99" s="132"/>
      <c r="G99" s="132"/>
      <c r="H99" s="132"/>
      <c r="I99" s="132"/>
      <c r="J99" s="132"/>
      <c r="K99" s="132"/>
      <c r="L99" s="132"/>
      <c r="M99" s="125"/>
      <c r="N99" s="193" t="b">
        <f t="shared" si="235"/>
        <v>0</v>
      </c>
      <c r="O99" s="180"/>
      <c r="P99" s="193" t="b">
        <f t="shared" si="236"/>
        <v>0</v>
      </c>
      <c r="Q99" s="180"/>
      <c r="R99" s="193" t="b">
        <f t="shared" si="237"/>
        <v>0</v>
      </c>
      <c r="S99" s="180"/>
      <c r="T99" s="193" t="b">
        <f t="shared" si="238"/>
        <v>0</v>
      </c>
      <c r="U99" s="180"/>
      <c r="V99" s="193" t="b">
        <f t="shared" si="239"/>
        <v>0</v>
      </c>
      <c r="W99" s="180"/>
      <c r="X99" s="193" t="b">
        <f t="shared" si="240"/>
        <v>0</v>
      </c>
      <c r="Y99" s="180"/>
      <c r="Z99" s="193" t="b">
        <f t="shared" si="241"/>
        <v>0</v>
      </c>
      <c r="AA99" s="126">
        <f t="shared" si="242"/>
        <v>0</v>
      </c>
      <c r="AB99" s="127" t="str">
        <f t="shared" si="243"/>
        <v>Débil</v>
      </c>
      <c r="AC99" s="128"/>
      <c r="AD99" s="191" t="str">
        <f t="shared" si="244"/>
        <v>Débil</v>
      </c>
      <c r="AE99" s="129" t="str">
        <f t="shared" si="245"/>
        <v>0</v>
      </c>
      <c r="AF99" s="545"/>
      <c r="AG99" s="541"/>
      <c r="AH99" s="543"/>
      <c r="AI99" s="536"/>
      <c r="AJ99" s="535"/>
      <c r="AK99" s="535"/>
      <c r="AL99" s="535"/>
      <c r="AM99" s="536"/>
      <c r="AN99" s="534"/>
      <c r="AO99" s="534"/>
      <c r="AP99" s="537"/>
      <c r="AQ99" s="538"/>
      <c r="AR99" s="538"/>
      <c r="AS99" s="539"/>
    </row>
    <row r="100" spans="2:45" ht="30" x14ac:dyDescent="0.25">
      <c r="B100" s="502" t="str">
        <f>'3-IDENTIFICACIÓN DEL RIESGO'!B100</f>
        <v>Evaluación del Impacto del Ordenamiento Social de la Propiedad Rural</v>
      </c>
      <c r="C100" s="503" t="str">
        <f>'3-IDENTIFICACIÓN DEL RIESGO'!E100</f>
        <v>1. Oficina del Planeación.</v>
      </c>
      <c r="D100" s="546" t="str">
        <f>'3-IDENTIFICACIÓN DEL RIESGO'!G100</f>
        <v>***Sin información de riesgos de corrupción</v>
      </c>
      <c r="E100" s="546"/>
      <c r="F100" s="132"/>
      <c r="G100" s="132"/>
      <c r="H100" s="132"/>
      <c r="I100" s="132"/>
      <c r="J100" s="132"/>
      <c r="K100" s="132"/>
      <c r="L100" s="132"/>
      <c r="M100" s="125"/>
      <c r="N100" s="193" t="b">
        <f t="shared" si="235"/>
        <v>0</v>
      </c>
      <c r="O100" s="180"/>
      <c r="P100" s="193" t="b">
        <f t="shared" si="236"/>
        <v>0</v>
      </c>
      <c r="Q100" s="180"/>
      <c r="R100" s="193" t="b">
        <f t="shared" si="237"/>
        <v>0</v>
      </c>
      <c r="S100" s="180"/>
      <c r="T100" s="193" t="b">
        <f t="shared" si="238"/>
        <v>0</v>
      </c>
      <c r="U100" s="180"/>
      <c r="V100" s="193" t="b">
        <f t="shared" si="239"/>
        <v>0</v>
      </c>
      <c r="W100" s="180"/>
      <c r="X100" s="193" t="b">
        <f t="shared" si="240"/>
        <v>0</v>
      </c>
      <c r="Y100" s="180"/>
      <c r="Z100" s="193" t="b">
        <f t="shared" si="241"/>
        <v>0</v>
      </c>
      <c r="AA100" s="126">
        <f t="shared" si="242"/>
        <v>0</v>
      </c>
      <c r="AB100" s="127" t="str">
        <f t="shared" si="243"/>
        <v>Débil</v>
      </c>
      <c r="AC100" s="128"/>
      <c r="AD100" s="191" t="str">
        <f t="shared" si="244"/>
        <v>Débil</v>
      </c>
      <c r="AE100" s="129" t="str">
        <f t="shared" si="245"/>
        <v>0</v>
      </c>
      <c r="AF100" s="544"/>
      <c r="AG100" s="540" t="e">
        <f t="shared" ref="AG100" si="323">(AE100+AE101)/AF100</f>
        <v>#DIV/0!</v>
      </c>
      <c r="AH100" s="542" t="e">
        <f t="shared" ref="AH100" si="324">IF(AG100&lt;50,"Débil",IF(AG100&lt;=99,"Moderado",IF(AG100=100,"Fuerte",IF(AG100="","ERROR"))))</f>
        <v>#DIV/0!</v>
      </c>
      <c r="AI100" s="536"/>
      <c r="AJ100" s="535" t="e">
        <f t="shared" ref="AJ100" si="325">IF(AH100="Débil",0,IF(AND(AH100="Moderado",AI100="Directamente"),1,IF(AND(AH100="Moderado",AI100="No disminuye"),0,IF(AND(AH100="Fuerte",AI100="Directamente"),2,IF(AND(AH100="Fuerte",AI100="No disminuye"),0)))))</f>
        <v>#DIV/0!</v>
      </c>
      <c r="AK100" s="535" t="e">
        <f>('4-VALORACIÓN DEL RIESGO'!H55-AJ100)</f>
        <v>#DIV/0!</v>
      </c>
      <c r="AL100" s="535" t="e">
        <f t="shared" ref="AL100" si="326">IF(AK100=5,"Casi Seguro",IF(AK100=4,"Probable",IF(AK100=3,"Posible",IF(AK100=2,"Improbable",IF(AK100=1,"Rara Vez",IF(AK100=0,"Rara Vez",IF(AK100&lt;0,"Rara Vez")))))))</f>
        <v>#DIV/0!</v>
      </c>
      <c r="AM100" s="536"/>
      <c r="AN100" s="533" t="e">
        <f t="shared" ref="AN100" si="327">IF(AH100="Débil",0,IF(AND(AH100="Moderado",AM100="Directamente"),1,IF(AND(AH100="Moderado",AM100="Indirectamente"),0,IF(AND(AH100="Moderado",AM100="No disminuye"),0,IF(AND(AH100="Fuerte",AM100="Directamente"),2,IF(AND(AH100="Fuerte",AM100="Indirectamente"),1,IF(AND(AH100="Fuerte",AM100="No disminuye"),0)))))))</f>
        <v>#DIV/0!</v>
      </c>
      <c r="AO100" s="533" t="e">
        <f>('4-VALORACIÓN DEL RIESGO'!AD55-AN100)</f>
        <v>#DIV/0!</v>
      </c>
      <c r="AP100" s="537" t="e">
        <f t="shared" ref="AP100" si="328">IF(AO100=5,"Catastrófico",IF(AO100=4,"Mayor",IF(AO100=3,"Moderado",IF(AO100=2,"Moderado",IF(AO100=1,"Moderado")))))</f>
        <v>#DIV/0!</v>
      </c>
      <c r="AQ100" s="538" t="e">
        <f t="shared" ref="AQ100" si="329">IF(OR(AND(AP100="Moderado",AL100="Rara Vez"),AND(AP100="Moderado",AL100="Improbable")),"Moderado",IF(OR(AND(AP100="Mayor",AL100="Improbable"),AND(AP100="Mayor",AL100="Rara Vez"),AND(AP100="Moderado",AL100="Probable"),AND(AP100="Moderado",AL100="Posible")),"Alto",IF(OR(AND(AP100="Moderado",AL100="Casi Seguro"),AND(AP100="Mayor",AL100="Posible"),AND(AP100="Mayor",AL100="Probable"),AND(AP100="Mayor",AL100="Casi Seguro")),"Extremo",IF(AP100="Catastrófico","Extremo"))))</f>
        <v>#DIV/0!</v>
      </c>
      <c r="AR100" s="538"/>
      <c r="AS100" s="539" t="s">
        <v>291</v>
      </c>
    </row>
    <row r="101" spans="2:45" ht="30.75" thickBot="1" x14ac:dyDescent="0.3">
      <c r="B101" s="502"/>
      <c r="C101" s="503"/>
      <c r="D101" s="546"/>
      <c r="E101" s="546"/>
      <c r="F101" s="132"/>
      <c r="G101" s="132"/>
      <c r="H101" s="132"/>
      <c r="I101" s="132"/>
      <c r="J101" s="132"/>
      <c r="K101" s="132"/>
      <c r="L101" s="132"/>
      <c r="M101" s="125"/>
      <c r="N101" s="193" t="b">
        <f t="shared" si="235"/>
        <v>0</v>
      </c>
      <c r="O101" s="180"/>
      <c r="P101" s="193" t="b">
        <f t="shared" si="236"/>
        <v>0</v>
      </c>
      <c r="Q101" s="180"/>
      <c r="R101" s="193" t="b">
        <f t="shared" si="237"/>
        <v>0</v>
      </c>
      <c r="S101" s="180"/>
      <c r="T101" s="193" t="b">
        <f t="shared" si="238"/>
        <v>0</v>
      </c>
      <c r="U101" s="180"/>
      <c r="V101" s="193" t="b">
        <f t="shared" si="239"/>
        <v>0</v>
      </c>
      <c r="W101" s="180"/>
      <c r="X101" s="193" t="b">
        <f t="shared" si="240"/>
        <v>0</v>
      </c>
      <c r="Y101" s="180"/>
      <c r="Z101" s="193" t="b">
        <f t="shared" si="241"/>
        <v>0</v>
      </c>
      <c r="AA101" s="126">
        <f t="shared" si="242"/>
        <v>0</v>
      </c>
      <c r="AB101" s="127" t="str">
        <f t="shared" si="243"/>
        <v>Débil</v>
      </c>
      <c r="AC101" s="128"/>
      <c r="AD101" s="191" t="str">
        <f t="shared" si="244"/>
        <v>Débil</v>
      </c>
      <c r="AE101" s="129" t="str">
        <f t="shared" si="245"/>
        <v>0</v>
      </c>
      <c r="AF101" s="545"/>
      <c r="AG101" s="541"/>
      <c r="AH101" s="543"/>
      <c r="AI101" s="536"/>
      <c r="AJ101" s="535"/>
      <c r="AK101" s="535"/>
      <c r="AL101" s="535"/>
      <c r="AM101" s="536"/>
      <c r="AN101" s="534"/>
      <c r="AO101" s="534"/>
      <c r="AP101" s="537"/>
      <c r="AQ101" s="538"/>
      <c r="AR101" s="538"/>
      <c r="AS101" s="539"/>
    </row>
    <row r="102" spans="2:45" ht="30" x14ac:dyDescent="0.25">
      <c r="B102" s="502"/>
      <c r="C102" s="503"/>
      <c r="D102" s="546" t="str">
        <f>'3-IDENTIFICACIÓN DEL RIESGO'!G102</f>
        <v>Riesgo 2</v>
      </c>
      <c r="E102" s="546"/>
      <c r="F102" s="132"/>
      <c r="G102" s="132"/>
      <c r="H102" s="132"/>
      <c r="I102" s="132"/>
      <c r="J102" s="132"/>
      <c r="K102" s="132"/>
      <c r="L102" s="132"/>
      <c r="M102" s="125"/>
      <c r="N102" s="193" t="b">
        <f t="shared" si="235"/>
        <v>0</v>
      </c>
      <c r="O102" s="180"/>
      <c r="P102" s="193" t="b">
        <f t="shared" si="236"/>
        <v>0</v>
      </c>
      <c r="Q102" s="180"/>
      <c r="R102" s="193" t="b">
        <f t="shared" si="237"/>
        <v>0</v>
      </c>
      <c r="S102" s="180"/>
      <c r="T102" s="193" t="b">
        <f t="shared" si="238"/>
        <v>0</v>
      </c>
      <c r="U102" s="180"/>
      <c r="V102" s="193" t="b">
        <f t="shared" si="239"/>
        <v>0</v>
      </c>
      <c r="W102" s="180"/>
      <c r="X102" s="193" t="b">
        <f t="shared" si="240"/>
        <v>0</v>
      </c>
      <c r="Y102" s="180"/>
      <c r="Z102" s="193" t="b">
        <f t="shared" si="241"/>
        <v>0</v>
      </c>
      <c r="AA102" s="126">
        <f t="shared" si="242"/>
        <v>0</v>
      </c>
      <c r="AB102" s="127" t="str">
        <f t="shared" si="243"/>
        <v>Débil</v>
      </c>
      <c r="AC102" s="128"/>
      <c r="AD102" s="191" t="str">
        <f t="shared" si="244"/>
        <v>Débil</v>
      </c>
      <c r="AE102" s="129" t="str">
        <f t="shared" si="245"/>
        <v>0</v>
      </c>
      <c r="AF102" s="544"/>
      <c r="AG102" s="540" t="e">
        <f t="shared" ref="AG102" si="330">(AE102+AE103)/AF102</f>
        <v>#DIV/0!</v>
      </c>
      <c r="AH102" s="542" t="e">
        <f t="shared" ref="AH102" si="331">IF(AG102&lt;50,"Débil",IF(AG102&lt;=99,"Moderado",IF(AG102=100,"Fuerte",IF(AG102="","ERROR"))))</f>
        <v>#DIV/0!</v>
      </c>
      <c r="AI102" s="536"/>
      <c r="AJ102" s="535" t="e">
        <f t="shared" ref="AJ102" si="332">IF(AH102="Débil",0,IF(AND(AH102="Moderado",AI102="Directamente"),1,IF(AND(AH102="Moderado",AI102="No disminuye"),0,IF(AND(AH102="Fuerte",AI102="Directamente"),2,IF(AND(AH102="Fuerte",AI102="No disminuye"),0)))))</f>
        <v>#DIV/0!</v>
      </c>
      <c r="AK102" s="535" t="e">
        <f>('4-VALORACIÓN DEL RIESGO'!H56-AJ102)</f>
        <v>#DIV/0!</v>
      </c>
      <c r="AL102" s="535" t="e">
        <f t="shared" ref="AL102" si="333">IF(AK102=5,"Casi Seguro",IF(AK102=4,"Probable",IF(AK102=3,"Posible",IF(AK102=2,"Improbable",IF(AK102=1,"Rara Vez",IF(AK102=0,"Rara Vez",IF(AK102&lt;0,"Rara Vez")))))))</f>
        <v>#DIV/0!</v>
      </c>
      <c r="AM102" s="536"/>
      <c r="AN102" s="533" t="e">
        <f t="shared" ref="AN102" si="334">IF(AH102="Débil",0,IF(AND(AH102="Moderado",AM102="Directamente"),1,IF(AND(AH102="Moderado",AM102="Indirectamente"),0,IF(AND(AH102="Moderado",AM102="No disminuye"),0,IF(AND(AH102="Fuerte",AM102="Directamente"),2,IF(AND(AH102="Fuerte",AM102="Indirectamente"),1,IF(AND(AH102="Fuerte",AM102="No disminuye"),0)))))))</f>
        <v>#DIV/0!</v>
      </c>
      <c r="AO102" s="533" t="e">
        <f>('4-VALORACIÓN DEL RIESGO'!AD56-AN102)</f>
        <v>#DIV/0!</v>
      </c>
      <c r="AP102" s="537" t="e">
        <f t="shared" ref="AP102" si="335">IF(AO102=5,"Catastrófico",IF(AO102=4,"Mayor",IF(AO102=3,"Moderado",IF(AO102=2,"Moderado",IF(AO102=1,"Moderado")))))</f>
        <v>#DIV/0!</v>
      </c>
      <c r="AQ102" s="538" t="e">
        <f t="shared" ref="AQ102" si="336">IF(OR(AND(AP102="Moderado",AL102="Rara Vez"),AND(AP102="Moderado",AL102="Improbable")),"Moderado",IF(OR(AND(AP102="Mayor",AL102="Improbable"),AND(AP102="Mayor",AL102="Rara Vez"),AND(AP102="Moderado",AL102="Probable"),AND(AP102="Moderado",AL102="Posible")),"Alto",IF(OR(AND(AP102="Moderado",AL102="Casi Seguro"),AND(AP102="Mayor",AL102="Posible"),AND(AP102="Mayor",AL102="Probable"),AND(AP102="Mayor",AL102="Casi Seguro")),"Extremo",IF(AP102="Catastrófico","Extremo"))))</f>
        <v>#DIV/0!</v>
      </c>
      <c r="AR102" s="538"/>
      <c r="AS102" s="539" t="s">
        <v>291</v>
      </c>
    </row>
    <row r="103" spans="2:45" ht="30.75" thickBot="1" x14ac:dyDescent="0.3">
      <c r="B103" s="502"/>
      <c r="C103" s="503"/>
      <c r="D103" s="546"/>
      <c r="E103" s="546"/>
      <c r="F103" s="132"/>
      <c r="G103" s="132"/>
      <c r="H103" s="132"/>
      <c r="I103" s="132"/>
      <c r="J103" s="132"/>
      <c r="K103" s="132"/>
      <c r="L103" s="132"/>
      <c r="M103" s="125"/>
      <c r="N103" s="193" t="b">
        <f t="shared" si="235"/>
        <v>0</v>
      </c>
      <c r="O103" s="180"/>
      <c r="P103" s="193" t="b">
        <f t="shared" si="236"/>
        <v>0</v>
      </c>
      <c r="Q103" s="180"/>
      <c r="R103" s="193" t="b">
        <f t="shared" si="237"/>
        <v>0</v>
      </c>
      <c r="S103" s="180"/>
      <c r="T103" s="193" t="b">
        <f t="shared" si="238"/>
        <v>0</v>
      </c>
      <c r="U103" s="180"/>
      <c r="V103" s="193" t="b">
        <f t="shared" si="239"/>
        <v>0</v>
      </c>
      <c r="W103" s="180"/>
      <c r="X103" s="193" t="b">
        <f t="shared" si="240"/>
        <v>0</v>
      </c>
      <c r="Y103" s="180"/>
      <c r="Z103" s="193" t="b">
        <f t="shared" si="241"/>
        <v>0</v>
      </c>
      <c r="AA103" s="126">
        <f t="shared" si="242"/>
        <v>0</v>
      </c>
      <c r="AB103" s="127" t="str">
        <f t="shared" si="243"/>
        <v>Débil</v>
      </c>
      <c r="AC103" s="128"/>
      <c r="AD103" s="191" t="str">
        <f t="shared" si="244"/>
        <v>Débil</v>
      </c>
      <c r="AE103" s="129" t="str">
        <f t="shared" si="245"/>
        <v>0</v>
      </c>
      <c r="AF103" s="545"/>
      <c r="AG103" s="541"/>
      <c r="AH103" s="543"/>
      <c r="AI103" s="536"/>
      <c r="AJ103" s="535"/>
      <c r="AK103" s="535"/>
      <c r="AL103" s="535"/>
      <c r="AM103" s="536"/>
      <c r="AN103" s="534"/>
      <c r="AO103" s="534"/>
      <c r="AP103" s="537"/>
      <c r="AQ103" s="538"/>
      <c r="AR103" s="538"/>
      <c r="AS103" s="539"/>
    </row>
    <row r="104" spans="2:45" ht="30" x14ac:dyDescent="0.25">
      <c r="B104" s="502"/>
      <c r="C104" s="503"/>
      <c r="D104" s="546" t="str">
        <f>'3-IDENTIFICACIÓN DEL RIESGO'!G104</f>
        <v>Riesgo 3</v>
      </c>
      <c r="E104" s="546"/>
      <c r="F104" s="132"/>
      <c r="G104" s="132"/>
      <c r="H104" s="132"/>
      <c r="I104" s="132"/>
      <c r="J104" s="132"/>
      <c r="K104" s="132"/>
      <c r="L104" s="132"/>
      <c r="M104" s="125"/>
      <c r="N104" s="193" t="b">
        <f t="shared" si="235"/>
        <v>0</v>
      </c>
      <c r="O104" s="180"/>
      <c r="P104" s="193" t="b">
        <f t="shared" si="236"/>
        <v>0</v>
      </c>
      <c r="Q104" s="180"/>
      <c r="R104" s="193" t="b">
        <f t="shared" si="237"/>
        <v>0</v>
      </c>
      <c r="S104" s="180"/>
      <c r="T104" s="193" t="b">
        <f t="shared" si="238"/>
        <v>0</v>
      </c>
      <c r="U104" s="180"/>
      <c r="V104" s="193" t="b">
        <f t="shared" si="239"/>
        <v>0</v>
      </c>
      <c r="W104" s="180"/>
      <c r="X104" s="193" t="b">
        <f t="shared" si="240"/>
        <v>0</v>
      </c>
      <c r="Y104" s="180"/>
      <c r="Z104" s="193" t="b">
        <f t="shared" si="241"/>
        <v>0</v>
      </c>
      <c r="AA104" s="126">
        <f t="shared" si="242"/>
        <v>0</v>
      </c>
      <c r="AB104" s="127" t="str">
        <f t="shared" si="243"/>
        <v>Débil</v>
      </c>
      <c r="AC104" s="128"/>
      <c r="AD104" s="191" t="str">
        <f t="shared" si="244"/>
        <v>Débil</v>
      </c>
      <c r="AE104" s="129" t="str">
        <f t="shared" si="245"/>
        <v>0</v>
      </c>
      <c r="AF104" s="544"/>
      <c r="AG104" s="540" t="e">
        <f t="shared" ref="AG104" si="337">(AE104+AE105)/AF104</f>
        <v>#DIV/0!</v>
      </c>
      <c r="AH104" s="542" t="e">
        <f t="shared" ref="AH104" si="338">IF(AG104&lt;50,"Débil",IF(AG104&lt;=99,"Moderado",IF(AG104=100,"Fuerte",IF(AG104="","ERROR"))))</f>
        <v>#DIV/0!</v>
      </c>
      <c r="AI104" s="536"/>
      <c r="AJ104" s="535" t="e">
        <f t="shared" ref="AJ104" si="339">IF(AH104="Débil",0,IF(AND(AH104="Moderado",AI104="Directamente"),1,IF(AND(AH104="Moderado",AI104="No disminuye"),0,IF(AND(AH104="Fuerte",AI104="Directamente"),2,IF(AND(AH104="Fuerte",AI104="No disminuye"),0)))))</f>
        <v>#DIV/0!</v>
      </c>
      <c r="AK104" s="535" t="e">
        <f>('4-VALORACIÓN DEL RIESGO'!H57-AJ104)</f>
        <v>#DIV/0!</v>
      </c>
      <c r="AL104" s="535" t="e">
        <f t="shared" ref="AL104" si="340">IF(AK104=5,"Casi Seguro",IF(AK104=4,"Probable",IF(AK104=3,"Posible",IF(AK104=2,"Improbable",IF(AK104=1,"Rara Vez",IF(AK104=0,"Rara Vez",IF(AK104&lt;0,"Rara Vez")))))))</f>
        <v>#DIV/0!</v>
      </c>
      <c r="AM104" s="536"/>
      <c r="AN104" s="533" t="e">
        <f t="shared" ref="AN104" si="341">IF(AH104="Débil",0,IF(AND(AH104="Moderado",AM104="Directamente"),1,IF(AND(AH104="Moderado",AM104="Indirectamente"),0,IF(AND(AH104="Moderado",AM104="No disminuye"),0,IF(AND(AH104="Fuerte",AM104="Directamente"),2,IF(AND(AH104="Fuerte",AM104="Indirectamente"),1,IF(AND(AH104="Fuerte",AM104="No disminuye"),0)))))))</f>
        <v>#DIV/0!</v>
      </c>
      <c r="AO104" s="533" t="e">
        <f>('4-VALORACIÓN DEL RIESGO'!AD57-AN104)</f>
        <v>#DIV/0!</v>
      </c>
      <c r="AP104" s="537" t="e">
        <f t="shared" ref="AP104" si="342">IF(AO104=5,"Catastrófico",IF(AO104=4,"Mayor",IF(AO104=3,"Moderado",IF(AO104=2,"Moderado",IF(AO104=1,"Moderado")))))</f>
        <v>#DIV/0!</v>
      </c>
      <c r="AQ104" s="538" t="e">
        <f t="shared" ref="AQ104" si="343">IF(OR(AND(AP104="Moderado",AL104="Rara Vez"),AND(AP104="Moderado",AL104="Improbable")),"Moderado",IF(OR(AND(AP104="Mayor",AL104="Improbable"),AND(AP104="Mayor",AL104="Rara Vez"),AND(AP104="Moderado",AL104="Probable"),AND(AP104="Moderado",AL104="Posible")),"Alto",IF(OR(AND(AP104="Moderado",AL104="Casi Seguro"),AND(AP104="Mayor",AL104="Posible"),AND(AP104="Mayor",AL104="Probable"),AND(AP104="Mayor",AL104="Casi Seguro")),"Extremo",IF(AP104="Catastrófico","Extremo"))))</f>
        <v>#DIV/0!</v>
      </c>
      <c r="AR104" s="538"/>
      <c r="AS104" s="539" t="s">
        <v>291</v>
      </c>
    </row>
    <row r="105" spans="2:45" ht="30.75" thickBot="1" x14ac:dyDescent="0.3">
      <c r="B105" s="502"/>
      <c r="C105" s="503"/>
      <c r="D105" s="546"/>
      <c r="E105" s="546"/>
      <c r="F105" s="132"/>
      <c r="G105" s="132"/>
      <c r="H105" s="132"/>
      <c r="I105" s="132"/>
      <c r="J105" s="132"/>
      <c r="K105" s="132"/>
      <c r="L105" s="132"/>
      <c r="M105" s="125"/>
      <c r="N105" s="193" t="b">
        <f t="shared" si="235"/>
        <v>0</v>
      </c>
      <c r="O105" s="180"/>
      <c r="P105" s="193" t="b">
        <f t="shared" si="236"/>
        <v>0</v>
      </c>
      <c r="Q105" s="180"/>
      <c r="R105" s="193" t="b">
        <f t="shared" si="237"/>
        <v>0</v>
      </c>
      <c r="S105" s="180"/>
      <c r="T105" s="193" t="b">
        <f t="shared" si="238"/>
        <v>0</v>
      </c>
      <c r="U105" s="180"/>
      <c r="V105" s="193" t="b">
        <f t="shared" si="239"/>
        <v>0</v>
      </c>
      <c r="W105" s="180"/>
      <c r="X105" s="193" t="b">
        <f t="shared" si="240"/>
        <v>0</v>
      </c>
      <c r="Y105" s="180"/>
      <c r="Z105" s="193" t="b">
        <f t="shared" si="241"/>
        <v>0</v>
      </c>
      <c r="AA105" s="126">
        <f t="shared" si="242"/>
        <v>0</v>
      </c>
      <c r="AB105" s="127" t="str">
        <f t="shared" si="243"/>
        <v>Débil</v>
      </c>
      <c r="AC105" s="128"/>
      <c r="AD105" s="191" t="str">
        <f t="shared" si="244"/>
        <v>Débil</v>
      </c>
      <c r="AE105" s="129" t="str">
        <f t="shared" si="245"/>
        <v>0</v>
      </c>
      <c r="AF105" s="545"/>
      <c r="AG105" s="541"/>
      <c r="AH105" s="543"/>
      <c r="AI105" s="536"/>
      <c r="AJ105" s="535"/>
      <c r="AK105" s="535"/>
      <c r="AL105" s="535"/>
      <c r="AM105" s="536"/>
      <c r="AN105" s="534"/>
      <c r="AO105" s="534"/>
      <c r="AP105" s="537"/>
      <c r="AQ105" s="538"/>
      <c r="AR105" s="538"/>
      <c r="AS105" s="539"/>
    </row>
    <row r="106" spans="2:45" ht="30" x14ac:dyDescent="0.25">
      <c r="B106" s="502"/>
      <c r="C106" s="503"/>
      <c r="D106" s="546" t="str">
        <f>'3-IDENTIFICACIÓN DEL RIESGO'!G106</f>
        <v>Riesgo 4</v>
      </c>
      <c r="E106" s="546"/>
      <c r="F106" s="132"/>
      <c r="G106" s="132"/>
      <c r="H106" s="132"/>
      <c r="I106" s="132"/>
      <c r="J106" s="132"/>
      <c r="K106" s="132"/>
      <c r="L106" s="132"/>
      <c r="M106" s="125"/>
      <c r="N106" s="193" t="b">
        <f t="shared" si="235"/>
        <v>0</v>
      </c>
      <c r="O106" s="180"/>
      <c r="P106" s="193" t="b">
        <f t="shared" si="236"/>
        <v>0</v>
      </c>
      <c r="Q106" s="180"/>
      <c r="R106" s="193" t="b">
        <f t="shared" si="237"/>
        <v>0</v>
      </c>
      <c r="S106" s="180"/>
      <c r="T106" s="193" t="b">
        <f t="shared" si="238"/>
        <v>0</v>
      </c>
      <c r="U106" s="180"/>
      <c r="V106" s="193" t="b">
        <f t="shared" si="239"/>
        <v>0</v>
      </c>
      <c r="W106" s="180"/>
      <c r="X106" s="193" t="b">
        <f t="shared" si="240"/>
        <v>0</v>
      </c>
      <c r="Y106" s="180"/>
      <c r="Z106" s="193" t="b">
        <f t="shared" si="241"/>
        <v>0</v>
      </c>
      <c r="AA106" s="126">
        <f t="shared" si="242"/>
        <v>0</v>
      </c>
      <c r="AB106" s="127" t="str">
        <f t="shared" si="243"/>
        <v>Débil</v>
      </c>
      <c r="AC106" s="128"/>
      <c r="AD106" s="191" t="str">
        <f t="shared" si="244"/>
        <v>Débil</v>
      </c>
      <c r="AE106" s="129" t="str">
        <f t="shared" si="245"/>
        <v>0</v>
      </c>
      <c r="AF106" s="544"/>
      <c r="AG106" s="540" t="e">
        <f t="shared" ref="AG106" si="344">(AE106+AE107)/AF106</f>
        <v>#DIV/0!</v>
      </c>
      <c r="AH106" s="542" t="e">
        <f t="shared" ref="AH106" si="345">IF(AG106&lt;50,"Débil",IF(AG106&lt;=99,"Moderado",IF(AG106=100,"Fuerte",IF(AG106="","ERROR"))))</f>
        <v>#DIV/0!</v>
      </c>
      <c r="AI106" s="536"/>
      <c r="AJ106" s="535" t="e">
        <f t="shared" ref="AJ106" si="346">IF(AH106="Débil",0,IF(AND(AH106="Moderado",AI106="Directamente"),1,IF(AND(AH106="Moderado",AI106="No disminuye"),0,IF(AND(AH106="Fuerte",AI106="Directamente"),2,IF(AND(AH106="Fuerte",AI106="No disminuye"),0)))))</f>
        <v>#DIV/0!</v>
      </c>
      <c r="AK106" s="535" t="e">
        <f>('4-VALORACIÓN DEL RIESGO'!H58-AJ106)</f>
        <v>#DIV/0!</v>
      </c>
      <c r="AL106" s="535" t="e">
        <f t="shared" ref="AL106" si="347">IF(AK106=5,"Casi Seguro",IF(AK106=4,"Probable",IF(AK106=3,"Posible",IF(AK106=2,"Improbable",IF(AK106=1,"Rara Vez",IF(AK106=0,"Rara Vez",IF(AK106&lt;0,"Rara Vez")))))))</f>
        <v>#DIV/0!</v>
      </c>
      <c r="AM106" s="536"/>
      <c r="AN106" s="533" t="e">
        <f t="shared" ref="AN106" si="348">IF(AH106="Débil",0,IF(AND(AH106="Moderado",AM106="Directamente"),1,IF(AND(AH106="Moderado",AM106="Indirectamente"),0,IF(AND(AH106="Moderado",AM106="No disminuye"),0,IF(AND(AH106="Fuerte",AM106="Directamente"),2,IF(AND(AH106="Fuerte",AM106="Indirectamente"),1,IF(AND(AH106="Fuerte",AM106="No disminuye"),0)))))))</f>
        <v>#DIV/0!</v>
      </c>
      <c r="AO106" s="533" t="e">
        <f>('4-VALORACIÓN DEL RIESGO'!AD58-AN106)</f>
        <v>#DIV/0!</v>
      </c>
      <c r="AP106" s="537" t="e">
        <f t="shared" ref="AP106" si="349">IF(AO106=5,"Catastrófico",IF(AO106=4,"Mayor",IF(AO106=3,"Moderado",IF(AO106=2,"Moderado",IF(AO106=1,"Moderado")))))</f>
        <v>#DIV/0!</v>
      </c>
      <c r="AQ106" s="538" t="e">
        <f t="shared" ref="AQ106" si="350">IF(OR(AND(AP106="Moderado",AL106="Rara Vez"),AND(AP106="Moderado",AL106="Improbable")),"Moderado",IF(OR(AND(AP106="Mayor",AL106="Improbable"),AND(AP106="Mayor",AL106="Rara Vez"),AND(AP106="Moderado",AL106="Probable"),AND(AP106="Moderado",AL106="Posible")),"Alto",IF(OR(AND(AP106="Moderado",AL106="Casi Seguro"),AND(AP106="Mayor",AL106="Posible"),AND(AP106="Mayor",AL106="Probable"),AND(AP106="Mayor",AL106="Casi Seguro")),"Extremo",IF(AP106="Catastrófico","Extremo"))))</f>
        <v>#DIV/0!</v>
      </c>
      <c r="AR106" s="538"/>
      <c r="AS106" s="539" t="s">
        <v>291</v>
      </c>
    </row>
    <row r="107" spans="2:45" ht="30.75" thickBot="1" x14ac:dyDescent="0.3">
      <c r="B107" s="502"/>
      <c r="C107" s="503"/>
      <c r="D107" s="546"/>
      <c r="E107" s="546"/>
      <c r="F107" s="132"/>
      <c r="G107" s="132"/>
      <c r="H107" s="132"/>
      <c r="I107" s="132"/>
      <c r="J107" s="132"/>
      <c r="K107" s="132"/>
      <c r="L107" s="132"/>
      <c r="M107" s="125"/>
      <c r="N107" s="193" t="b">
        <f t="shared" si="235"/>
        <v>0</v>
      </c>
      <c r="O107" s="180"/>
      <c r="P107" s="193" t="b">
        <f t="shared" si="236"/>
        <v>0</v>
      </c>
      <c r="Q107" s="180"/>
      <c r="R107" s="193" t="b">
        <f t="shared" si="237"/>
        <v>0</v>
      </c>
      <c r="S107" s="180"/>
      <c r="T107" s="193" t="b">
        <f t="shared" si="238"/>
        <v>0</v>
      </c>
      <c r="U107" s="180"/>
      <c r="V107" s="193" t="b">
        <f t="shared" si="239"/>
        <v>0</v>
      </c>
      <c r="W107" s="180"/>
      <c r="X107" s="193" t="b">
        <f t="shared" si="240"/>
        <v>0</v>
      </c>
      <c r="Y107" s="180"/>
      <c r="Z107" s="193" t="b">
        <f t="shared" si="241"/>
        <v>0</v>
      </c>
      <c r="AA107" s="126">
        <f t="shared" si="242"/>
        <v>0</v>
      </c>
      <c r="AB107" s="127" t="str">
        <f t="shared" si="243"/>
        <v>Débil</v>
      </c>
      <c r="AC107" s="128"/>
      <c r="AD107" s="191" t="str">
        <f t="shared" si="244"/>
        <v>Débil</v>
      </c>
      <c r="AE107" s="129" t="str">
        <f t="shared" si="245"/>
        <v>0</v>
      </c>
      <c r="AF107" s="545"/>
      <c r="AG107" s="541"/>
      <c r="AH107" s="543"/>
      <c r="AI107" s="536"/>
      <c r="AJ107" s="535"/>
      <c r="AK107" s="535"/>
      <c r="AL107" s="535"/>
      <c r="AM107" s="536"/>
      <c r="AN107" s="534"/>
      <c r="AO107" s="534"/>
      <c r="AP107" s="537"/>
      <c r="AQ107" s="538"/>
      <c r="AR107" s="538"/>
      <c r="AS107" s="539"/>
    </row>
    <row r="108" spans="2:45" ht="30" x14ac:dyDescent="0.25">
      <c r="B108" s="502"/>
      <c r="C108" s="503"/>
      <c r="D108" s="546" t="str">
        <f>'3-IDENTIFICACIÓN DEL RIESGO'!G108</f>
        <v>Riesgo 5</v>
      </c>
      <c r="E108" s="546"/>
      <c r="F108" s="132"/>
      <c r="G108" s="132"/>
      <c r="H108" s="132"/>
      <c r="I108" s="132"/>
      <c r="J108" s="132"/>
      <c r="K108" s="132"/>
      <c r="L108" s="132"/>
      <c r="M108" s="125"/>
      <c r="N108" s="193" t="b">
        <f t="shared" si="235"/>
        <v>0</v>
      </c>
      <c r="O108" s="180"/>
      <c r="P108" s="193" t="b">
        <f t="shared" si="236"/>
        <v>0</v>
      </c>
      <c r="Q108" s="180"/>
      <c r="R108" s="193" t="b">
        <f t="shared" si="237"/>
        <v>0</v>
      </c>
      <c r="S108" s="180"/>
      <c r="T108" s="193" t="b">
        <f t="shared" si="238"/>
        <v>0</v>
      </c>
      <c r="U108" s="180"/>
      <c r="V108" s="193" t="b">
        <f t="shared" si="239"/>
        <v>0</v>
      </c>
      <c r="W108" s="180"/>
      <c r="X108" s="193" t="b">
        <f t="shared" si="240"/>
        <v>0</v>
      </c>
      <c r="Y108" s="180"/>
      <c r="Z108" s="193" t="b">
        <f t="shared" si="241"/>
        <v>0</v>
      </c>
      <c r="AA108" s="126">
        <f t="shared" si="242"/>
        <v>0</v>
      </c>
      <c r="AB108" s="127" t="str">
        <f t="shared" si="243"/>
        <v>Débil</v>
      </c>
      <c r="AC108" s="128"/>
      <c r="AD108" s="191" t="str">
        <f t="shared" si="244"/>
        <v>Débil</v>
      </c>
      <c r="AE108" s="129" t="str">
        <f t="shared" si="245"/>
        <v>0</v>
      </c>
      <c r="AF108" s="544"/>
      <c r="AG108" s="540" t="e">
        <f t="shared" ref="AG108" si="351">(AE108+AE109)/AF108</f>
        <v>#DIV/0!</v>
      </c>
      <c r="AH108" s="542" t="e">
        <f t="shared" ref="AH108" si="352">IF(AG108&lt;50,"Débil",IF(AG108&lt;=99,"Moderado",IF(AG108=100,"Fuerte",IF(AG108="","ERROR"))))</f>
        <v>#DIV/0!</v>
      </c>
      <c r="AI108" s="536"/>
      <c r="AJ108" s="535" t="e">
        <f t="shared" ref="AJ108" si="353">IF(AH108="Débil",0,IF(AND(AH108="Moderado",AI108="Directamente"),1,IF(AND(AH108="Moderado",AI108="No disminuye"),0,IF(AND(AH108="Fuerte",AI108="Directamente"),2,IF(AND(AH108="Fuerte",AI108="No disminuye"),0)))))</f>
        <v>#DIV/0!</v>
      </c>
      <c r="AK108" s="535" t="e">
        <f>('4-VALORACIÓN DEL RIESGO'!H59-AJ108)</f>
        <v>#DIV/0!</v>
      </c>
      <c r="AL108" s="535" t="e">
        <f t="shared" ref="AL108" si="354">IF(AK108=5,"Casi Seguro",IF(AK108=4,"Probable",IF(AK108=3,"Posible",IF(AK108=2,"Improbable",IF(AK108=1,"Rara Vez",IF(AK108=0,"Rara Vez",IF(AK108&lt;0,"Rara Vez")))))))</f>
        <v>#DIV/0!</v>
      </c>
      <c r="AM108" s="536"/>
      <c r="AN108" s="533" t="e">
        <f t="shared" ref="AN108" si="355">IF(AH108="Débil",0,IF(AND(AH108="Moderado",AM108="Directamente"),1,IF(AND(AH108="Moderado",AM108="Indirectamente"),0,IF(AND(AH108="Moderado",AM108="No disminuye"),0,IF(AND(AH108="Fuerte",AM108="Directamente"),2,IF(AND(AH108="Fuerte",AM108="Indirectamente"),1,IF(AND(AH108="Fuerte",AM108="No disminuye"),0)))))))</f>
        <v>#DIV/0!</v>
      </c>
      <c r="AO108" s="533" t="e">
        <f>('4-VALORACIÓN DEL RIESGO'!AD59-AN108)</f>
        <v>#DIV/0!</v>
      </c>
      <c r="AP108" s="537" t="e">
        <f t="shared" ref="AP108" si="356">IF(AO108=5,"Catastrófico",IF(AO108=4,"Mayor",IF(AO108=3,"Moderado",IF(AO108=2,"Moderado",IF(AO108=1,"Moderado")))))</f>
        <v>#DIV/0!</v>
      </c>
      <c r="AQ108" s="538" t="e">
        <f t="shared" ref="AQ108" si="357">IF(OR(AND(AP108="Moderado",AL108="Rara Vez"),AND(AP108="Moderado",AL108="Improbable")),"Moderado",IF(OR(AND(AP108="Mayor",AL108="Improbable"),AND(AP108="Mayor",AL108="Rara Vez"),AND(AP108="Moderado",AL108="Probable"),AND(AP108="Moderado",AL108="Posible")),"Alto",IF(OR(AND(AP108="Moderado",AL108="Casi Seguro"),AND(AP108="Mayor",AL108="Posible"),AND(AP108="Mayor",AL108="Probable"),AND(AP108="Mayor",AL108="Casi Seguro")),"Extremo",IF(AP108="Catastrófico","Extremo"))))</f>
        <v>#DIV/0!</v>
      </c>
      <c r="AR108" s="538"/>
      <c r="AS108" s="539" t="s">
        <v>291</v>
      </c>
    </row>
    <row r="109" spans="2:45" ht="30.75" thickBot="1" x14ac:dyDescent="0.3">
      <c r="B109" s="502"/>
      <c r="C109" s="503"/>
      <c r="D109" s="546"/>
      <c r="E109" s="546"/>
      <c r="F109" s="132"/>
      <c r="G109" s="132"/>
      <c r="H109" s="132"/>
      <c r="I109" s="132"/>
      <c r="J109" s="132"/>
      <c r="K109" s="132"/>
      <c r="L109" s="132"/>
      <c r="M109" s="125"/>
      <c r="N109" s="193" t="b">
        <f t="shared" si="235"/>
        <v>0</v>
      </c>
      <c r="O109" s="180"/>
      <c r="P109" s="193" t="b">
        <f t="shared" si="236"/>
        <v>0</v>
      </c>
      <c r="Q109" s="180"/>
      <c r="R109" s="193" t="b">
        <f t="shared" si="237"/>
        <v>0</v>
      </c>
      <c r="S109" s="180"/>
      <c r="T109" s="193" t="b">
        <f t="shared" si="238"/>
        <v>0</v>
      </c>
      <c r="U109" s="180"/>
      <c r="V109" s="193" t="b">
        <f t="shared" si="239"/>
        <v>0</v>
      </c>
      <c r="W109" s="180"/>
      <c r="X109" s="193" t="b">
        <f t="shared" si="240"/>
        <v>0</v>
      </c>
      <c r="Y109" s="180"/>
      <c r="Z109" s="193" t="b">
        <f t="shared" si="241"/>
        <v>0</v>
      </c>
      <c r="AA109" s="126">
        <f t="shared" si="242"/>
        <v>0</v>
      </c>
      <c r="AB109" s="127" t="str">
        <f t="shared" si="243"/>
        <v>Débil</v>
      </c>
      <c r="AC109" s="128"/>
      <c r="AD109" s="191" t="str">
        <f t="shared" si="244"/>
        <v>Débil</v>
      </c>
      <c r="AE109" s="129" t="str">
        <f t="shared" si="245"/>
        <v>0</v>
      </c>
      <c r="AF109" s="545"/>
      <c r="AG109" s="541"/>
      <c r="AH109" s="543"/>
      <c r="AI109" s="536"/>
      <c r="AJ109" s="535"/>
      <c r="AK109" s="535"/>
      <c r="AL109" s="535"/>
      <c r="AM109" s="536"/>
      <c r="AN109" s="534"/>
      <c r="AO109" s="534"/>
      <c r="AP109" s="537"/>
      <c r="AQ109" s="538"/>
      <c r="AR109" s="538"/>
      <c r="AS109" s="539"/>
    </row>
    <row r="110" spans="2:45" ht="257.25" customHeight="1" x14ac:dyDescent="0.25">
      <c r="B110" s="550" t="str">
        <f>'3-IDENTIFICACIÓN DEL RIESGO'!B110</f>
        <v>Gestión de la Información</v>
      </c>
      <c r="C110" s="483" t="str">
        <f>'3-IDENTIFICACIÓN DEL RIESGO'!E110</f>
        <v>1. Dirección General (Comunicaciones, Topografía).
2.Secretaria General.
3. Dirección de Gestión del Ordenamiento Social de la Propiedad.
4. Subdirección de Sistemas de Información de Tierras.</v>
      </c>
      <c r="D110" s="546" t="str">
        <f>'3-IDENTIFICACIÓN DEL RIESGO'!G110</f>
        <v>Manipulación de la información durante la visita técnica, levantamientos topográficos en campo y procesamiento de la información en oficina, afectando la cabida y linderos de los predios solicitados por el área misional, para beneficios particulares.</v>
      </c>
      <c r="E110" s="546"/>
      <c r="F110" s="132" t="s">
        <v>895</v>
      </c>
      <c r="G110" s="132" t="s">
        <v>1131</v>
      </c>
      <c r="H110" s="132" t="s">
        <v>1132</v>
      </c>
      <c r="I110" s="132" t="s">
        <v>1133</v>
      </c>
      <c r="J110" s="132" t="s">
        <v>1134</v>
      </c>
      <c r="K110" s="132" t="s">
        <v>1135</v>
      </c>
      <c r="L110" s="132" t="s">
        <v>1136</v>
      </c>
      <c r="M110" s="125" t="s">
        <v>187</v>
      </c>
      <c r="N110" s="193">
        <f t="shared" si="235"/>
        <v>15</v>
      </c>
      <c r="O110" s="180" t="s">
        <v>188</v>
      </c>
      <c r="P110" s="193">
        <f t="shared" si="236"/>
        <v>15</v>
      </c>
      <c r="Q110" s="180" t="s">
        <v>189</v>
      </c>
      <c r="R110" s="193">
        <f t="shared" si="237"/>
        <v>15</v>
      </c>
      <c r="S110" s="180" t="s">
        <v>61</v>
      </c>
      <c r="T110" s="193">
        <f t="shared" si="238"/>
        <v>15</v>
      </c>
      <c r="U110" s="180" t="s">
        <v>190</v>
      </c>
      <c r="V110" s="193">
        <f t="shared" si="239"/>
        <v>15</v>
      </c>
      <c r="W110" s="180" t="s">
        <v>191</v>
      </c>
      <c r="X110" s="193">
        <f t="shared" si="240"/>
        <v>15</v>
      </c>
      <c r="Y110" s="180" t="s">
        <v>192</v>
      </c>
      <c r="Z110" s="193">
        <f t="shared" si="241"/>
        <v>10</v>
      </c>
      <c r="AA110" s="126">
        <f t="shared" si="242"/>
        <v>100</v>
      </c>
      <c r="AB110" s="127" t="str">
        <f t="shared" si="243"/>
        <v>Fuerte</v>
      </c>
      <c r="AC110" s="128" t="s">
        <v>58</v>
      </c>
      <c r="AD110" s="191" t="str">
        <f t="shared" si="244"/>
        <v>Moderado</v>
      </c>
      <c r="AE110" s="129" t="str">
        <f t="shared" si="245"/>
        <v>50</v>
      </c>
      <c r="AF110" s="544">
        <v>1</v>
      </c>
      <c r="AG110" s="540">
        <f t="shared" ref="AG110" si="358">(AE110+AE111)/AF110</f>
        <v>50</v>
      </c>
      <c r="AH110" s="542" t="str">
        <f t="shared" ref="AH110" si="359">IF(AG110&lt;50,"Débil",IF(AG110&lt;=99,"Moderado",IF(AG110=100,"Fuerte",IF(AG110="","ERROR"))))</f>
        <v>Moderado</v>
      </c>
      <c r="AI110" s="536" t="s">
        <v>92</v>
      </c>
      <c r="AJ110" s="535">
        <f t="shared" ref="AJ110" si="360">IF(AH110="Débil",0,IF(AND(AH110="Moderado",AI110="Directamente"),1,IF(AND(AH110="Moderado",AI110="No disminuye"),0,IF(AND(AH110="Fuerte",AI110="Directamente"),2,IF(AND(AH110="Fuerte",AI110="No disminuye"),0)))))</f>
        <v>1</v>
      </c>
      <c r="AK110" s="535">
        <f>('4-VALORACIÓN DEL RIESGO'!H60-AJ110)</f>
        <v>3</v>
      </c>
      <c r="AL110" s="535" t="str">
        <f t="shared" ref="AL110" si="361">IF(AK110=5,"Casi Seguro",IF(AK110=4,"Probable",IF(AK110=3,"Posible",IF(AK110=2,"Improbable",IF(AK110=1,"Rara Vez",IF(AK110=0,"Rara Vez",IF(AK110&lt;0,"Rara Vez")))))))</f>
        <v>Posible</v>
      </c>
      <c r="AM110" s="536" t="s">
        <v>94</v>
      </c>
      <c r="AN110" s="533">
        <f t="shared" ref="AN110" si="362">IF(AH110="Débil",0,IF(AND(AH110="Moderado",AM110="Directamente"),1,IF(AND(AH110="Moderado",AM110="Indirectamente"),0,IF(AND(AH110="Moderado",AM110="No disminuye"),0,IF(AND(AH110="Fuerte",AM110="Directamente"),2,IF(AND(AH110="Fuerte",AM110="Indirectamente"),1,IF(AND(AH110="Fuerte",AM110="No disminuye"),0)))))))</f>
        <v>0</v>
      </c>
      <c r="AO110" s="533">
        <f>('4-VALORACIÓN DEL RIESGO'!AD60-AN110)</f>
        <v>5</v>
      </c>
      <c r="AP110" s="537" t="str">
        <f t="shared" ref="AP110" si="363">IF(AO110=5,"Catastrófico",IF(AO110=4,"Mayor",IF(AO110=3,"Moderado",IF(AO110=2,"Moderado",IF(AO110=1,"Moderado")))))</f>
        <v>Catastrófico</v>
      </c>
      <c r="AQ110" s="538" t="str">
        <f t="shared" ref="AQ110" si="364">IF(OR(AND(AP110="Moderado",AL110="Rara Vez"),AND(AP110="Moderado",AL110="Improbable")),"Moderado",IF(OR(AND(AP110="Mayor",AL110="Improbable"),AND(AP110="Mayor",AL110="Rara Vez"),AND(AP110="Moderado",AL110="Probable"),AND(AP110="Moderado",AL110="Posible")),"Alto",IF(OR(AND(AP110="Moderado",AL110="Casi Seguro"),AND(AP110="Mayor",AL110="Posible"),AND(AP110="Mayor",AL110="Probable"),AND(AP110="Mayor",AL110="Casi Seguro")),"Extremo",IF(AP110="Catastrófico","Extremo"))))</f>
        <v>Extremo</v>
      </c>
      <c r="AR110" s="538"/>
      <c r="AS110" s="539" t="s">
        <v>291</v>
      </c>
    </row>
    <row r="111" spans="2:45" ht="30.75" thickBot="1" x14ac:dyDescent="0.3">
      <c r="B111" s="551"/>
      <c r="C111" s="484"/>
      <c r="D111" s="546"/>
      <c r="E111" s="546"/>
      <c r="F111" s="132"/>
      <c r="G111" s="132"/>
      <c r="H111" s="132"/>
      <c r="I111" s="132"/>
      <c r="J111" s="132"/>
      <c r="K111" s="132"/>
      <c r="L111" s="132"/>
      <c r="M111" s="125"/>
      <c r="N111" s="193" t="b">
        <f t="shared" si="235"/>
        <v>0</v>
      </c>
      <c r="O111" s="180"/>
      <c r="P111" s="193" t="b">
        <f t="shared" si="236"/>
        <v>0</v>
      </c>
      <c r="Q111" s="180"/>
      <c r="R111" s="193" t="b">
        <f t="shared" si="237"/>
        <v>0</v>
      </c>
      <c r="S111" s="180"/>
      <c r="T111" s="193" t="b">
        <f t="shared" si="238"/>
        <v>0</v>
      </c>
      <c r="U111" s="180"/>
      <c r="V111" s="193" t="b">
        <f t="shared" si="239"/>
        <v>0</v>
      </c>
      <c r="W111" s="180"/>
      <c r="X111" s="193" t="b">
        <f t="shared" si="240"/>
        <v>0</v>
      </c>
      <c r="Y111" s="180"/>
      <c r="Z111" s="193" t="b">
        <f t="shared" si="241"/>
        <v>0</v>
      </c>
      <c r="AA111" s="126">
        <f t="shared" si="242"/>
        <v>0</v>
      </c>
      <c r="AB111" s="127" t="str">
        <f t="shared" si="243"/>
        <v>Débil</v>
      </c>
      <c r="AC111" s="128"/>
      <c r="AD111" s="191" t="str">
        <f t="shared" si="244"/>
        <v>Débil</v>
      </c>
      <c r="AE111" s="129" t="str">
        <f t="shared" si="245"/>
        <v>0</v>
      </c>
      <c r="AF111" s="545"/>
      <c r="AG111" s="541"/>
      <c r="AH111" s="543"/>
      <c r="AI111" s="536"/>
      <c r="AJ111" s="535"/>
      <c r="AK111" s="535"/>
      <c r="AL111" s="535"/>
      <c r="AM111" s="536"/>
      <c r="AN111" s="534"/>
      <c r="AO111" s="534"/>
      <c r="AP111" s="537"/>
      <c r="AQ111" s="538"/>
      <c r="AR111" s="538"/>
      <c r="AS111" s="539"/>
    </row>
    <row r="112" spans="2:45" ht="30" x14ac:dyDescent="0.25">
      <c r="B112" s="551"/>
      <c r="C112" s="484"/>
      <c r="D112" s="546" t="str">
        <f>'3-IDENTIFICACIÓN DEL RIESGO'!G112</f>
        <v>Riesgo 2</v>
      </c>
      <c r="E112" s="546"/>
      <c r="F112" s="132"/>
      <c r="G112" s="132"/>
      <c r="H112" s="132"/>
      <c r="I112" s="132"/>
      <c r="J112" s="132"/>
      <c r="K112" s="132"/>
      <c r="L112" s="132"/>
      <c r="M112" s="125"/>
      <c r="N112" s="193" t="b">
        <f t="shared" si="235"/>
        <v>0</v>
      </c>
      <c r="O112" s="180"/>
      <c r="P112" s="193" t="b">
        <f t="shared" si="236"/>
        <v>0</v>
      </c>
      <c r="Q112" s="180"/>
      <c r="R112" s="193" t="b">
        <f t="shared" si="237"/>
        <v>0</v>
      </c>
      <c r="S112" s="180"/>
      <c r="T112" s="193" t="b">
        <f t="shared" si="238"/>
        <v>0</v>
      </c>
      <c r="U112" s="180"/>
      <c r="V112" s="193" t="b">
        <f t="shared" si="239"/>
        <v>0</v>
      </c>
      <c r="W112" s="180"/>
      <c r="X112" s="193" t="b">
        <f t="shared" si="240"/>
        <v>0</v>
      </c>
      <c r="Y112" s="180"/>
      <c r="Z112" s="193" t="b">
        <f t="shared" si="241"/>
        <v>0</v>
      </c>
      <c r="AA112" s="126">
        <f t="shared" si="242"/>
        <v>0</v>
      </c>
      <c r="AB112" s="127" t="str">
        <f t="shared" si="243"/>
        <v>Débil</v>
      </c>
      <c r="AC112" s="128"/>
      <c r="AD112" s="191" t="str">
        <f t="shared" si="244"/>
        <v>Débil</v>
      </c>
      <c r="AE112" s="129" t="str">
        <f t="shared" si="245"/>
        <v>0</v>
      </c>
      <c r="AF112" s="544"/>
      <c r="AG112" s="540" t="e">
        <f t="shared" ref="AG112" si="365">(AE112+AE113)/AF112</f>
        <v>#DIV/0!</v>
      </c>
      <c r="AH112" s="542" t="e">
        <f t="shared" ref="AH112" si="366">IF(AG112&lt;50,"Débil",IF(AG112&lt;=99,"Moderado",IF(AG112=100,"Fuerte",IF(AG112="","ERROR"))))</f>
        <v>#DIV/0!</v>
      </c>
      <c r="AI112" s="536"/>
      <c r="AJ112" s="535" t="e">
        <f t="shared" ref="AJ112" si="367">IF(AH112="Débil",0,IF(AND(AH112="Moderado",AI112="Directamente"),1,IF(AND(AH112="Moderado",AI112="No disminuye"),0,IF(AND(AH112="Fuerte",AI112="Directamente"),2,IF(AND(AH112="Fuerte",AI112="No disminuye"),0)))))</f>
        <v>#DIV/0!</v>
      </c>
      <c r="AK112" s="535" t="e">
        <f>('4-VALORACIÓN DEL RIESGO'!H61-AJ112)</f>
        <v>#DIV/0!</v>
      </c>
      <c r="AL112" s="535" t="e">
        <f t="shared" ref="AL112" si="368">IF(AK112=5,"Casi Seguro",IF(AK112=4,"Probable",IF(AK112=3,"Posible",IF(AK112=2,"Improbable",IF(AK112=1,"Rara Vez",IF(AK112=0,"Rara Vez",IF(AK112&lt;0,"Rara Vez")))))))</f>
        <v>#DIV/0!</v>
      </c>
      <c r="AM112" s="536"/>
      <c r="AN112" s="533" t="e">
        <f t="shared" ref="AN112" si="369">IF(AH112="Débil",0,IF(AND(AH112="Moderado",AM112="Directamente"),1,IF(AND(AH112="Moderado",AM112="Indirectamente"),0,IF(AND(AH112="Moderado",AM112="No disminuye"),0,IF(AND(AH112="Fuerte",AM112="Directamente"),2,IF(AND(AH112="Fuerte",AM112="Indirectamente"),1,IF(AND(AH112="Fuerte",AM112="No disminuye"),0)))))))</f>
        <v>#DIV/0!</v>
      </c>
      <c r="AO112" s="533" t="e">
        <f>('4-VALORACIÓN DEL RIESGO'!AD61-AN112)</f>
        <v>#DIV/0!</v>
      </c>
      <c r="AP112" s="537" t="e">
        <f t="shared" ref="AP112" si="370">IF(AO112=5,"Catastrófico",IF(AO112=4,"Mayor",IF(AO112=3,"Moderado",IF(AO112=2,"Moderado",IF(AO112=1,"Moderado")))))</f>
        <v>#DIV/0!</v>
      </c>
      <c r="AQ112" s="538" t="e">
        <f t="shared" ref="AQ112" si="371">IF(OR(AND(AP112="Moderado",AL112="Rara Vez"),AND(AP112="Moderado",AL112="Improbable")),"Moderado",IF(OR(AND(AP112="Mayor",AL112="Improbable"),AND(AP112="Mayor",AL112="Rara Vez"),AND(AP112="Moderado",AL112="Probable"),AND(AP112="Moderado",AL112="Posible")),"Alto",IF(OR(AND(AP112="Moderado",AL112="Casi Seguro"),AND(AP112="Mayor",AL112="Posible"),AND(AP112="Mayor",AL112="Probable"),AND(AP112="Mayor",AL112="Casi Seguro")),"Extremo",IF(AP112="Catastrófico","Extremo"))))</f>
        <v>#DIV/0!</v>
      </c>
      <c r="AR112" s="538"/>
      <c r="AS112" s="539" t="s">
        <v>291</v>
      </c>
    </row>
    <row r="113" spans="2:45" ht="30.75" thickBot="1" x14ac:dyDescent="0.3">
      <c r="B113" s="551"/>
      <c r="C113" s="484"/>
      <c r="D113" s="546"/>
      <c r="E113" s="546"/>
      <c r="F113" s="132"/>
      <c r="G113" s="132"/>
      <c r="H113" s="132"/>
      <c r="I113" s="132"/>
      <c r="J113" s="132"/>
      <c r="K113" s="132"/>
      <c r="L113" s="132"/>
      <c r="M113" s="125"/>
      <c r="N113" s="193" t="b">
        <f t="shared" si="235"/>
        <v>0</v>
      </c>
      <c r="O113" s="180"/>
      <c r="P113" s="193" t="b">
        <f t="shared" si="236"/>
        <v>0</v>
      </c>
      <c r="Q113" s="180"/>
      <c r="R113" s="193" t="b">
        <f t="shared" si="237"/>
        <v>0</v>
      </c>
      <c r="S113" s="180"/>
      <c r="T113" s="193" t="b">
        <f t="shared" si="238"/>
        <v>0</v>
      </c>
      <c r="U113" s="180"/>
      <c r="V113" s="193" t="b">
        <f t="shared" si="239"/>
        <v>0</v>
      </c>
      <c r="W113" s="180"/>
      <c r="X113" s="193" t="b">
        <f t="shared" si="240"/>
        <v>0</v>
      </c>
      <c r="Y113" s="180"/>
      <c r="Z113" s="193" t="b">
        <f t="shared" si="241"/>
        <v>0</v>
      </c>
      <c r="AA113" s="126">
        <f t="shared" si="242"/>
        <v>0</v>
      </c>
      <c r="AB113" s="127" t="str">
        <f t="shared" si="243"/>
        <v>Débil</v>
      </c>
      <c r="AC113" s="128"/>
      <c r="AD113" s="191" t="str">
        <f t="shared" si="244"/>
        <v>Débil</v>
      </c>
      <c r="AE113" s="129" t="str">
        <f t="shared" si="245"/>
        <v>0</v>
      </c>
      <c r="AF113" s="545"/>
      <c r="AG113" s="541"/>
      <c r="AH113" s="543"/>
      <c r="AI113" s="536"/>
      <c r="AJ113" s="535"/>
      <c r="AK113" s="535"/>
      <c r="AL113" s="535"/>
      <c r="AM113" s="536"/>
      <c r="AN113" s="534"/>
      <c r="AO113" s="534"/>
      <c r="AP113" s="537"/>
      <c r="AQ113" s="538"/>
      <c r="AR113" s="538"/>
      <c r="AS113" s="539"/>
    </row>
    <row r="114" spans="2:45" ht="30" x14ac:dyDescent="0.25">
      <c r="B114" s="551"/>
      <c r="C114" s="484"/>
      <c r="D114" s="546" t="str">
        <f>'3-IDENTIFICACIÓN DEL RIESGO'!G114</f>
        <v>Riesgo 3</v>
      </c>
      <c r="E114" s="546"/>
      <c r="F114" s="132"/>
      <c r="G114" s="132"/>
      <c r="H114" s="132"/>
      <c r="I114" s="132"/>
      <c r="J114" s="132"/>
      <c r="K114" s="132"/>
      <c r="L114" s="132"/>
      <c r="M114" s="125"/>
      <c r="N114" s="193" t="b">
        <f t="shared" si="235"/>
        <v>0</v>
      </c>
      <c r="O114" s="180"/>
      <c r="P114" s="193" t="b">
        <f t="shared" si="236"/>
        <v>0</v>
      </c>
      <c r="Q114" s="180"/>
      <c r="R114" s="193" t="b">
        <f t="shared" si="237"/>
        <v>0</v>
      </c>
      <c r="S114" s="180"/>
      <c r="T114" s="193" t="b">
        <f t="shared" si="238"/>
        <v>0</v>
      </c>
      <c r="U114" s="180"/>
      <c r="V114" s="193" t="b">
        <f t="shared" si="239"/>
        <v>0</v>
      </c>
      <c r="W114" s="180"/>
      <c r="X114" s="193" t="b">
        <f t="shared" si="240"/>
        <v>0</v>
      </c>
      <c r="Y114" s="180"/>
      <c r="Z114" s="193" t="b">
        <f t="shared" si="241"/>
        <v>0</v>
      </c>
      <c r="AA114" s="126">
        <f t="shared" si="242"/>
        <v>0</v>
      </c>
      <c r="AB114" s="127" t="str">
        <f t="shared" si="243"/>
        <v>Débil</v>
      </c>
      <c r="AC114" s="128"/>
      <c r="AD114" s="191" t="str">
        <f t="shared" si="244"/>
        <v>Débil</v>
      </c>
      <c r="AE114" s="129" t="str">
        <f t="shared" si="245"/>
        <v>0</v>
      </c>
      <c r="AF114" s="544"/>
      <c r="AG114" s="540" t="e">
        <f t="shared" ref="AG114" si="372">(AE114+AE115)/AF114</f>
        <v>#DIV/0!</v>
      </c>
      <c r="AH114" s="542" t="e">
        <f t="shared" ref="AH114" si="373">IF(AG114&lt;50,"Débil",IF(AG114&lt;=99,"Moderado",IF(AG114=100,"Fuerte",IF(AG114="","ERROR"))))</f>
        <v>#DIV/0!</v>
      </c>
      <c r="AI114" s="536"/>
      <c r="AJ114" s="535" t="e">
        <f t="shared" ref="AJ114" si="374">IF(AH114="Débil",0,IF(AND(AH114="Moderado",AI114="Directamente"),1,IF(AND(AH114="Moderado",AI114="No disminuye"),0,IF(AND(AH114="Fuerte",AI114="Directamente"),2,IF(AND(AH114="Fuerte",AI114="No disminuye"),0)))))</f>
        <v>#DIV/0!</v>
      </c>
      <c r="AK114" s="535" t="e">
        <f>('4-VALORACIÓN DEL RIESGO'!H62-AJ114)</f>
        <v>#DIV/0!</v>
      </c>
      <c r="AL114" s="535" t="e">
        <f t="shared" ref="AL114" si="375">IF(AK114=5,"Casi Seguro",IF(AK114=4,"Probable",IF(AK114=3,"Posible",IF(AK114=2,"Improbable",IF(AK114=1,"Rara Vez",IF(AK114=0,"Rara Vez",IF(AK114&lt;0,"Rara Vez")))))))</f>
        <v>#DIV/0!</v>
      </c>
      <c r="AM114" s="536"/>
      <c r="AN114" s="533" t="e">
        <f t="shared" ref="AN114" si="376">IF(AH114="Débil",0,IF(AND(AH114="Moderado",AM114="Directamente"),1,IF(AND(AH114="Moderado",AM114="Indirectamente"),0,IF(AND(AH114="Moderado",AM114="No disminuye"),0,IF(AND(AH114="Fuerte",AM114="Directamente"),2,IF(AND(AH114="Fuerte",AM114="Indirectamente"),1,IF(AND(AH114="Fuerte",AM114="No disminuye"),0)))))))</f>
        <v>#DIV/0!</v>
      </c>
      <c r="AO114" s="533" t="e">
        <f>('4-VALORACIÓN DEL RIESGO'!AD62-AN114)</f>
        <v>#DIV/0!</v>
      </c>
      <c r="AP114" s="537" t="e">
        <f t="shared" ref="AP114" si="377">IF(AO114=5,"Catastrófico",IF(AO114=4,"Mayor",IF(AO114=3,"Moderado",IF(AO114=2,"Moderado",IF(AO114=1,"Moderado")))))</f>
        <v>#DIV/0!</v>
      </c>
      <c r="AQ114" s="538" t="e">
        <f t="shared" ref="AQ114" si="378">IF(OR(AND(AP114="Moderado",AL114="Rara Vez"),AND(AP114="Moderado",AL114="Improbable")),"Moderado",IF(OR(AND(AP114="Mayor",AL114="Improbable"),AND(AP114="Mayor",AL114="Rara Vez"),AND(AP114="Moderado",AL114="Probable"),AND(AP114="Moderado",AL114="Posible")),"Alto",IF(OR(AND(AP114="Moderado",AL114="Casi Seguro"),AND(AP114="Mayor",AL114="Posible"),AND(AP114="Mayor",AL114="Probable"),AND(AP114="Mayor",AL114="Casi Seguro")),"Extremo",IF(AP114="Catastrófico","Extremo"))))</f>
        <v>#DIV/0!</v>
      </c>
      <c r="AR114" s="538"/>
      <c r="AS114" s="539" t="s">
        <v>291</v>
      </c>
    </row>
    <row r="115" spans="2:45" ht="30.75" thickBot="1" x14ac:dyDescent="0.3">
      <c r="B115" s="551"/>
      <c r="C115" s="484"/>
      <c r="D115" s="546"/>
      <c r="E115" s="546"/>
      <c r="F115" s="132"/>
      <c r="G115" s="132"/>
      <c r="H115" s="132"/>
      <c r="I115" s="132"/>
      <c r="J115" s="132"/>
      <c r="K115" s="132"/>
      <c r="L115" s="132"/>
      <c r="M115" s="125"/>
      <c r="N115" s="193" t="b">
        <f t="shared" si="235"/>
        <v>0</v>
      </c>
      <c r="O115" s="180"/>
      <c r="P115" s="193" t="b">
        <f t="shared" si="236"/>
        <v>0</v>
      </c>
      <c r="Q115" s="180"/>
      <c r="R115" s="193" t="b">
        <f t="shared" si="237"/>
        <v>0</v>
      </c>
      <c r="S115" s="180"/>
      <c r="T115" s="193" t="b">
        <f t="shared" si="238"/>
        <v>0</v>
      </c>
      <c r="U115" s="180"/>
      <c r="V115" s="193" t="b">
        <f t="shared" si="239"/>
        <v>0</v>
      </c>
      <c r="W115" s="180"/>
      <c r="X115" s="193" t="b">
        <f t="shared" si="240"/>
        <v>0</v>
      </c>
      <c r="Y115" s="180"/>
      <c r="Z115" s="193" t="b">
        <f t="shared" si="241"/>
        <v>0</v>
      </c>
      <c r="AA115" s="126">
        <f t="shared" si="242"/>
        <v>0</v>
      </c>
      <c r="AB115" s="127" t="str">
        <f t="shared" si="243"/>
        <v>Débil</v>
      </c>
      <c r="AC115" s="128"/>
      <c r="AD115" s="191" t="str">
        <f t="shared" si="244"/>
        <v>Débil</v>
      </c>
      <c r="AE115" s="129" t="str">
        <f t="shared" si="245"/>
        <v>0</v>
      </c>
      <c r="AF115" s="545"/>
      <c r="AG115" s="541"/>
      <c r="AH115" s="543"/>
      <c r="AI115" s="536"/>
      <c r="AJ115" s="535"/>
      <c r="AK115" s="535"/>
      <c r="AL115" s="535"/>
      <c r="AM115" s="536"/>
      <c r="AN115" s="534"/>
      <c r="AO115" s="534"/>
      <c r="AP115" s="537"/>
      <c r="AQ115" s="538"/>
      <c r="AR115" s="538"/>
      <c r="AS115" s="539"/>
    </row>
    <row r="116" spans="2:45" ht="30" x14ac:dyDescent="0.25">
      <c r="B116" s="551"/>
      <c r="C116" s="484"/>
      <c r="D116" s="546" t="str">
        <f>'3-IDENTIFICACIÓN DEL RIESGO'!G116</f>
        <v>Riesgo 4</v>
      </c>
      <c r="E116" s="546"/>
      <c r="F116" s="132"/>
      <c r="G116" s="132"/>
      <c r="H116" s="132"/>
      <c r="I116" s="132"/>
      <c r="J116" s="132"/>
      <c r="K116" s="132"/>
      <c r="L116" s="132"/>
      <c r="M116" s="125"/>
      <c r="N116" s="193" t="b">
        <f t="shared" si="235"/>
        <v>0</v>
      </c>
      <c r="O116" s="180"/>
      <c r="P116" s="193" t="b">
        <f t="shared" si="236"/>
        <v>0</v>
      </c>
      <c r="Q116" s="180"/>
      <c r="R116" s="193" t="b">
        <f t="shared" si="237"/>
        <v>0</v>
      </c>
      <c r="S116" s="180"/>
      <c r="T116" s="193" t="b">
        <f t="shared" si="238"/>
        <v>0</v>
      </c>
      <c r="U116" s="180"/>
      <c r="V116" s="193" t="b">
        <f t="shared" si="239"/>
        <v>0</v>
      </c>
      <c r="W116" s="180"/>
      <c r="X116" s="193" t="b">
        <f t="shared" si="240"/>
        <v>0</v>
      </c>
      <c r="Y116" s="180"/>
      <c r="Z116" s="193" t="b">
        <f t="shared" si="241"/>
        <v>0</v>
      </c>
      <c r="AA116" s="126">
        <f t="shared" si="242"/>
        <v>0</v>
      </c>
      <c r="AB116" s="127" t="str">
        <f t="shared" si="243"/>
        <v>Débil</v>
      </c>
      <c r="AC116" s="128"/>
      <c r="AD116" s="191" t="str">
        <f t="shared" si="244"/>
        <v>Débil</v>
      </c>
      <c r="AE116" s="129" t="str">
        <f t="shared" si="245"/>
        <v>0</v>
      </c>
      <c r="AF116" s="544"/>
      <c r="AG116" s="540" t="e">
        <f t="shared" ref="AG116" si="379">(AE116+AE117)/AF116</f>
        <v>#DIV/0!</v>
      </c>
      <c r="AH116" s="542" t="e">
        <f t="shared" ref="AH116" si="380">IF(AG116&lt;50,"Débil",IF(AG116&lt;=99,"Moderado",IF(AG116=100,"Fuerte",IF(AG116="","ERROR"))))</f>
        <v>#DIV/0!</v>
      </c>
      <c r="AI116" s="536"/>
      <c r="AJ116" s="535" t="e">
        <f t="shared" ref="AJ116" si="381">IF(AH116="Débil",0,IF(AND(AH116="Moderado",AI116="Directamente"),1,IF(AND(AH116="Moderado",AI116="No disminuye"),0,IF(AND(AH116="Fuerte",AI116="Directamente"),2,IF(AND(AH116="Fuerte",AI116="No disminuye"),0)))))</f>
        <v>#DIV/0!</v>
      </c>
      <c r="AK116" s="535" t="e">
        <f>('4-VALORACIÓN DEL RIESGO'!H63-AJ116)</f>
        <v>#DIV/0!</v>
      </c>
      <c r="AL116" s="535" t="e">
        <f t="shared" ref="AL116" si="382">IF(AK116=5,"Casi Seguro",IF(AK116=4,"Probable",IF(AK116=3,"Posible",IF(AK116=2,"Improbable",IF(AK116=1,"Rara Vez",IF(AK116=0,"Rara Vez",IF(AK116&lt;0,"Rara Vez")))))))</f>
        <v>#DIV/0!</v>
      </c>
      <c r="AM116" s="536"/>
      <c r="AN116" s="533" t="e">
        <f t="shared" ref="AN116" si="383">IF(AH116="Débil",0,IF(AND(AH116="Moderado",AM116="Directamente"),1,IF(AND(AH116="Moderado",AM116="Indirectamente"),0,IF(AND(AH116="Moderado",AM116="No disminuye"),0,IF(AND(AH116="Fuerte",AM116="Directamente"),2,IF(AND(AH116="Fuerte",AM116="Indirectamente"),1,IF(AND(AH116="Fuerte",AM116="No disminuye"),0)))))))</f>
        <v>#DIV/0!</v>
      </c>
      <c r="AO116" s="533" t="e">
        <f>('4-VALORACIÓN DEL RIESGO'!AD63-AN116)</f>
        <v>#DIV/0!</v>
      </c>
      <c r="AP116" s="537" t="e">
        <f t="shared" ref="AP116" si="384">IF(AO116=5,"Catastrófico",IF(AO116=4,"Mayor",IF(AO116=3,"Moderado",IF(AO116=2,"Moderado",IF(AO116=1,"Moderado")))))</f>
        <v>#DIV/0!</v>
      </c>
      <c r="AQ116" s="538" t="e">
        <f t="shared" ref="AQ116" si="385">IF(OR(AND(AP116="Moderado",AL116="Rara Vez"),AND(AP116="Moderado",AL116="Improbable")),"Moderado",IF(OR(AND(AP116="Mayor",AL116="Improbable"),AND(AP116="Mayor",AL116="Rara Vez"),AND(AP116="Moderado",AL116="Probable"),AND(AP116="Moderado",AL116="Posible")),"Alto",IF(OR(AND(AP116="Moderado",AL116="Casi Seguro"),AND(AP116="Mayor",AL116="Posible"),AND(AP116="Mayor",AL116="Probable"),AND(AP116="Mayor",AL116="Casi Seguro")),"Extremo",IF(AP116="Catastrófico","Extremo"))))</f>
        <v>#DIV/0!</v>
      </c>
      <c r="AR116" s="538"/>
      <c r="AS116" s="539" t="s">
        <v>291</v>
      </c>
    </row>
    <row r="117" spans="2:45" ht="30.75" thickBot="1" x14ac:dyDescent="0.3">
      <c r="B117" s="551"/>
      <c r="C117" s="484"/>
      <c r="D117" s="546"/>
      <c r="E117" s="546"/>
      <c r="F117" s="132"/>
      <c r="G117" s="132"/>
      <c r="H117" s="132"/>
      <c r="I117" s="132"/>
      <c r="J117" s="132"/>
      <c r="K117" s="132"/>
      <c r="L117" s="132"/>
      <c r="M117" s="125"/>
      <c r="N117" s="193" t="b">
        <f t="shared" si="235"/>
        <v>0</v>
      </c>
      <c r="O117" s="180"/>
      <c r="P117" s="193" t="b">
        <f t="shared" si="236"/>
        <v>0</v>
      </c>
      <c r="Q117" s="180"/>
      <c r="R117" s="193" t="b">
        <f t="shared" si="237"/>
        <v>0</v>
      </c>
      <c r="S117" s="180"/>
      <c r="T117" s="193" t="b">
        <f t="shared" si="238"/>
        <v>0</v>
      </c>
      <c r="U117" s="180"/>
      <c r="V117" s="193" t="b">
        <f t="shared" si="239"/>
        <v>0</v>
      </c>
      <c r="W117" s="180"/>
      <c r="X117" s="193" t="b">
        <f t="shared" si="240"/>
        <v>0</v>
      </c>
      <c r="Y117" s="180"/>
      <c r="Z117" s="193" t="b">
        <f t="shared" si="241"/>
        <v>0</v>
      </c>
      <c r="AA117" s="126">
        <f t="shared" si="242"/>
        <v>0</v>
      </c>
      <c r="AB117" s="127" t="str">
        <f t="shared" si="243"/>
        <v>Débil</v>
      </c>
      <c r="AC117" s="128"/>
      <c r="AD117" s="191" t="str">
        <f t="shared" si="244"/>
        <v>Débil</v>
      </c>
      <c r="AE117" s="129" t="str">
        <f t="shared" si="245"/>
        <v>0</v>
      </c>
      <c r="AF117" s="545"/>
      <c r="AG117" s="541"/>
      <c r="AH117" s="543"/>
      <c r="AI117" s="536"/>
      <c r="AJ117" s="535"/>
      <c r="AK117" s="535"/>
      <c r="AL117" s="535"/>
      <c r="AM117" s="536"/>
      <c r="AN117" s="534"/>
      <c r="AO117" s="534"/>
      <c r="AP117" s="537"/>
      <c r="AQ117" s="538"/>
      <c r="AR117" s="538"/>
      <c r="AS117" s="539"/>
    </row>
    <row r="118" spans="2:45" ht="30" x14ac:dyDescent="0.25">
      <c r="B118" s="551"/>
      <c r="C118" s="484"/>
      <c r="D118" s="546" t="str">
        <f>'3-IDENTIFICACIÓN DEL RIESGO'!G118</f>
        <v>Riesgo 5</v>
      </c>
      <c r="E118" s="546"/>
      <c r="F118" s="132"/>
      <c r="G118" s="132"/>
      <c r="H118" s="132"/>
      <c r="I118" s="132"/>
      <c r="J118" s="132"/>
      <c r="K118" s="132"/>
      <c r="L118" s="132"/>
      <c r="M118" s="125"/>
      <c r="N118" s="193" t="b">
        <f t="shared" si="235"/>
        <v>0</v>
      </c>
      <c r="O118" s="180"/>
      <c r="P118" s="193" t="b">
        <f t="shared" si="236"/>
        <v>0</v>
      </c>
      <c r="Q118" s="180"/>
      <c r="R118" s="193" t="b">
        <f t="shared" si="237"/>
        <v>0</v>
      </c>
      <c r="S118" s="180"/>
      <c r="T118" s="193" t="b">
        <f t="shared" si="238"/>
        <v>0</v>
      </c>
      <c r="U118" s="180"/>
      <c r="V118" s="193" t="b">
        <f t="shared" si="239"/>
        <v>0</v>
      </c>
      <c r="W118" s="180"/>
      <c r="X118" s="193" t="b">
        <f t="shared" si="240"/>
        <v>0</v>
      </c>
      <c r="Y118" s="180"/>
      <c r="Z118" s="193" t="b">
        <f t="shared" si="241"/>
        <v>0</v>
      </c>
      <c r="AA118" s="126">
        <f t="shared" si="242"/>
        <v>0</v>
      </c>
      <c r="AB118" s="127" t="str">
        <f t="shared" si="243"/>
        <v>Débil</v>
      </c>
      <c r="AC118" s="128"/>
      <c r="AD118" s="191" t="str">
        <f t="shared" si="244"/>
        <v>Débil</v>
      </c>
      <c r="AE118" s="129" t="str">
        <f t="shared" si="245"/>
        <v>0</v>
      </c>
      <c r="AF118" s="544"/>
      <c r="AG118" s="540" t="e">
        <f t="shared" ref="AG118" si="386">(AE118+AE119)/AF118</f>
        <v>#DIV/0!</v>
      </c>
      <c r="AH118" s="542" t="e">
        <f t="shared" ref="AH118" si="387">IF(AG118&lt;50,"Débil",IF(AG118&lt;=99,"Moderado",IF(AG118=100,"Fuerte",IF(AG118="","ERROR"))))</f>
        <v>#DIV/0!</v>
      </c>
      <c r="AI118" s="536"/>
      <c r="AJ118" s="535" t="e">
        <f t="shared" ref="AJ118" si="388">IF(AH118="Débil",0,IF(AND(AH118="Moderado",AI118="Directamente"),1,IF(AND(AH118="Moderado",AI118="No disminuye"),0,IF(AND(AH118="Fuerte",AI118="Directamente"),2,IF(AND(AH118="Fuerte",AI118="No disminuye"),0)))))</f>
        <v>#DIV/0!</v>
      </c>
      <c r="AK118" s="535" t="e">
        <f>('4-VALORACIÓN DEL RIESGO'!H64-AJ118)</f>
        <v>#DIV/0!</v>
      </c>
      <c r="AL118" s="535" t="e">
        <f t="shared" ref="AL118" si="389">IF(AK118=5,"Casi Seguro",IF(AK118=4,"Probable",IF(AK118=3,"Posible",IF(AK118=2,"Improbable",IF(AK118=1,"Rara Vez",IF(AK118=0,"Rara Vez",IF(AK118&lt;0,"Rara Vez")))))))</f>
        <v>#DIV/0!</v>
      </c>
      <c r="AM118" s="536"/>
      <c r="AN118" s="533" t="e">
        <f t="shared" ref="AN118" si="390">IF(AH118="Débil",0,IF(AND(AH118="Moderado",AM118="Directamente"),1,IF(AND(AH118="Moderado",AM118="Indirectamente"),0,IF(AND(AH118="Moderado",AM118="No disminuye"),0,IF(AND(AH118="Fuerte",AM118="Directamente"),2,IF(AND(AH118="Fuerte",AM118="Indirectamente"),1,IF(AND(AH118="Fuerte",AM118="No disminuye"),0)))))))</f>
        <v>#DIV/0!</v>
      </c>
      <c r="AO118" s="533" t="e">
        <f>('4-VALORACIÓN DEL RIESGO'!AD64-AN118)</f>
        <v>#DIV/0!</v>
      </c>
      <c r="AP118" s="537" t="e">
        <f t="shared" ref="AP118" si="391">IF(AO118=5,"Catastrófico",IF(AO118=4,"Mayor",IF(AO118=3,"Moderado",IF(AO118=2,"Moderado",IF(AO118=1,"Moderado")))))</f>
        <v>#DIV/0!</v>
      </c>
      <c r="AQ118" s="538" t="e">
        <f t="shared" ref="AQ118" si="392">IF(OR(AND(AP118="Moderado",AL118="Rara Vez"),AND(AP118="Moderado",AL118="Improbable")),"Moderado",IF(OR(AND(AP118="Mayor",AL118="Improbable"),AND(AP118="Mayor",AL118="Rara Vez"),AND(AP118="Moderado",AL118="Probable"),AND(AP118="Moderado",AL118="Posible")),"Alto",IF(OR(AND(AP118="Moderado",AL118="Casi Seguro"),AND(AP118="Mayor",AL118="Posible"),AND(AP118="Mayor",AL118="Probable"),AND(AP118="Mayor",AL118="Casi Seguro")),"Extremo",IF(AP118="Catastrófico","Extremo"))))</f>
        <v>#DIV/0!</v>
      </c>
      <c r="AR118" s="538"/>
      <c r="AS118" s="539" t="s">
        <v>291</v>
      </c>
    </row>
    <row r="119" spans="2:45" ht="30.75" thickBot="1" x14ac:dyDescent="0.3">
      <c r="B119" s="552"/>
      <c r="C119" s="485"/>
      <c r="D119" s="546"/>
      <c r="E119" s="546"/>
      <c r="F119" s="132"/>
      <c r="G119" s="132"/>
      <c r="H119" s="132"/>
      <c r="I119" s="132"/>
      <c r="J119" s="132"/>
      <c r="K119" s="132"/>
      <c r="L119" s="132"/>
      <c r="M119" s="125"/>
      <c r="N119" s="193" t="b">
        <f t="shared" si="235"/>
        <v>0</v>
      </c>
      <c r="O119" s="180"/>
      <c r="P119" s="193" t="b">
        <f t="shared" si="236"/>
        <v>0</v>
      </c>
      <c r="Q119" s="180"/>
      <c r="R119" s="193" t="b">
        <f t="shared" si="237"/>
        <v>0</v>
      </c>
      <c r="S119" s="180"/>
      <c r="T119" s="193" t="b">
        <f t="shared" si="238"/>
        <v>0</v>
      </c>
      <c r="U119" s="180"/>
      <c r="V119" s="193" t="b">
        <f t="shared" si="239"/>
        <v>0</v>
      </c>
      <c r="W119" s="180"/>
      <c r="X119" s="193" t="b">
        <f t="shared" si="240"/>
        <v>0</v>
      </c>
      <c r="Y119" s="180"/>
      <c r="Z119" s="193" t="b">
        <f t="shared" si="241"/>
        <v>0</v>
      </c>
      <c r="AA119" s="126">
        <f t="shared" si="242"/>
        <v>0</v>
      </c>
      <c r="AB119" s="127" t="str">
        <f t="shared" si="243"/>
        <v>Débil</v>
      </c>
      <c r="AC119" s="128"/>
      <c r="AD119" s="191" t="str">
        <f t="shared" si="244"/>
        <v>Débil</v>
      </c>
      <c r="AE119" s="129" t="str">
        <f t="shared" si="245"/>
        <v>0</v>
      </c>
      <c r="AF119" s="545"/>
      <c r="AG119" s="541"/>
      <c r="AH119" s="543"/>
      <c r="AI119" s="536"/>
      <c r="AJ119" s="535"/>
      <c r="AK119" s="535"/>
      <c r="AL119" s="535"/>
      <c r="AM119" s="536"/>
      <c r="AN119" s="534"/>
      <c r="AO119" s="534"/>
      <c r="AP119" s="537"/>
      <c r="AQ119" s="538"/>
      <c r="AR119" s="538"/>
      <c r="AS119" s="539"/>
    </row>
    <row r="120" spans="2:45" ht="116.25" customHeight="1" x14ac:dyDescent="0.25">
      <c r="B120" s="547" t="str">
        <f>'3-IDENTIFICACIÓN DEL RIESGO'!B120</f>
        <v>Gestión del Talento Humano</v>
      </c>
      <c r="C120" s="483" t="str">
        <f>'3-IDENTIFICACIÓN DEL RIESGO'!E120</f>
        <v>1. Subdirección de Talento Humano.
2. Secretaría General.</v>
      </c>
      <c r="D120" s="546" t="str">
        <f>'3-IDENTIFICACIÓN DEL RIESGO'!G120</f>
        <v>Vinculación de personal sin cumplimiento de requisitos mínimos en beneficio particular o de un tercero.</v>
      </c>
      <c r="E120" s="546"/>
      <c r="F120" s="132" t="s">
        <v>801</v>
      </c>
      <c r="G120" s="132" t="s">
        <v>802</v>
      </c>
      <c r="H120" s="132" t="s">
        <v>803</v>
      </c>
      <c r="I120" s="132" t="s">
        <v>804</v>
      </c>
      <c r="J120" s="132" t="s">
        <v>805</v>
      </c>
      <c r="K120" s="132" t="s">
        <v>806</v>
      </c>
      <c r="L120" s="132" t="s">
        <v>807</v>
      </c>
      <c r="M120" s="125" t="s">
        <v>187</v>
      </c>
      <c r="N120" s="193">
        <f t="shared" si="235"/>
        <v>15</v>
      </c>
      <c r="O120" s="180" t="s">
        <v>188</v>
      </c>
      <c r="P120" s="193">
        <f t="shared" si="236"/>
        <v>15</v>
      </c>
      <c r="Q120" s="180" t="s">
        <v>189</v>
      </c>
      <c r="R120" s="193">
        <f t="shared" si="237"/>
        <v>15</v>
      </c>
      <c r="S120" s="180" t="s">
        <v>193</v>
      </c>
      <c r="T120" s="193">
        <f t="shared" si="238"/>
        <v>10</v>
      </c>
      <c r="U120" s="180" t="s">
        <v>190</v>
      </c>
      <c r="V120" s="193">
        <f t="shared" si="239"/>
        <v>15</v>
      </c>
      <c r="W120" s="180" t="s">
        <v>191</v>
      </c>
      <c r="X120" s="193">
        <f t="shared" si="240"/>
        <v>15</v>
      </c>
      <c r="Y120" s="180" t="s">
        <v>192</v>
      </c>
      <c r="Z120" s="193">
        <f t="shared" si="241"/>
        <v>10</v>
      </c>
      <c r="AA120" s="126">
        <f t="shared" si="242"/>
        <v>95</v>
      </c>
      <c r="AB120" s="127" t="str">
        <f t="shared" si="243"/>
        <v>Moderado</v>
      </c>
      <c r="AC120" s="128" t="s">
        <v>64</v>
      </c>
      <c r="AD120" s="191" t="str">
        <f t="shared" si="244"/>
        <v>Moderado</v>
      </c>
      <c r="AE120" s="129" t="str">
        <f t="shared" si="245"/>
        <v>50</v>
      </c>
      <c r="AF120" s="544">
        <v>1</v>
      </c>
      <c r="AG120" s="540">
        <f t="shared" ref="AG120" si="393">(AE120+AE121)/AF120</f>
        <v>50</v>
      </c>
      <c r="AH120" s="542" t="str">
        <f t="shared" ref="AH120" si="394">IF(AG120&lt;50,"Débil",IF(AG120&lt;=99,"Moderado",IF(AG120=100,"Fuerte",IF(AG120="","ERROR"))))</f>
        <v>Moderado</v>
      </c>
      <c r="AI120" s="536" t="s">
        <v>92</v>
      </c>
      <c r="AJ120" s="535">
        <f t="shared" ref="AJ120" si="395">IF(AH120="Débil",0,IF(AND(AH120="Moderado",AI120="Directamente"),1,IF(AND(AH120="Moderado",AI120="No disminuye"),0,IF(AND(AH120="Fuerte",AI120="Directamente"),2,IF(AND(AH120="Fuerte",AI120="No disminuye"),0)))))</f>
        <v>1</v>
      </c>
      <c r="AK120" s="535">
        <f>('4-VALORACIÓN DEL RIESGO'!H65-AJ120)</f>
        <v>0</v>
      </c>
      <c r="AL120" s="535" t="str">
        <f t="shared" ref="AL120" si="396">IF(AK120=5,"Casi Seguro",IF(AK120=4,"Probable",IF(AK120=3,"Posible",IF(AK120=2,"Improbable",IF(AK120=1,"Rara Vez",IF(AK120=0,"Rara Vez",IF(AK120&lt;0,"Rara Vez")))))))</f>
        <v>Rara Vez</v>
      </c>
      <c r="AM120" s="536" t="s">
        <v>93</v>
      </c>
      <c r="AN120" s="533">
        <f t="shared" ref="AN120" si="397">IF(AH120="Débil",0,IF(AND(AH120="Moderado",AM120="Directamente"),1,IF(AND(AH120="Moderado",AM120="Indirectamente"),0,IF(AND(AH120="Moderado",AM120="No disminuye"),0,IF(AND(AH120="Fuerte",AM120="Directamente"),2,IF(AND(AH120="Fuerte",AM120="Indirectamente"),1,IF(AND(AH120="Fuerte",AM120="No disminuye"),0)))))))</f>
        <v>0</v>
      </c>
      <c r="AO120" s="533">
        <f>('4-VALORACIÓN DEL RIESGO'!AD65-AN120)</f>
        <v>4</v>
      </c>
      <c r="AP120" s="537" t="str">
        <f t="shared" ref="AP120" si="398">IF(AO120=5,"Catastrófico",IF(AO120=4,"Mayor",IF(AO120=3,"Moderado",IF(AO120=2,"Moderado",IF(AO120=1,"Moderado")))))</f>
        <v>Mayor</v>
      </c>
      <c r="AQ120" s="538" t="str">
        <f t="shared" ref="AQ120" si="399">IF(OR(AND(AP120="Moderado",AL120="Rara Vez"),AND(AP120="Moderado",AL120="Improbable")),"Moderado",IF(OR(AND(AP120="Mayor",AL120="Improbable"),AND(AP120="Mayor",AL120="Rara Vez"),AND(AP120="Moderado",AL120="Probable"),AND(AP120="Moderado",AL120="Posible")),"Alto",IF(OR(AND(AP120="Moderado",AL120="Casi Seguro"),AND(AP120="Mayor",AL120="Posible"),AND(AP120="Mayor",AL120="Probable"),AND(AP120="Mayor",AL120="Casi Seguro")),"Extremo",IF(AP120="Catastrófico","Extremo"))))</f>
        <v>Alto</v>
      </c>
      <c r="AR120" s="538"/>
      <c r="AS120" s="539" t="s">
        <v>291</v>
      </c>
    </row>
    <row r="121" spans="2:45" ht="30.75" thickBot="1" x14ac:dyDescent="0.3">
      <c r="B121" s="548"/>
      <c r="C121" s="484"/>
      <c r="D121" s="546"/>
      <c r="E121" s="546"/>
      <c r="F121" s="132"/>
      <c r="G121" s="132"/>
      <c r="H121" s="132"/>
      <c r="I121" s="132"/>
      <c r="J121" s="132"/>
      <c r="K121" s="132"/>
      <c r="L121" s="132"/>
      <c r="M121" s="125"/>
      <c r="N121" s="193" t="b">
        <f t="shared" si="235"/>
        <v>0</v>
      </c>
      <c r="O121" s="180"/>
      <c r="P121" s="193" t="b">
        <f t="shared" si="236"/>
        <v>0</v>
      </c>
      <c r="Q121" s="180"/>
      <c r="R121" s="193" t="b">
        <f t="shared" si="237"/>
        <v>0</v>
      </c>
      <c r="S121" s="180"/>
      <c r="T121" s="193" t="b">
        <f t="shared" si="238"/>
        <v>0</v>
      </c>
      <c r="U121" s="180"/>
      <c r="V121" s="193" t="b">
        <f t="shared" si="239"/>
        <v>0</v>
      </c>
      <c r="W121" s="180"/>
      <c r="X121" s="193" t="b">
        <f t="shared" si="240"/>
        <v>0</v>
      </c>
      <c r="Y121" s="180"/>
      <c r="Z121" s="193" t="b">
        <f t="shared" si="241"/>
        <v>0</v>
      </c>
      <c r="AA121" s="126">
        <f t="shared" si="242"/>
        <v>0</v>
      </c>
      <c r="AB121" s="127" t="str">
        <f t="shared" si="243"/>
        <v>Débil</v>
      </c>
      <c r="AC121" s="128"/>
      <c r="AD121" s="191" t="str">
        <f t="shared" si="244"/>
        <v>Débil</v>
      </c>
      <c r="AE121" s="129" t="str">
        <f t="shared" si="245"/>
        <v>0</v>
      </c>
      <c r="AF121" s="545"/>
      <c r="AG121" s="541"/>
      <c r="AH121" s="543"/>
      <c r="AI121" s="536"/>
      <c r="AJ121" s="535"/>
      <c r="AK121" s="535"/>
      <c r="AL121" s="535"/>
      <c r="AM121" s="536"/>
      <c r="AN121" s="534"/>
      <c r="AO121" s="534"/>
      <c r="AP121" s="537"/>
      <c r="AQ121" s="538"/>
      <c r="AR121" s="538"/>
      <c r="AS121" s="539"/>
    </row>
    <row r="122" spans="2:45" ht="38.25" x14ac:dyDescent="0.25">
      <c r="B122" s="548"/>
      <c r="C122" s="484"/>
      <c r="D122" s="546" t="str">
        <f>'3-IDENTIFICACIÓN DEL RIESGO'!G122</f>
        <v>Pérdida o manipulación de  expedientes de historia laboral para beneficio personal o de tercero.</v>
      </c>
      <c r="E122" s="546"/>
      <c r="F122" s="132" t="s">
        <v>808</v>
      </c>
      <c r="G122" s="132" t="s">
        <v>793</v>
      </c>
      <c r="H122" s="132" t="s">
        <v>809</v>
      </c>
      <c r="I122" s="132" t="s">
        <v>810</v>
      </c>
      <c r="J122" s="132" t="s">
        <v>811</v>
      </c>
      <c r="K122" s="132" t="s">
        <v>1069</v>
      </c>
      <c r="L122" s="132" t="s">
        <v>812</v>
      </c>
      <c r="M122" s="125" t="s">
        <v>187</v>
      </c>
      <c r="N122" s="193">
        <f t="shared" si="235"/>
        <v>15</v>
      </c>
      <c r="O122" s="180" t="s">
        <v>188</v>
      </c>
      <c r="P122" s="193">
        <f t="shared" si="236"/>
        <v>15</v>
      </c>
      <c r="Q122" s="180" t="s">
        <v>189</v>
      </c>
      <c r="R122" s="193">
        <f t="shared" si="237"/>
        <v>15</v>
      </c>
      <c r="S122" s="180" t="s">
        <v>193</v>
      </c>
      <c r="T122" s="193">
        <f t="shared" si="238"/>
        <v>10</v>
      </c>
      <c r="U122" s="180" t="s">
        <v>190</v>
      </c>
      <c r="V122" s="193">
        <f t="shared" si="239"/>
        <v>15</v>
      </c>
      <c r="W122" s="180" t="s">
        <v>191</v>
      </c>
      <c r="X122" s="193">
        <f t="shared" si="240"/>
        <v>15</v>
      </c>
      <c r="Y122" s="180" t="s">
        <v>192</v>
      </c>
      <c r="Z122" s="193">
        <f t="shared" si="241"/>
        <v>10</v>
      </c>
      <c r="AA122" s="126">
        <f t="shared" si="242"/>
        <v>95</v>
      </c>
      <c r="AB122" s="127" t="str">
        <f t="shared" si="243"/>
        <v>Moderado</v>
      </c>
      <c r="AC122" s="128" t="s">
        <v>58</v>
      </c>
      <c r="AD122" s="191" t="str">
        <f t="shared" si="244"/>
        <v>Moderado</v>
      </c>
      <c r="AE122" s="129" t="str">
        <f t="shared" si="245"/>
        <v>50</v>
      </c>
      <c r="AF122" s="544">
        <v>1</v>
      </c>
      <c r="AG122" s="540">
        <f t="shared" ref="AG122" si="400">(AE122+AE123)/AF122</f>
        <v>50</v>
      </c>
      <c r="AH122" s="542" t="str">
        <f t="shared" ref="AH122" si="401">IF(AG122&lt;50,"Débil",IF(AG122&lt;=99,"Moderado",IF(AG122=100,"Fuerte",IF(AG122="","ERROR"))))</f>
        <v>Moderado</v>
      </c>
      <c r="AI122" s="536" t="s">
        <v>92</v>
      </c>
      <c r="AJ122" s="535">
        <f t="shared" ref="AJ122" si="402">IF(AH122="Débil",0,IF(AND(AH122="Moderado",AI122="Directamente"),1,IF(AND(AH122="Moderado",AI122="No disminuye"),0,IF(AND(AH122="Fuerte",AI122="Directamente"),2,IF(AND(AH122="Fuerte",AI122="No disminuye"),0)))))</f>
        <v>1</v>
      </c>
      <c r="AK122" s="535">
        <f>('4-VALORACIÓN DEL RIESGO'!H66-AJ122)</f>
        <v>0</v>
      </c>
      <c r="AL122" s="535" t="str">
        <f t="shared" ref="AL122" si="403">IF(AK122=5,"Casi Seguro",IF(AK122=4,"Probable",IF(AK122=3,"Posible",IF(AK122=2,"Improbable",IF(AK122=1,"Rara Vez",IF(AK122=0,"Rara Vez",IF(AK122&lt;0,"Rara Vez")))))))</f>
        <v>Rara Vez</v>
      </c>
      <c r="AM122" s="536" t="s">
        <v>93</v>
      </c>
      <c r="AN122" s="533">
        <f t="shared" ref="AN122" si="404">IF(AH122="Débil",0,IF(AND(AH122="Moderado",AM122="Directamente"),1,IF(AND(AH122="Moderado",AM122="Indirectamente"),0,IF(AND(AH122="Moderado",AM122="No disminuye"),0,IF(AND(AH122="Fuerte",AM122="Directamente"),2,IF(AND(AH122="Fuerte",AM122="Indirectamente"),1,IF(AND(AH122="Fuerte",AM122="No disminuye"),0)))))))</f>
        <v>0</v>
      </c>
      <c r="AO122" s="533">
        <f>('4-VALORACIÓN DEL RIESGO'!AD66-AN122)</f>
        <v>4</v>
      </c>
      <c r="AP122" s="537" t="str">
        <f t="shared" ref="AP122" si="405">IF(AO122=5,"Catastrófico",IF(AO122=4,"Mayor",IF(AO122=3,"Moderado",IF(AO122=2,"Moderado",IF(AO122=1,"Moderado")))))</f>
        <v>Mayor</v>
      </c>
      <c r="AQ122" s="538" t="str">
        <f t="shared" ref="AQ122" si="406">IF(OR(AND(AP122="Moderado",AL122="Rara Vez"),AND(AP122="Moderado",AL122="Improbable")),"Moderado",IF(OR(AND(AP122="Mayor",AL122="Improbable"),AND(AP122="Mayor",AL122="Rara Vez"),AND(AP122="Moderado",AL122="Probable"),AND(AP122="Moderado",AL122="Posible")),"Alto",IF(OR(AND(AP122="Moderado",AL122="Casi Seguro"),AND(AP122="Mayor",AL122="Posible"),AND(AP122="Mayor",AL122="Probable"),AND(AP122="Mayor",AL122="Casi Seguro")),"Extremo",IF(AP122="Catastrófico","Extremo"))))</f>
        <v>Alto</v>
      </c>
      <c r="AR122" s="538"/>
      <c r="AS122" s="539" t="s">
        <v>291</v>
      </c>
    </row>
    <row r="123" spans="2:45" ht="30.75" thickBot="1" x14ac:dyDescent="0.3">
      <c r="B123" s="548"/>
      <c r="C123" s="484"/>
      <c r="D123" s="546"/>
      <c r="E123" s="546"/>
      <c r="F123" s="132"/>
      <c r="G123" s="132"/>
      <c r="H123" s="132"/>
      <c r="I123" s="132"/>
      <c r="J123" s="132"/>
      <c r="K123" s="132"/>
      <c r="L123" s="132"/>
      <c r="M123" s="125"/>
      <c r="N123" s="193" t="b">
        <f t="shared" si="235"/>
        <v>0</v>
      </c>
      <c r="O123" s="180"/>
      <c r="P123" s="193" t="b">
        <f t="shared" si="236"/>
        <v>0</v>
      </c>
      <c r="Q123" s="180"/>
      <c r="R123" s="193" t="b">
        <f t="shared" si="237"/>
        <v>0</v>
      </c>
      <c r="S123" s="180"/>
      <c r="T123" s="193" t="b">
        <f t="shared" si="238"/>
        <v>0</v>
      </c>
      <c r="U123" s="180"/>
      <c r="V123" s="193" t="b">
        <f t="shared" si="239"/>
        <v>0</v>
      </c>
      <c r="W123" s="180"/>
      <c r="X123" s="193" t="b">
        <f t="shared" si="240"/>
        <v>0</v>
      </c>
      <c r="Y123" s="180"/>
      <c r="Z123" s="193" t="b">
        <f t="shared" si="241"/>
        <v>0</v>
      </c>
      <c r="AA123" s="126">
        <f t="shared" si="242"/>
        <v>0</v>
      </c>
      <c r="AB123" s="127" t="str">
        <f t="shared" si="243"/>
        <v>Débil</v>
      </c>
      <c r="AC123" s="128"/>
      <c r="AD123" s="191" t="str">
        <f t="shared" si="244"/>
        <v>Débil</v>
      </c>
      <c r="AE123" s="129" t="str">
        <f t="shared" si="245"/>
        <v>0</v>
      </c>
      <c r="AF123" s="545"/>
      <c r="AG123" s="541"/>
      <c r="AH123" s="543"/>
      <c r="AI123" s="536"/>
      <c r="AJ123" s="535"/>
      <c r="AK123" s="535"/>
      <c r="AL123" s="535"/>
      <c r="AM123" s="536"/>
      <c r="AN123" s="534"/>
      <c r="AO123" s="534"/>
      <c r="AP123" s="537"/>
      <c r="AQ123" s="538"/>
      <c r="AR123" s="538"/>
      <c r="AS123" s="539"/>
    </row>
    <row r="124" spans="2:45" ht="38.25" x14ac:dyDescent="0.25">
      <c r="B124" s="548"/>
      <c r="C124" s="484"/>
      <c r="D124" s="546" t="str">
        <f>'3-IDENTIFICACIÓN DEL RIESGO'!G124</f>
        <v>Pérdida de documentación en los expedientes de procesos de investigación disciplinaria, en beneficio del o de los investigados</v>
      </c>
      <c r="E124" s="546"/>
      <c r="F124" s="132" t="s">
        <v>813</v>
      </c>
      <c r="G124" s="132" t="s">
        <v>497</v>
      </c>
      <c r="H124" s="132" t="s">
        <v>814</v>
      </c>
      <c r="I124" s="132" t="s">
        <v>815</v>
      </c>
      <c r="J124" s="132" t="s">
        <v>816</v>
      </c>
      <c r="K124" s="132" t="s">
        <v>817</v>
      </c>
      <c r="L124" s="132" t="s">
        <v>818</v>
      </c>
      <c r="M124" s="125" t="s">
        <v>187</v>
      </c>
      <c r="N124" s="193">
        <f t="shared" si="235"/>
        <v>15</v>
      </c>
      <c r="O124" s="180" t="s">
        <v>188</v>
      </c>
      <c r="P124" s="193">
        <f t="shared" si="236"/>
        <v>15</v>
      </c>
      <c r="Q124" s="180" t="s">
        <v>189</v>
      </c>
      <c r="R124" s="193">
        <f t="shared" si="237"/>
        <v>15</v>
      </c>
      <c r="S124" s="180" t="s">
        <v>61</v>
      </c>
      <c r="T124" s="193">
        <f t="shared" si="238"/>
        <v>15</v>
      </c>
      <c r="U124" s="180" t="s">
        <v>190</v>
      </c>
      <c r="V124" s="193">
        <f t="shared" si="239"/>
        <v>15</v>
      </c>
      <c r="W124" s="180" t="s">
        <v>191</v>
      </c>
      <c r="X124" s="193">
        <f t="shared" si="240"/>
        <v>15</v>
      </c>
      <c r="Y124" s="180" t="s">
        <v>194</v>
      </c>
      <c r="Z124" s="193">
        <f t="shared" si="241"/>
        <v>5</v>
      </c>
      <c r="AA124" s="126">
        <f t="shared" si="242"/>
        <v>95</v>
      </c>
      <c r="AB124" s="127" t="str">
        <f t="shared" si="243"/>
        <v>Moderado</v>
      </c>
      <c r="AC124" s="128" t="s">
        <v>58</v>
      </c>
      <c r="AD124" s="191" t="str">
        <f t="shared" si="244"/>
        <v>Moderado</v>
      </c>
      <c r="AE124" s="129" t="str">
        <f t="shared" si="245"/>
        <v>50</v>
      </c>
      <c r="AF124" s="544">
        <v>1</v>
      </c>
      <c r="AG124" s="540">
        <f t="shared" ref="AG124" si="407">(AE124+AE125)/AF124</f>
        <v>50</v>
      </c>
      <c r="AH124" s="542" t="str">
        <f t="shared" ref="AH124" si="408">IF(AG124&lt;50,"Débil",IF(AG124&lt;=99,"Moderado",IF(AG124=100,"Fuerte",IF(AG124="","ERROR"))))</f>
        <v>Moderado</v>
      </c>
      <c r="AI124" s="536" t="s">
        <v>92</v>
      </c>
      <c r="AJ124" s="535">
        <f t="shared" ref="AJ124" si="409">IF(AH124="Débil",0,IF(AND(AH124="Moderado",AI124="Directamente"),1,IF(AND(AH124="Moderado",AI124="No disminuye"),0,IF(AND(AH124="Fuerte",AI124="Directamente"),2,IF(AND(AH124="Fuerte",AI124="No disminuye"),0)))))</f>
        <v>1</v>
      </c>
      <c r="AK124" s="535">
        <f>('4-VALORACIÓN DEL RIESGO'!H67-AJ124)</f>
        <v>2</v>
      </c>
      <c r="AL124" s="535" t="str">
        <f t="shared" ref="AL124" si="410">IF(AK124=5,"Casi Seguro",IF(AK124=4,"Probable",IF(AK124=3,"Posible",IF(AK124=2,"Improbable",IF(AK124=1,"Rara Vez",IF(AK124=0,"Rara Vez",IF(AK124&lt;0,"Rara Vez")))))))</f>
        <v>Improbable</v>
      </c>
      <c r="AM124" s="536" t="s">
        <v>93</v>
      </c>
      <c r="AN124" s="533">
        <f t="shared" ref="AN124" si="411">IF(AH124="Débil",0,IF(AND(AH124="Moderado",AM124="Directamente"),1,IF(AND(AH124="Moderado",AM124="Indirectamente"),0,IF(AND(AH124="Moderado",AM124="No disminuye"),0,IF(AND(AH124="Fuerte",AM124="Directamente"),2,IF(AND(AH124="Fuerte",AM124="Indirectamente"),1,IF(AND(AH124="Fuerte",AM124="No disminuye"),0)))))))</f>
        <v>0</v>
      </c>
      <c r="AO124" s="533">
        <f>('4-VALORACIÓN DEL RIESGO'!AD67-AN124)</f>
        <v>5</v>
      </c>
      <c r="AP124" s="537" t="str">
        <f t="shared" ref="AP124" si="412">IF(AO124=5,"Catastrófico",IF(AO124=4,"Mayor",IF(AO124=3,"Moderado",IF(AO124=2,"Moderado",IF(AO124=1,"Moderado")))))</f>
        <v>Catastrófico</v>
      </c>
      <c r="AQ124" s="538" t="str">
        <f t="shared" ref="AQ124" si="413">IF(OR(AND(AP124="Moderado",AL124="Rara Vez"),AND(AP124="Moderado",AL124="Improbable")),"Moderado",IF(OR(AND(AP124="Mayor",AL124="Improbable"),AND(AP124="Mayor",AL124="Rara Vez"),AND(AP124="Moderado",AL124="Probable"),AND(AP124="Moderado",AL124="Posible")),"Alto",IF(OR(AND(AP124="Moderado",AL124="Casi Seguro"),AND(AP124="Mayor",AL124="Posible"),AND(AP124="Mayor",AL124="Probable"),AND(AP124="Mayor",AL124="Casi Seguro")),"Extremo",IF(AP124="Catastrófico","Extremo"))))</f>
        <v>Extremo</v>
      </c>
      <c r="AR124" s="538"/>
      <c r="AS124" s="539" t="s">
        <v>291</v>
      </c>
    </row>
    <row r="125" spans="2:45" ht="30.75" thickBot="1" x14ac:dyDescent="0.3">
      <c r="B125" s="548"/>
      <c r="C125" s="484"/>
      <c r="D125" s="546"/>
      <c r="E125" s="546"/>
      <c r="F125" s="132"/>
      <c r="G125" s="132"/>
      <c r="H125" s="132"/>
      <c r="I125" s="132"/>
      <c r="J125" s="132"/>
      <c r="K125" s="132"/>
      <c r="L125" s="132"/>
      <c r="M125" s="125"/>
      <c r="N125" s="193" t="b">
        <f t="shared" si="235"/>
        <v>0</v>
      </c>
      <c r="O125" s="180"/>
      <c r="P125" s="193" t="b">
        <f t="shared" si="236"/>
        <v>0</v>
      </c>
      <c r="Q125" s="180"/>
      <c r="R125" s="193" t="b">
        <f t="shared" si="237"/>
        <v>0</v>
      </c>
      <c r="S125" s="180"/>
      <c r="T125" s="193" t="b">
        <f t="shared" si="238"/>
        <v>0</v>
      </c>
      <c r="U125" s="180"/>
      <c r="V125" s="193" t="b">
        <f t="shared" si="239"/>
        <v>0</v>
      </c>
      <c r="W125" s="180"/>
      <c r="X125" s="193" t="b">
        <f t="shared" si="240"/>
        <v>0</v>
      </c>
      <c r="Y125" s="180"/>
      <c r="Z125" s="193" t="b">
        <f t="shared" si="241"/>
        <v>0</v>
      </c>
      <c r="AA125" s="126">
        <f t="shared" si="242"/>
        <v>0</v>
      </c>
      <c r="AB125" s="127" t="str">
        <f t="shared" si="243"/>
        <v>Débil</v>
      </c>
      <c r="AC125" s="128"/>
      <c r="AD125" s="191" t="str">
        <f t="shared" si="244"/>
        <v>Débil</v>
      </c>
      <c r="AE125" s="129" t="str">
        <f t="shared" si="245"/>
        <v>0</v>
      </c>
      <c r="AF125" s="545"/>
      <c r="AG125" s="541"/>
      <c r="AH125" s="543"/>
      <c r="AI125" s="536"/>
      <c r="AJ125" s="535"/>
      <c r="AK125" s="535"/>
      <c r="AL125" s="535"/>
      <c r="AM125" s="536"/>
      <c r="AN125" s="534"/>
      <c r="AO125" s="534"/>
      <c r="AP125" s="537"/>
      <c r="AQ125" s="538"/>
      <c r="AR125" s="538"/>
      <c r="AS125" s="539"/>
    </row>
    <row r="126" spans="2:45" ht="56.25" customHeight="1" x14ac:dyDescent="0.25">
      <c r="B126" s="548"/>
      <c r="C126" s="484"/>
      <c r="D126" s="546" t="str">
        <f>'3-IDENTIFICACIÓN DEL RIESGO'!G126</f>
        <v>Prescripción o caducidad de la acción disciplinaria en favor de los implicados.</v>
      </c>
      <c r="E126" s="546"/>
      <c r="F126" s="132" t="s">
        <v>813</v>
      </c>
      <c r="G126" s="132" t="s">
        <v>497</v>
      </c>
      <c r="H126" s="132" t="s">
        <v>819</v>
      </c>
      <c r="I126" s="132" t="s">
        <v>820</v>
      </c>
      <c r="J126" s="132" t="s">
        <v>821</v>
      </c>
      <c r="K126" s="132" t="s">
        <v>817</v>
      </c>
      <c r="L126" s="132" t="s">
        <v>822</v>
      </c>
      <c r="M126" s="125" t="s">
        <v>187</v>
      </c>
      <c r="N126" s="193">
        <f t="shared" si="235"/>
        <v>15</v>
      </c>
      <c r="O126" s="180" t="s">
        <v>188</v>
      </c>
      <c r="P126" s="193">
        <f t="shared" si="236"/>
        <v>15</v>
      </c>
      <c r="Q126" s="180" t="s">
        <v>189</v>
      </c>
      <c r="R126" s="193">
        <f t="shared" si="237"/>
        <v>15</v>
      </c>
      <c r="S126" s="180" t="s">
        <v>193</v>
      </c>
      <c r="T126" s="193">
        <f t="shared" si="238"/>
        <v>10</v>
      </c>
      <c r="U126" s="180" t="s">
        <v>190</v>
      </c>
      <c r="V126" s="193">
        <f t="shared" si="239"/>
        <v>15</v>
      </c>
      <c r="W126" s="180" t="s">
        <v>191</v>
      </c>
      <c r="X126" s="193">
        <f t="shared" si="240"/>
        <v>15</v>
      </c>
      <c r="Y126" s="180" t="s">
        <v>194</v>
      </c>
      <c r="Z126" s="193">
        <f t="shared" si="241"/>
        <v>5</v>
      </c>
      <c r="AA126" s="126">
        <f t="shared" si="242"/>
        <v>90</v>
      </c>
      <c r="AB126" s="127" t="str">
        <f t="shared" si="243"/>
        <v>Moderado</v>
      </c>
      <c r="AC126" s="128" t="s">
        <v>58</v>
      </c>
      <c r="AD126" s="191" t="str">
        <f t="shared" si="244"/>
        <v>Moderado</v>
      </c>
      <c r="AE126" s="129" t="str">
        <f t="shared" si="245"/>
        <v>50</v>
      </c>
      <c r="AF126" s="544">
        <v>1</v>
      </c>
      <c r="AG126" s="540">
        <f t="shared" ref="AG126" si="414">(AE126+AE127)/AF126</f>
        <v>50</v>
      </c>
      <c r="AH126" s="542" t="str">
        <f t="shared" ref="AH126" si="415">IF(AG126&lt;50,"Débil",IF(AG126&lt;=99,"Moderado",IF(AG126=100,"Fuerte",IF(AG126="","ERROR"))))</f>
        <v>Moderado</v>
      </c>
      <c r="AI126" s="536" t="s">
        <v>92</v>
      </c>
      <c r="AJ126" s="535">
        <f t="shared" ref="AJ126" si="416">IF(AH126="Débil",0,IF(AND(AH126="Moderado",AI126="Directamente"),1,IF(AND(AH126="Moderado",AI126="No disminuye"),0,IF(AND(AH126="Fuerte",AI126="Directamente"),2,IF(AND(AH126="Fuerte",AI126="No disminuye"),0)))))</f>
        <v>1</v>
      </c>
      <c r="AK126" s="535">
        <f>('4-VALORACIÓN DEL RIESGO'!H68-AJ126)</f>
        <v>2</v>
      </c>
      <c r="AL126" s="535" t="str">
        <f t="shared" ref="AL126" si="417">IF(AK126=5,"Casi Seguro",IF(AK126=4,"Probable",IF(AK126=3,"Posible",IF(AK126=2,"Improbable",IF(AK126=1,"Rara Vez",IF(AK126=0,"Rara Vez",IF(AK126&lt;0,"Rara Vez")))))))</f>
        <v>Improbable</v>
      </c>
      <c r="AM126" s="536" t="s">
        <v>93</v>
      </c>
      <c r="AN126" s="533">
        <f t="shared" ref="AN126" si="418">IF(AH126="Débil",0,IF(AND(AH126="Moderado",AM126="Directamente"),1,IF(AND(AH126="Moderado",AM126="Indirectamente"),0,IF(AND(AH126="Moderado",AM126="No disminuye"),0,IF(AND(AH126="Fuerte",AM126="Directamente"),2,IF(AND(AH126="Fuerte",AM126="Indirectamente"),1,IF(AND(AH126="Fuerte",AM126="No disminuye"),0)))))))</f>
        <v>0</v>
      </c>
      <c r="AO126" s="533">
        <f>('4-VALORACIÓN DEL RIESGO'!AD68-AN126)</f>
        <v>5</v>
      </c>
      <c r="AP126" s="537" t="str">
        <f t="shared" ref="AP126" si="419">IF(AO126=5,"Catastrófico",IF(AO126=4,"Mayor",IF(AO126=3,"Moderado",IF(AO126=2,"Moderado",IF(AO126=1,"Moderado")))))</f>
        <v>Catastrófico</v>
      </c>
      <c r="AQ126" s="538" t="str">
        <f t="shared" ref="AQ126" si="420">IF(OR(AND(AP126="Moderado",AL126="Rara Vez"),AND(AP126="Moderado",AL126="Improbable")),"Moderado",IF(OR(AND(AP126="Mayor",AL126="Improbable"),AND(AP126="Mayor",AL126="Rara Vez"),AND(AP126="Moderado",AL126="Probable"),AND(AP126="Moderado",AL126="Posible")),"Alto",IF(OR(AND(AP126="Moderado",AL126="Casi Seguro"),AND(AP126="Mayor",AL126="Posible"),AND(AP126="Mayor",AL126="Probable"),AND(AP126="Mayor",AL126="Casi Seguro")),"Extremo",IF(AP126="Catastrófico","Extremo"))))</f>
        <v>Extremo</v>
      </c>
      <c r="AR126" s="538"/>
      <c r="AS126" s="539" t="s">
        <v>291</v>
      </c>
    </row>
    <row r="127" spans="2:45" ht="30.75" thickBot="1" x14ac:dyDescent="0.3">
      <c r="B127" s="548"/>
      <c r="C127" s="484"/>
      <c r="D127" s="546"/>
      <c r="E127" s="546"/>
      <c r="F127" s="132"/>
      <c r="G127" s="132"/>
      <c r="H127" s="132"/>
      <c r="I127" s="132"/>
      <c r="J127" s="132"/>
      <c r="K127" s="132"/>
      <c r="L127" s="132"/>
      <c r="M127" s="125"/>
      <c r="N127" s="193" t="b">
        <f t="shared" si="235"/>
        <v>0</v>
      </c>
      <c r="O127" s="180"/>
      <c r="P127" s="193" t="b">
        <f t="shared" si="236"/>
        <v>0</v>
      </c>
      <c r="Q127" s="180"/>
      <c r="R127" s="193" t="b">
        <f t="shared" si="237"/>
        <v>0</v>
      </c>
      <c r="S127" s="180"/>
      <c r="T127" s="193" t="b">
        <f t="shared" si="238"/>
        <v>0</v>
      </c>
      <c r="U127" s="180"/>
      <c r="V127" s="193" t="b">
        <f t="shared" si="239"/>
        <v>0</v>
      </c>
      <c r="W127" s="180"/>
      <c r="X127" s="193" t="b">
        <f t="shared" si="240"/>
        <v>0</v>
      </c>
      <c r="Y127" s="180"/>
      <c r="Z127" s="193" t="b">
        <f t="shared" si="241"/>
        <v>0</v>
      </c>
      <c r="AA127" s="126">
        <f t="shared" si="242"/>
        <v>0</v>
      </c>
      <c r="AB127" s="127" t="str">
        <f t="shared" si="243"/>
        <v>Débil</v>
      </c>
      <c r="AC127" s="128"/>
      <c r="AD127" s="191" t="str">
        <f t="shared" si="244"/>
        <v>Débil</v>
      </c>
      <c r="AE127" s="129" t="str">
        <f t="shared" si="245"/>
        <v>0</v>
      </c>
      <c r="AF127" s="545"/>
      <c r="AG127" s="541"/>
      <c r="AH127" s="543"/>
      <c r="AI127" s="536"/>
      <c r="AJ127" s="535"/>
      <c r="AK127" s="535"/>
      <c r="AL127" s="535"/>
      <c r="AM127" s="536"/>
      <c r="AN127" s="534"/>
      <c r="AO127" s="534"/>
      <c r="AP127" s="537"/>
      <c r="AQ127" s="538"/>
      <c r="AR127" s="538"/>
      <c r="AS127" s="539"/>
    </row>
    <row r="128" spans="2:45" ht="30" x14ac:dyDescent="0.25">
      <c r="B128" s="548"/>
      <c r="C128" s="484"/>
      <c r="D128" s="546" t="str">
        <f>'3-IDENTIFICACIÓN DEL RIESGO'!G128</f>
        <v>Riesgo 5</v>
      </c>
      <c r="E128" s="546"/>
      <c r="F128" s="132"/>
      <c r="G128" s="132"/>
      <c r="H128" s="132"/>
      <c r="I128" s="132"/>
      <c r="J128" s="132"/>
      <c r="K128" s="132"/>
      <c r="L128" s="132"/>
      <c r="M128" s="125"/>
      <c r="N128" s="193" t="b">
        <f t="shared" si="235"/>
        <v>0</v>
      </c>
      <c r="O128" s="180"/>
      <c r="P128" s="193" t="b">
        <f t="shared" si="236"/>
        <v>0</v>
      </c>
      <c r="Q128" s="180"/>
      <c r="R128" s="193" t="b">
        <f t="shared" si="237"/>
        <v>0</v>
      </c>
      <c r="S128" s="180"/>
      <c r="T128" s="193" t="b">
        <f t="shared" si="238"/>
        <v>0</v>
      </c>
      <c r="U128" s="180"/>
      <c r="V128" s="193" t="b">
        <f t="shared" si="239"/>
        <v>0</v>
      </c>
      <c r="W128" s="180"/>
      <c r="X128" s="193" t="b">
        <f t="shared" si="240"/>
        <v>0</v>
      </c>
      <c r="Y128" s="180"/>
      <c r="Z128" s="193" t="b">
        <f t="shared" si="241"/>
        <v>0</v>
      </c>
      <c r="AA128" s="126">
        <f t="shared" si="242"/>
        <v>0</v>
      </c>
      <c r="AB128" s="127" t="str">
        <f t="shared" si="243"/>
        <v>Débil</v>
      </c>
      <c r="AC128" s="128"/>
      <c r="AD128" s="191" t="str">
        <f t="shared" si="244"/>
        <v>Débil</v>
      </c>
      <c r="AE128" s="129" t="str">
        <f t="shared" si="245"/>
        <v>0</v>
      </c>
      <c r="AF128" s="544"/>
      <c r="AG128" s="540" t="e">
        <f t="shared" ref="AG128" si="421">(AE128+AE129)/AF128</f>
        <v>#DIV/0!</v>
      </c>
      <c r="AH128" s="542" t="e">
        <f t="shared" ref="AH128" si="422">IF(AG128&lt;50,"Débil",IF(AG128&lt;=99,"Moderado",IF(AG128=100,"Fuerte",IF(AG128="","ERROR"))))</f>
        <v>#DIV/0!</v>
      </c>
      <c r="AI128" s="536"/>
      <c r="AJ128" s="535" t="e">
        <f t="shared" ref="AJ128" si="423">IF(AH128="Débil",0,IF(AND(AH128="Moderado",AI128="Directamente"),1,IF(AND(AH128="Moderado",AI128="No disminuye"),0,IF(AND(AH128="Fuerte",AI128="Directamente"),2,IF(AND(AH128="Fuerte",AI128="No disminuye"),0)))))</f>
        <v>#DIV/0!</v>
      </c>
      <c r="AK128" s="535" t="e">
        <f>('4-VALORACIÓN DEL RIESGO'!H69-AJ128)</f>
        <v>#DIV/0!</v>
      </c>
      <c r="AL128" s="535" t="e">
        <f t="shared" ref="AL128" si="424">IF(AK128=5,"Casi Seguro",IF(AK128=4,"Probable",IF(AK128=3,"Posible",IF(AK128=2,"Improbable",IF(AK128=1,"Rara Vez",IF(AK128=0,"Rara Vez",IF(AK128&lt;0,"Rara Vez")))))))</f>
        <v>#DIV/0!</v>
      </c>
      <c r="AM128" s="536"/>
      <c r="AN128" s="533" t="e">
        <f t="shared" ref="AN128" si="425">IF(AH128="Débil",0,IF(AND(AH128="Moderado",AM128="Directamente"),1,IF(AND(AH128="Moderado",AM128="Indirectamente"),0,IF(AND(AH128="Moderado",AM128="No disminuye"),0,IF(AND(AH128="Fuerte",AM128="Directamente"),2,IF(AND(AH128="Fuerte",AM128="Indirectamente"),1,IF(AND(AH128="Fuerte",AM128="No disminuye"),0)))))))</f>
        <v>#DIV/0!</v>
      </c>
      <c r="AO128" s="533" t="e">
        <f>('4-VALORACIÓN DEL RIESGO'!AD69-AN128)</f>
        <v>#DIV/0!</v>
      </c>
      <c r="AP128" s="537" t="e">
        <f t="shared" ref="AP128" si="426">IF(AO128=5,"Catastrófico",IF(AO128=4,"Mayor",IF(AO128=3,"Moderado",IF(AO128=2,"Moderado",IF(AO128=1,"Moderado")))))</f>
        <v>#DIV/0!</v>
      </c>
      <c r="AQ128" s="538" t="e">
        <f t="shared" ref="AQ128" si="427">IF(OR(AND(AP128="Moderado",AL128="Rara Vez"),AND(AP128="Moderado",AL128="Improbable")),"Moderado",IF(OR(AND(AP128="Mayor",AL128="Improbable"),AND(AP128="Mayor",AL128="Rara Vez"),AND(AP128="Moderado",AL128="Probable"),AND(AP128="Moderado",AL128="Posible")),"Alto",IF(OR(AND(AP128="Moderado",AL128="Casi Seguro"),AND(AP128="Mayor",AL128="Posible"),AND(AP128="Mayor",AL128="Probable"),AND(AP128="Mayor",AL128="Casi Seguro")),"Extremo",IF(AP128="Catastrófico","Extremo"))))</f>
        <v>#DIV/0!</v>
      </c>
      <c r="AR128" s="538"/>
      <c r="AS128" s="539" t="s">
        <v>291</v>
      </c>
    </row>
    <row r="129" spans="2:45" ht="30.75" thickBot="1" x14ac:dyDescent="0.3">
      <c r="B129" s="549"/>
      <c r="C129" s="485"/>
      <c r="D129" s="546"/>
      <c r="E129" s="546"/>
      <c r="F129" s="132"/>
      <c r="G129" s="132"/>
      <c r="H129" s="132"/>
      <c r="I129" s="132"/>
      <c r="J129" s="132"/>
      <c r="K129" s="132"/>
      <c r="L129" s="132"/>
      <c r="M129" s="125"/>
      <c r="N129" s="193" t="b">
        <f t="shared" si="235"/>
        <v>0</v>
      </c>
      <c r="O129" s="180"/>
      <c r="P129" s="193" t="b">
        <f t="shared" si="236"/>
        <v>0</v>
      </c>
      <c r="Q129" s="180"/>
      <c r="R129" s="193" t="b">
        <f t="shared" si="237"/>
        <v>0</v>
      </c>
      <c r="S129" s="180"/>
      <c r="T129" s="193" t="b">
        <f t="shared" si="238"/>
        <v>0</v>
      </c>
      <c r="U129" s="180"/>
      <c r="V129" s="193" t="b">
        <f t="shared" si="239"/>
        <v>0</v>
      </c>
      <c r="W129" s="180"/>
      <c r="X129" s="193" t="b">
        <f t="shared" si="240"/>
        <v>0</v>
      </c>
      <c r="Y129" s="180"/>
      <c r="Z129" s="193" t="b">
        <f t="shared" si="241"/>
        <v>0</v>
      </c>
      <c r="AA129" s="126">
        <f t="shared" si="242"/>
        <v>0</v>
      </c>
      <c r="AB129" s="127" t="str">
        <f t="shared" si="243"/>
        <v>Débil</v>
      </c>
      <c r="AC129" s="128"/>
      <c r="AD129" s="191" t="str">
        <f t="shared" si="244"/>
        <v>Débil</v>
      </c>
      <c r="AE129" s="129" t="str">
        <f t="shared" si="245"/>
        <v>0</v>
      </c>
      <c r="AF129" s="545"/>
      <c r="AG129" s="541"/>
      <c r="AH129" s="543"/>
      <c r="AI129" s="536"/>
      <c r="AJ129" s="535"/>
      <c r="AK129" s="535"/>
      <c r="AL129" s="535"/>
      <c r="AM129" s="536"/>
      <c r="AN129" s="534"/>
      <c r="AO129" s="534"/>
      <c r="AP129" s="537"/>
      <c r="AQ129" s="538"/>
      <c r="AR129" s="538"/>
      <c r="AS129" s="539"/>
    </row>
    <row r="130" spans="2:45" ht="51" x14ac:dyDescent="0.25">
      <c r="B130" s="547" t="str">
        <f>'3-IDENTIFICACIÓN DEL RIESGO'!B130</f>
        <v>Apoyo Jurídico</v>
      </c>
      <c r="C130" s="483" t="str">
        <f>'3-IDENTIFICACIÓN DEL RIESGO'!E130</f>
        <v>1. Oficina Jurídica</v>
      </c>
      <c r="D130" s="546" t="str">
        <f>'3-IDENTIFICACIÓN DEL RIESGO'!G130</f>
        <v>Emitir conceptos y viabilidades jurídicas para  favorecer intereses propios o de terceros.</v>
      </c>
      <c r="E130" s="546"/>
      <c r="F130" s="132" t="s">
        <v>1085</v>
      </c>
      <c r="G130" s="132" t="s">
        <v>1085</v>
      </c>
      <c r="H130" s="132" t="s">
        <v>1086</v>
      </c>
      <c r="I130" s="132" t="s">
        <v>1087</v>
      </c>
      <c r="J130" s="132" t="s">
        <v>1088</v>
      </c>
      <c r="K130" s="132" t="s">
        <v>1089</v>
      </c>
      <c r="L130" s="132" t="s">
        <v>1090</v>
      </c>
      <c r="M130" s="125" t="s">
        <v>187</v>
      </c>
      <c r="N130" s="193">
        <f t="shared" si="235"/>
        <v>15</v>
      </c>
      <c r="O130" s="180" t="s">
        <v>188</v>
      </c>
      <c r="P130" s="193">
        <f t="shared" si="236"/>
        <v>15</v>
      </c>
      <c r="Q130" s="180" t="s">
        <v>189</v>
      </c>
      <c r="R130" s="193">
        <f t="shared" si="237"/>
        <v>15</v>
      </c>
      <c r="S130" s="180" t="s">
        <v>61</v>
      </c>
      <c r="T130" s="193">
        <f t="shared" si="238"/>
        <v>15</v>
      </c>
      <c r="U130" s="180" t="s">
        <v>190</v>
      </c>
      <c r="V130" s="193">
        <f t="shared" si="239"/>
        <v>15</v>
      </c>
      <c r="W130" s="180" t="s">
        <v>191</v>
      </c>
      <c r="X130" s="193">
        <f t="shared" si="240"/>
        <v>15</v>
      </c>
      <c r="Y130" s="180" t="s">
        <v>192</v>
      </c>
      <c r="Z130" s="193">
        <f t="shared" si="241"/>
        <v>10</v>
      </c>
      <c r="AA130" s="126">
        <f t="shared" si="242"/>
        <v>100</v>
      </c>
      <c r="AB130" s="127" t="str">
        <f t="shared" si="243"/>
        <v>Fuerte</v>
      </c>
      <c r="AC130" s="128" t="s">
        <v>64</v>
      </c>
      <c r="AD130" s="191" t="str">
        <f t="shared" si="244"/>
        <v>Fuerte</v>
      </c>
      <c r="AE130" s="129" t="str">
        <f t="shared" si="245"/>
        <v>100</v>
      </c>
      <c r="AF130" s="544">
        <v>1</v>
      </c>
      <c r="AG130" s="540">
        <f t="shared" ref="AG130" si="428">(AE130+AE131)/AF130</f>
        <v>100</v>
      </c>
      <c r="AH130" s="542" t="str">
        <f t="shared" ref="AH130" si="429">IF(AG130&lt;50,"Débil",IF(AG130&lt;=99,"Moderado",IF(AG130=100,"Fuerte",IF(AG130="","ERROR"))))</f>
        <v>Fuerte</v>
      </c>
      <c r="AI130" s="536" t="s">
        <v>92</v>
      </c>
      <c r="AJ130" s="535">
        <f t="shared" ref="AJ130" si="430">IF(AH130="Débil",0,IF(AND(AH130="Moderado",AI130="Directamente"),1,IF(AND(AH130="Moderado",AI130="No disminuye"),0,IF(AND(AH130="Fuerte",AI130="Directamente"),2,IF(AND(AH130="Fuerte",AI130="No disminuye"),0)))))</f>
        <v>2</v>
      </c>
      <c r="AK130" s="535">
        <f>('4-VALORACIÓN DEL RIESGO'!H70-AJ130)</f>
        <v>1</v>
      </c>
      <c r="AL130" s="535" t="str">
        <f t="shared" ref="AL130" si="431">IF(AK130=5,"Casi Seguro",IF(AK130=4,"Probable",IF(AK130=3,"Posible",IF(AK130=2,"Improbable",IF(AK130=1,"Rara Vez",IF(AK130=0,"Rara Vez",IF(AK130&lt;0,"Rara Vez")))))))</f>
        <v>Rara Vez</v>
      </c>
      <c r="AM130" s="536" t="s">
        <v>93</v>
      </c>
      <c r="AN130" s="533">
        <f t="shared" ref="AN130" si="432">IF(AH130="Débil",0,IF(AND(AH130="Moderado",AM130="Directamente"),1,IF(AND(AH130="Moderado",AM130="Indirectamente"),0,IF(AND(AH130="Moderado",AM130="No disminuye"),0,IF(AND(AH130="Fuerte",AM130="Directamente"),2,IF(AND(AH130="Fuerte",AM130="Indirectamente"),1,IF(AND(AH130="Fuerte",AM130="No disminuye"),0)))))))</f>
        <v>1</v>
      </c>
      <c r="AO130" s="533">
        <f>('4-VALORACIÓN DEL RIESGO'!AD70-AN130)</f>
        <v>4</v>
      </c>
      <c r="AP130" s="537" t="str">
        <f t="shared" ref="AP130" si="433">IF(AO130=5,"Catastrófico",IF(AO130=4,"Mayor",IF(AO130=3,"Moderado",IF(AO130=2,"Moderado",IF(AO130=1,"Moderado")))))</f>
        <v>Mayor</v>
      </c>
      <c r="AQ130" s="538" t="str">
        <f t="shared" ref="AQ130" si="434">IF(OR(AND(AP130="Moderado",AL130="Rara Vez"),AND(AP130="Moderado",AL130="Improbable")),"Moderado",IF(OR(AND(AP130="Mayor",AL130="Improbable"),AND(AP130="Mayor",AL130="Rara Vez"),AND(AP130="Moderado",AL130="Probable"),AND(AP130="Moderado",AL130="Posible")),"Alto",IF(OR(AND(AP130="Moderado",AL130="Casi Seguro"),AND(AP130="Mayor",AL130="Posible"),AND(AP130="Mayor",AL130="Probable"),AND(AP130="Mayor",AL130="Casi Seguro")),"Extremo",IF(AP130="Catastrófico","Extremo"))))</f>
        <v>Alto</v>
      </c>
      <c r="AR130" s="538"/>
      <c r="AS130" s="539" t="s">
        <v>291</v>
      </c>
    </row>
    <row r="131" spans="2:45" ht="30.75" thickBot="1" x14ac:dyDescent="0.3">
      <c r="B131" s="548"/>
      <c r="C131" s="484"/>
      <c r="D131" s="546"/>
      <c r="E131" s="546"/>
      <c r="F131" s="132"/>
      <c r="G131" s="132"/>
      <c r="H131" s="132"/>
      <c r="I131" s="132"/>
      <c r="J131" s="132"/>
      <c r="K131" s="132"/>
      <c r="L131" s="132"/>
      <c r="M131" s="125"/>
      <c r="N131" s="193" t="b">
        <f t="shared" si="235"/>
        <v>0</v>
      </c>
      <c r="O131" s="180"/>
      <c r="P131" s="193" t="b">
        <f t="shared" si="236"/>
        <v>0</v>
      </c>
      <c r="Q131" s="180"/>
      <c r="R131" s="193" t="b">
        <f t="shared" si="237"/>
        <v>0</v>
      </c>
      <c r="S131" s="180"/>
      <c r="T131" s="193" t="b">
        <f t="shared" si="238"/>
        <v>0</v>
      </c>
      <c r="U131" s="180"/>
      <c r="V131" s="193" t="b">
        <f t="shared" si="239"/>
        <v>0</v>
      </c>
      <c r="W131" s="180"/>
      <c r="X131" s="193" t="b">
        <f t="shared" si="240"/>
        <v>0</v>
      </c>
      <c r="Y131" s="180"/>
      <c r="Z131" s="193" t="b">
        <f t="shared" si="241"/>
        <v>0</v>
      </c>
      <c r="AA131" s="126">
        <f t="shared" si="242"/>
        <v>0</v>
      </c>
      <c r="AB131" s="127" t="str">
        <f t="shared" si="243"/>
        <v>Débil</v>
      </c>
      <c r="AC131" s="128"/>
      <c r="AD131" s="191" t="str">
        <f t="shared" si="244"/>
        <v>Débil</v>
      </c>
      <c r="AE131" s="129" t="str">
        <f t="shared" si="245"/>
        <v>0</v>
      </c>
      <c r="AF131" s="545"/>
      <c r="AG131" s="541"/>
      <c r="AH131" s="543"/>
      <c r="AI131" s="536"/>
      <c r="AJ131" s="535"/>
      <c r="AK131" s="535"/>
      <c r="AL131" s="535"/>
      <c r="AM131" s="536"/>
      <c r="AN131" s="534"/>
      <c r="AO131" s="534"/>
      <c r="AP131" s="537"/>
      <c r="AQ131" s="538"/>
      <c r="AR131" s="538"/>
      <c r="AS131" s="539"/>
    </row>
    <row r="132" spans="2:45" ht="51" x14ac:dyDescent="0.25">
      <c r="B132" s="548"/>
      <c r="C132" s="484"/>
      <c r="D132" s="546" t="str">
        <f>'3-IDENTIFICACIÓN DEL RIESGO'!G132</f>
        <v>Aplicación discrecional de normas para favorecer intereses de terceros</v>
      </c>
      <c r="E132" s="546"/>
      <c r="F132" s="132" t="s">
        <v>1085</v>
      </c>
      <c r="G132" s="132" t="s">
        <v>1091</v>
      </c>
      <c r="H132" s="132" t="s">
        <v>1086</v>
      </c>
      <c r="I132" s="132" t="s">
        <v>1087</v>
      </c>
      <c r="J132" s="132" t="s">
        <v>1088</v>
      </c>
      <c r="K132" s="132" t="s">
        <v>1089</v>
      </c>
      <c r="L132" s="132" t="s">
        <v>1090</v>
      </c>
      <c r="M132" s="125" t="s">
        <v>187</v>
      </c>
      <c r="N132" s="193">
        <f t="shared" si="235"/>
        <v>15</v>
      </c>
      <c r="O132" s="180" t="s">
        <v>188</v>
      </c>
      <c r="P132" s="193">
        <f t="shared" si="236"/>
        <v>15</v>
      </c>
      <c r="Q132" s="180" t="s">
        <v>189</v>
      </c>
      <c r="R132" s="193">
        <f t="shared" si="237"/>
        <v>15</v>
      </c>
      <c r="S132" s="180" t="s">
        <v>193</v>
      </c>
      <c r="T132" s="193">
        <f t="shared" si="238"/>
        <v>10</v>
      </c>
      <c r="U132" s="180" t="s">
        <v>190</v>
      </c>
      <c r="V132" s="193">
        <f t="shared" si="239"/>
        <v>15</v>
      </c>
      <c r="W132" s="180" t="s">
        <v>191</v>
      </c>
      <c r="X132" s="193">
        <f t="shared" si="240"/>
        <v>15</v>
      </c>
      <c r="Y132" s="180" t="s">
        <v>192</v>
      </c>
      <c r="Z132" s="193">
        <f t="shared" si="241"/>
        <v>10</v>
      </c>
      <c r="AA132" s="126">
        <f t="shared" si="242"/>
        <v>95</v>
      </c>
      <c r="AB132" s="127" t="str">
        <f t="shared" si="243"/>
        <v>Moderado</v>
      </c>
      <c r="AC132" s="128" t="s">
        <v>58</v>
      </c>
      <c r="AD132" s="191" t="str">
        <f t="shared" si="244"/>
        <v>Moderado</v>
      </c>
      <c r="AE132" s="129" t="str">
        <f t="shared" si="245"/>
        <v>50</v>
      </c>
      <c r="AF132" s="544">
        <v>1</v>
      </c>
      <c r="AG132" s="540">
        <f t="shared" ref="AG132" si="435">(AE132+AE133)/AF132</f>
        <v>50</v>
      </c>
      <c r="AH132" s="542" t="str">
        <f t="shared" ref="AH132" si="436">IF(AG132&lt;50,"Débil",IF(AG132&lt;=99,"Moderado",IF(AG132=100,"Fuerte",IF(AG132="","ERROR"))))</f>
        <v>Moderado</v>
      </c>
      <c r="AI132" s="536" t="s">
        <v>92</v>
      </c>
      <c r="AJ132" s="535">
        <f t="shared" ref="AJ132" si="437">IF(AH132="Débil",0,IF(AND(AH132="Moderado",AI132="Directamente"),1,IF(AND(AH132="Moderado",AI132="No disminuye"),0,IF(AND(AH132="Fuerte",AI132="Directamente"),2,IF(AND(AH132="Fuerte",AI132="No disminuye"),0)))))</f>
        <v>1</v>
      </c>
      <c r="AK132" s="535">
        <f>('4-VALORACIÓN DEL RIESGO'!H71-AJ132)</f>
        <v>3</v>
      </c>
      <c r="AL132" s="535" t="str">
        <f t="shared" ref="AL132" si="438">IF(AK132=5,"Casi Seguro",IF(AK132=4,"Probable",IF(AK132=3,"Posible",IF(AK132=2,"Improbable",IF(AK132=1,"Rara Vez",IF(AK132=0,"Rara Vez",IF(AK132&lt;0,"Rara Vez")))))))</f>
        <v>Posible</v>
      </c>
      <c r="AM132" s="536" t="s">
        <v>93</v>
      </c>
      <c r="AN132" s="533">
        <f t="shared" ref="AN132" si="439">IF(AH132="Débil",0,IF(AND(AH132="Moderado",AM132="Directamente"),1,IF(AND(AH132="Moderado",AM132="Indirectamente"),0,IF(AND(AH132="Moderado",AM132="No disminuye"),0,IF(AND(AH132="Fuerte",AM132="Directamente"),2,IF(AND(AH132="Fuerte",AM132="Indirectamente"),1,IF(AND(AH132="Fuerte",AM132="No disminuye"),0)))))))</f>
        <v>0</v>
      </c>
      <c r="AO132" s="533">
        <f>('4-VALORACIÓN DEL RIESGO'!AD71-AN132)</f>
        <v>5</v>
      </c>
      <c r="AP132" s="537" t="str">
        <f t="shared" ref="AP132" si="440">IF(AO132=5,"Catastrófico",IF(AO132=4,"Mayor",IF(AO132=3,"Moderado",IF(AO132=2,"Moderado",IF(AO132=1,"Moderado")))))</f>
        <v>Catastrófico</v>
      </c>
      <c r="AQ132" s="538" t="str">
        <f t="shared" ref="AQ132" si="441">IF(OR(AND(AP132="Moderado",AL132="Rara Vez"),AND(AP132="Moderado",AL132="Improbable")),"Moderado",IF(OR(AND(AP132="Mayor",AL132="Improbable"),AND(AP132="Mayor",AL132="Rara Vez"),AND(AP132="Moderado",AL132="Probable"),AND(AP132="Moderado",AL132="Posible")),"Alto",IF(OR(AND(AP132="Moderado",AL132="Casi Seguro"),AND(AP132="Mayor",AL132="Posible"),AND(AP132="Mayor",AL132="Probable"),AND(AP132="Mayor",AL132="Casi Seguro")),"Extremo",IF(AP132="Catastrófico","Extremo"))))</f>
        <v>Extremo</v>
      </c>
      <c r="AR132" s="538"/>
      <c r="AS132" s="539" t="s">
        <v>291</v>
      </c>
    </row>
    <row r="133" spans="2:45" ht="30.75" thickBot="1" x14ac:dyDescent="0.3">
      <c r="B133" s="548"/>
      <c r="C133" s="484"/>
      <c r="D133" s="546"/>
      <c r="E133" s="546"/>
      <c r="F133" s="132"/>
      <c r="G133" s="132"/>
      <c r="H133" s="132"/>
      <c r="I133" s="132"/>
      <c r="J133" s="132"/>
      <c r="K133" s="132"/>
      <c r="L133" s="132"/>
      <c r="M133" s="125"/>
      <c r="N133" s="193" t="b">
        <f t="shared" si="235"/>
        <v>0</v>
      </c>
      <c r="O133" s="180"/>
      <c r="P133" s="193" t="b">
        <f t="shared" si="236"/>
        <v>0</v>
      </c>
      <c r="Q133" s="180"/>
      <c r="R133" s="193" t="b">
        <f t="shared" si="237"/>
        <v>0</v>
      </c>
      <c r="S133" s="180"/>
      <c r="T133" s="193" t="b">
        <f t="shared" si="238"/>
        <v>0</v>
      </c>
      <c r="U133" s="180"/>
      <c r="V133" s="193" t="b">
        <f t="shared" si="239"/>
        <v>0</v>
      </c>
      <c r="W133" s="180"/>
      <c r="X133" s="193" t="b">
        <f t="shared" si="240"/>
        <v>0</v>
      </c>
      <c r="Y133" s="180"/>
      <c r="Z133" s="193" t="b">
        <f t="shared" si="241"/>
        <v>0</v>
      </c>
      <c r="AA133" s="126">
        <f t="shared" si="242"/>
        <v>0</v>
      </c>
      <c r="AB133" s="127" t="str">
        <f t="shared" si="243"/>
        <v>Débil</v>
      </c>
      <c r="AC133" s="128"/>
      <c r="AD133" s="191" t="str">
        <f t="shared" si="244"/>
        <v>Débil</v>
      </c>
      <c r="AE133" s="129" t="str">
        <f t="shared" si="245"/>
        <v>0</v>
      </c>
      <c r="AF133" s="545"/>
      <c r="AG133" s="541"/>
      <c r="AH133" s="543"/>
      <c r="AI133" s="536"/>
      <c r="AJ133" s="535"/>
      <c r="AK133" s="535"/>
      <c r="AL133" s="535"/>
      <c r="AM133" s="536"/>
      <c r="AN133" s="534"/>
      <c r="AO133" s="534"/>
      <c r="AP133" s="537"/>
      <c r="AQ133" s="538"/>
      <c r="AR133" s="538"/>
      <c r="AS133" s="539"/>
    </row>
    <row r="134" spans="2:45" ht="63.75" x14ac:dyDescent="0.25">
      <c r="B134" s="548"/>
      <c r="C134" s="484"/>
      <c r="D134" s="546" t="str">
        <f>'3-IDENTIFICACIÓN DEL RIESGO'!G134</f>
        <v>Dilatar o no ejecutar las acciones de cobro coactivo para favorecer intereses propios o de terceros</v>
      </c>
      <c r="E134" s="546"/>
      <c r="F134" s="132" t="s">
        <v>1092</v>
      </c>
      <c r="G134" s="132" t="s">
        <v>1093</v>
      </c>
      <c r="H134" s="132" t="s">
        <v>1094</v>
      </c>
      <c r="I134" s="132" t="s">
        <v>1095</v>
      </c>
      <c r="J134" s="132" t="s">
        <v>1096</v>
      </c>
      <c r="K134" s="132" t="s">
        <v>1089</v>
      </c>
      <c r="L134" s="132" t="s">
        <v>1097</v>
      </c>
      <c r="M134" s="125" t="s">
        <v>187</v>
      </c>
      <c r="N134" s="193">
        <f t="shared" si="235"/>
        <v>15</v>
      </c>
      <c r="O134" s="180" t="s">
        <v>188</v>
      </c>
      <c r="P134" s="193">
        <f t="shared" si="236"/>
        <v>15</v>
      </c>
      <c r="Q134" s="180" t="s">
        <v>189</v>
      </c>
      <c r="R134" s="193">
        <f t="shared" si="237"/>
        <v>15</v>
      </c>
      <c r="S134" s="180" t="s">
        <v>61</v>
      </c>
      <c r="T134" s="193">
        <f t="shared" si="238"/>
        <v>15</v>
      </c>
      <c r="U134" s="180" t="s">
        <v>190</v>
      </c>
      <c r="V134" s="193">
        <f t="shared" si="239"/>
        <v>15</v>
      </c>
      <c r="W134" s="180" t="s">
        <v>191</v>
      </c>
      <c r="X134" s="193">
        <f t="shared" si="240"/>
        <v>15</v>
      </c>
      <c r="Y134" s="180" t="s">
        <v>192</v>
      </c>
      <c r="Z134" s="193">
        <f t="shared" si="241"/>
        <v>10</v>
      </c>
      <c r="AA134" s="126">
        <f t="shared" si="242"/>
        <v>100</v>
      </c>
      <c r="AB134" s="127" t="str">
        <f t="shared" si="243"/>
        <v>Fuerte</v>
      </c>
      <c r="AC134" s="128" t="s">
        <v>64</v>
      </c>
      <c r="AD134" s="191" t="str">
        <f t="shared" si="244"/>
        <v>Fuerte</v>
      </c>
      <c r="AE134" s="129" t="str">
        <f t="shared" si="245"/>
        <v>100</v>
      </c>
      <c r="AF134" s="544">
        <v>1</v>
      </c>
      <c r="AG134" s="540">
        <f t="shared" ref="AG134" si="442">(AE134+AE135)/AF134</f>
        <v>100</v>
      </c>
      <c r="AH134" s="542" t="str">
        <f t="shared" ref="AH134" si="443">IF(AG134&lt;50,"Débil",IF(AG134&lt;=99,"Moderado",IF(AG134=100,"Fuerte",IF(AG134="","ERROR"))))</f>
        <v>Fuerte</v>
      </c>
      <c r="AI134" s="536" t="s">
        <v>92</v>
      </c>
      <c r="AJ134" s="535">
        <f t="shared" ref="AJ134" si="444">IF(AH134="Débil",0,IF(AND(AH134="Moderado",AI134="Directamente"),1,IF(AND(AH134="Moderado",AI134="No disminuye"),0,IF(AND(AH134="Fuerte",AI134="Directamente"),2,IF(AND(AH134="Fuerte",AI134="No disminuye"),0)))))</f>
        <v>2</v>
      </c>
      <c r="AK134" s="535">
        <f>('4-VALORACIÓN DEL RIESGO'!H72-AJ134)</f>
        <v>-1</v>
      </c>
      <c r="AL134" s="535" t="str">
        <f t="shared" ref="AL134" si="445">IF(AK134=5,"Casi Seguro",IF(AK134=4,"Probable",IF(AK134=3,"Posible",IF(AK134=2,"Improbable",IF(AK134=1,"Rara Vez",IF(AK134=0,"Rara Vez",IF(AK134&lt;0,"Rara Vez")))))))</f>
        <v>Rara Vez</v>
      </c>
      <c r="AM134" s="536" t="s">
        <v>93</v>
      </c>
      <c r="AN134" s="533">
        <f t="shared" ref="AN134" si="446">IF(AH134="Débil",0,IF(AND(AH134="Moderado",AM134="Directamente"),1,IF(AND(AH134="Moderado",AM134="Indirectamente"),0,IF(AND(AH134="Moderado",AM134="No disminuye"),0,IF(AND(AH134="Fuerte",AM134="Directamente"),2,IF(AND(AH134="Fuerte",AM134="Indirectamente"),1,IF(AND(AH134="Fuerte",AM134="No disminuye"),0)))))))</f>
        <v>1</v>
      </c>
      <c r="AO134" s="533">
        <f>('4-VALORACIÓN DEL RIESGO'!AD72-AN134)</f>
        <v>3</v>
      </c>
      <c r="AP134" s="537" t="str">
        <f t="shared" ref="AP134" si="447">IF(AO134=5,"Catastrófico",IF(AO134=4,"Mayor",IF(AO134=3,"Moderado",IF(AO134=2,"Moderado",IF(AO134=1,"Moderado")))))</f>
        <v>Moderado</v>
      </c>
      <c r="AQ134" s="538" t="str">
        <f t="shared" ref="AQ134" si="448">IF(OR(AND(AP134="Moderado",AL134="Rara Vez"),AND(AP134="Moderado",AL134="Improbable")),"Moderado",IF(OR(AND(AP134="Mayor",AL134="Improbable"),AND(AP134="Mayor",AL134="Rara Vez"),AND(AP134="Moderado",AL134="Probable"),AND(AP134="Moderado",AL134="Posible")),"Alto",IF(OR(AND(AP134="Moderado",AL134="Casi Seguro"),AND(AP134="Mayor",AL134="Posible"),AND(AP134="Mayor",AL134="Probable"),AND(AP134="Mayor",AL134="Casi Seguro")),"Extremo",IF(AP134="Catastrófico","Extremo"))))</f>
        <v>Moderado</v>
      </c>
      <c r="AR134" s="538"/>
      <c r="AS134" s="539" t="s">
        <v>291</v>
      </c>
    </row>
    <row r="135" spans="2:45" ht="30.75" thickBot="1" x14ac:dyDescent="0.3">
      <c r="B135" s="548"/>
      <c r="C135" s="484"/>
      <c r="D135" s="546"/>
      <c r="E135" s="546"/>
      <c r="F135" s="132"/>
      <c r="G135" s="132"/>
      <c r="H135" s="132"/>
      <c r="I135" s="132"/>
      <c r="J135" s="132"/>
      <c r="K135" s="132"/>
      <c r="L135" s="132"/>
      <c r="M135" s="125"/>
      <c r="N135" s="193" t="b">
        <f t="shared" si="235"/>
        <v>0</v>
      </c>
      <c r="O135" s="180"/>
      <c r="P135" s="193" t="b">
        <f t="shared" si="236"/>
        <v>0</v>
      </c>
      <c r="Q135" s="180"/>
      <c r="R135" s="193" t="b">
        <f t="shared" si="237"/>
        <v>0</v>
      </c>
      <c r="S135" s="180"/>
      <c r="T135" s="193" t="b">
        <f t="shared" si="238"/>
        <v>0</v>
      </c>
      <c r="U135" s="180"/>
      <c r="V135" s="193" t="b">
        <f t="shared" si="239"/>
        <v>0</v>
      </c>
      <c r="W135" s="180"/>
      <c r="X135" s="193" t="b">
        <f t="shared" si="240"/>
        <v>0</v>
      </c>
      <c r="Y135" s="180"/>
      <c r="Z135" s="193" t="b">
        <f t="shared" si="241"/>
        <v>0</v>
      </c>
      <c r="AA135" s="126">
        <f t="shared" si="242"/>
        <v>0</v>
      </c>
      <c r="AB135" s="127" t="str">
        <f t="shared" si="243"/>
        <v>Débil</v>
      </c>
      <c r="AC135" s="128"/>
      <c r="AD135" s="191" t="str">
        <f t="shared" si="244"/>
        <v>Débil</v>
      </c>
      <c r="AE135" s="129" t="str">
        <f t="shared" si="245"/>
        <v>0</v>
      </c>
      <c r="AF135" s="545"/>
      <c r="AG135" s="541"/>
      <c r="AH135" s="543"/>
      <c r="AI135" s="536"/>
      <c r="AJ135" s="535"/>
      <c r="AK135" s="535"/>
      <c r="AL135" s="535"/>
      <c r="AM135" s="536"/>
      <c r="AN135" s="534"/>
      <c r="AO135" s="534"/>
      <c r="AP135" s="537"/>
      <c r="AQ135" s="538"/>
      <c r="AR135" s="538"/>
      <c r="AS135" s="539"/>
    </row>
    <row r="136" spans="2:45" ht="76.5" x14ac:dyDescent="0.25">
      <c r="B136" s="548"/>
      <c r="C136" s="484"/>
      <c r="D136" s="546" t="str">
        <f>'3-IDENTIFICACIÓN DEL RIESGO'!G136</f>
        <v>Orientar  la defensa jurídica de la ANT o algunas de sus actuaciones en perjuicio de sus intereses para favorecer a un tercero</v>
      </c>
      <c r="E136" s="546"/>
      <c r="F136" s="132" t="s">
        <v>1092</v>
      </c>
      <c r="G136" s="132" t="s">
        <v>1098</v>
      </c>
      <c r="H136" s="132" t="s">
        <v>1099</v>
      </c>
      <c r="I136" s="132" t="s">
        <v>1099</v>
      </c>
      <c r="J136" s="132" t="s">
        <v>1096</v>
      </c>
      <c r="K136" s="132" t="s">
        <v>1089</v>
      </c>
      <c r="L136" s="132" t="s">
        <v>1100</v>
      </c>
      <c r="M136" s="125" t="s">
        <v>187</v>
      </c>
      <c r="N136" s="193">
        <f t="shared" si="235"/>
        <v>15</v>
      </c>
      <c r="O136" s="180" t="s">
        <v>188</v>
      </c>
      <c r="P136" s="193">
        <f t="shared" si="236"/>
        <v>15</v>
      </c>
      <c r="Q136" s="180" t="s">
        <v>189</v>
      </c>
      <c r="R136" s="193">
        <f t="shared" si="237"/>
        <v>15</v>
      </c>
      <c r="S136" s="180" t="s">
        <v>61</v>
      </c>
      <c r="T136" s="193">
        <f t="shared" si="238"/>
        <v>15</v>
      </c>
      <c r="U136" s="180" t="s">
        <v>190</v>
      </c>
      <c r="V136" s="193">
        <f t="shared" si="239"/>
        <v>15</v>
      </c>
      <c r="W136" s="180" t="s">
        <v>191</v>
      </c>
      <c r="X136" s="193">
        <f t="shared" si="240"/>
        <v>15</v>
      </c>
      <c r="Y136" s="180" t="s">
        <v>192</v>
      </c>
      <c r="Z136" s="193">
        <f t="shared" si="241"/>
        <v>10</v>
      </c>
      <c r="AA136" s="126">
        <f t="shared" si="242"/>
        <v>100</v>
      </c>
      <c r="AB136" s="127" t="str">
        <f t="shared" si="243"/>
        <v>Fuerte</v>
      </c>
      <c r="AC136" s="128" t="s">
        <v>64</v>
      </c>
      <c r="AD136" s="191" t="str">
        <f t="shared" si="244"/>
        <v>Fuerte</v>
      </c>
      <c r="AE136" s="129" t="str">
        <f t="shared" si="245"/>
        <v>100</v>
      </c>
      <c r="AF136" s="544">
        <v>1</v>
      </c>
      <c r="AG136" s="540">
        <f t="shared" ref="AG136" si="449">(AE136+AE137)/AF136</f>
        <v>100</v>
      </c>
      <c r="AH136" s="542" t="str">
        <f t="shared" ref="AH136" si="450">IF(AG136&lt;50,"Débil",IF(AG136&lt;=99,"Moderado",IF(AG136=100,"Fuerte",IF(AG136="","ERROR"))))</f>
        <v>Fuerte</v>
      </c>
      <c r="AI136" s="536" t="s">
        <v>92</v>
      </c>
      <c r="AJ136" s="535">
        <f t="shared" ref="AJ136" si="451">IF(AH136="Débil",0,IF(AND(AH136="Moderado",AI136="Directamente"),1,IF(AND(AH136="Moderado",AI136="No disminuye"),0,IF(AND(AH136="Fuerte",AI136="Directamente"),2,IF(AND(AH136="Fuerte",AI136="No disminuye"),0)))))</f>
        <v>2</v>
      </c>
      <c r="AK136" s="535">
        <f>('4-VALORACIÓN DEL RIESGO'!H73-AJ136)</f>
        <v>1</v>
      </c>
      <c r="AL136" s="535" t="str">
        <f t="shared" ref="AL136" si="452">IF(AK136=5,"Casi Seguro",IF(AK136=4,"Probable",IF(AK136=3,"Posible",IF(AK136=2,"Improbable",IF(AK136=1,"Rara Vez",IF(AK136=0,"Rara Vez",IF(AK136&lt;0,"Rara Vez")))))))</f>
        <v>Rara Vez</v>
      </c>
      <c r="AM136" s="536" t="s">
        <v>93</v>
      </c>
      <c r="AN136" s="533">
        <f t="shared" ref="AN136" si="453">IF(AH136="Débil",0,IF(AND(AH136="Moderado",AM136="Directamente"),1,IF(AND(AH136="Moderado",AM136="Indirectamente"),0,IF(AND(AH136="Moderado",AM136="No disminuye"),0,IF(AND(AH136="Fuerte",AM136="Directamente"),2,IF(AND(AH136="Fuerte",AM136="Indirectamente"),1,IF(AND(AH136="Fuerte",AM136="No disminuye"),0)))))))</f>
        <v>1</v>
      </c>
      <c r="AO136" s="533">
        <f>('4-VALORACIÓN DEL RIESGO'!AD73-AN136)</f>
        <v>4</v>
      </c>
      <c r="AP136" s="537" t="str">
        <f t="shared" ref="AP136" si="454">IF(AO136=5,"Catastrófico",IF(AO136=4,"Mayor",IF(AO136=3,"Moderado",IF(AO136=2,"Moderado",IF(AO136=1,"Moderado")))))</f>
        <v>Mayor</v>
      </c>
      <c r="AQ136" s="538" t="str">
        <f t="shared" ref="AQ136" si="455">IF(OR(AND(AP136="Moderado",AL136="Rara Vez"),AND(AP136="Moderado",AL136="Improbable")),"Moderado",IF(OR(AND(AP136="Mayor",AL136="Improbable"),AND(AP136="Mayor",AL136="Rara Vez"),AND(AP136="Moderado",AL136="Probable"),AND(AP136="Moderado",AL136="Posible")),"Alto",IF(OR(AND(AP136="Moderado",AL136="Casi Seguro"),AND(AP136="Mayor",AL136="Posible"),AND(AP136="Mayor",AL136="Probable"),AND(AP136="Mayor",AL136="Casi Seguro")),"Extremo",IF(AP136="Catastrófico","Extremo"))))</f>
        <v>Alto</v>
      </c>
      <c r="AR136" s="538"/>
      <c r="AS136" s="539" t="s">
        <v>291</v>
      </c>
    </row>
    <row r="137" spans="2:45" ht="30.75" thickBot="1" x14ac:dyDescent="0.3">
      <c r="B137" s="548"/>
      <c r="C137" s="484"/>
      <c r="D137" s="546"/>
      <c r="E137" s="546"/>
      <c r="F137" s="132"/>
      <c r="G137" s="132"/>
      <c r="H137" s="132"/>
      <c r="I137" s="132"/>
      <c r="J137" s="132"/>
      <c r="K137" s="132"/>
      <c r="L137" s="132"/>
      <c r="M137" s="125"/>
      <c r="N137" s="193" t="b">
        <f t="shared" si="235"/>
        <v>0</v>
      </c>
      <c r="O137" s="180"/>
      <c r="P137" s="193" t="b">
        <f t="shared" si="236"/>
        <v>0</v>
      </c>
      <c r="Q137" s="180"/>
      <c r="R137" s="193" t="b">
        <f t="shared" si="237"/>
        <v>0</v>
      </c>
      <c r="S137" s="180"/>
      <c r="T137" s="193" t="b">
        <f t="shared" si="238"/>
        <v>0</v>
      </c>
      <c r="U137" s="180"/>
      <c r="V137" s="193" t="b">
        <f t="shared" si="239"/>
        <v>0</v>
      </c>
      <c r="W137" s="180"/>
      <c r="X137" s="193" t="b">
        <f t="shared" si="240"/>
        <v>0</v>
      </c>
      <c r="Y137" s="180"/>
      <c r="Z137" s="193" t="b">
        <f t="shared" si="241"/>
        <v>0</v>
      </c>
      <c r="AA137" s="126">
        <f t="shared" si="242"/>
        <v>0</v>
      </c>
      <c r="AB137" s="127" t="str">
        <f t="shared" si="243"/>
        <v>Débil</v>
      </c>
      <c r="AC137" s="128"/>
      <c r="AD137" s="191" t="str">
        <f t="shared" si="244"/>
        <v>Débil</v>
      </c>
      <c r="AE137" s="129" t="str">
        <f t="shared" si="245"/>
        <v>0</v>
      </c>
      <c r="AF137" s="545"/>
      <c r="AG137" s="541"/>
      <c r="AH137" s="543"/>
      <c r="AI137" s="536"/>
      <c r="AJ137" s="535"/>
      <c r="AK137" s="535"/>
      <c r="AL137" s="535"/>
      <c r="AM137" s="536"/>
      <c r="AN137" s="534"/>
      <c r="AO137" s="534"/>
      <c r="AP137" s="537"/>
      <c r="AQ137" s="538"/>
      <c r="AR137" s="538"/>
      <c r="AS137" s="539"/>
    </row>
    <row r="138" spans="2:45" ht="30" x14ac:dyDescent="0.25">
      <c r="B138" s="548"/>
      <c r="C138" s="484"/>
      <c r="D138" s="546" t="str">
        <f>'3-IDENTIFICACIÓN DEL RIESGO'!G138</f>
        <v>Riesgo 5</v>
      </c>
      <c r="E138" s="546"/>
      <c r="F138" s="132"/>
      <c r="G138" s="132"/>
      <c r="H138" s="132"/>
      <c r="I138" s="132"/>
      <c r="J138" s="132"/>
      <c r="K138" s="132"/>
      <c r="L138" s="132"/>
      <c r="M138" s="125"/>
      <c r="N138" s="193" t="b">
        <f t="shared" si="235"/>
        <v>0</v>
      </c>
      <c r="O138" s="180"/>
      <c r="P138" s="193" t="b">
        <f t="shared" si="236"/>
        <v>0</v>
      </c>
      <c r="Q138" s="180"/>
      <c r="R138" s="193" t="b">
        <f t="shared" si="237"/>
        <v>0</v>
      </c>
      <c r="S138" s="180"/>
      <c r="T138" s="193" t="b">
        <f t="shared" si="238"/>
        <v>0</v>
      </c>
      <c r="U138" s="180"/>
      <c r="V138" s="193" t="b">
        <f t="shared" si="239"/>
        <v>0</v>
      </c>
      <c r="W138" s="180"/>
      <c r="X138" s="193" t="b">
        <f t="shared" si="240"/>
        <v>0</v>
      </c>
      <c r="Y138" s="180"/>
      <c r="Z138" s="193" t="b">
        <f t="shared" si="241"/>
        <v>0</v>
      </c>
      <c r="AA138" s="126">
        <f t="shared" si="242"/>
        <v>0</v>
      </c>
      <c r="AB138" s="127" t="str">
        <f t="shared" si="243"/>
        <v>Débil</v>
      </c>
      <c r="AC138" s="128"/>
      <c r="AD138" s="191" t="str">
        <f t="shared" si="244"/>
        <v>Débil</v>
      </c>
      <c r="AE138" s="129" t="str">
        <f t="shared" si="245"/>
        <v>0</v>
      </c>
      <c r="AF138" s="544"/>
      <c r="AG138" s="540" t="e">
        <f t="shared" ref="AG138" si="456">(AE138+AE139)/AF138</f>
        <v>#DIV/0!</v>
      </c>
      <c r="AH138" s="542" t="e">
        <f t="shared" ref="AH138" si="457">IF(AG138&lt;50,"Débil",IF(AG138&lt;=99,"Moderado",IF(AG138=100,"Fuerte",IF(AG138="","ERROR"))))</f>
        <v>#DIV/0!</v>
      </c>
      <c r="AI138" s="536"/>
      <c r="AJ138" s="535" t="e">
        <f t="shared" ref="AJ138" si="458">IF(AH138="Débil",0,IF(AND(AH138="Moderado",AI138="Directamente"),1,IF(AND(AH138="Moderado",AI138="No disminuye"),0,IF(AND(AH138="Fuerte",AI138="Directamente"),2,IF(AND(AH138="Fuerte",AI138="No disminuye"),0)))))</f>
        <v>#DIV/0!</v>
      </c>
      <c r="AK138" s="535" t="e">
        <f>('4-VALORACIÓN DEL RIESGO'!H74-AJ138)</f>
        <v>#DIV/0!</v>
      </c>
      <c r="AL138" s="535" t="e">
        <f t="shared" ref="AL138" si="459">IF(AK138=5,"Casi Seguro",IF(AK138=4,"Probable",IF(AK138=3,"Posible",IF(AK138=2,"Improbable",IF(AK138=1,"Rara Vez",IF(AK138=0,"Rara Vez",IF(AK138&lt;0,"Rara Vez")))))))</f>
        <v>#DIV/0!</v>
      </c>
      <c r="AM138" s="536"/>
      <c r="AN138" s="533" t="e">
        <f t="shared" ref="AN138" si="460">IF(AH138="Débil",0,IF(AND(AH138="Moderado",AM138="Directamente"),1,IF(AND(AH138="Moderado",AM138="Indirectamente"),0,IF(AND(AH138="Moderado",AM138="No disminuye"),0,IF(AND(AH138="Fuerte",AM138="Directamente"),2,IF(AND(AH138="Fuerte",AM138="Indirectamente"),1,IF(AND(AH138="Fuerte",AM138="No disminuye"),0)))))))</f>
        <v>#DIV/0!</v>
      </c>
      <c r="AO138" s="533" t="e">
        <f>('4-VALORACIÓN DEL RIESGO'!AD74-AN138)</f>
        <v>#DIV/0!</v>
      </c>
      <c r="AP138" s="537" t="e">
        <f t="shared" ref="AP138" si="461">IF(AO138=5,"Catastrófico",IF(AO138=4,"Mayor",IF(AO138=3,"Moderado",IF(AO138=2,"Moderado",IF(AO138=1,"Moderado")))))</f>
        <v>#DIV/0!</v>
      </c>
      <c r="AQ138" s="538" t="e">
        <f t="shared" ref="AQ138" si="462">IF(OR(AND(AP138="Moderado",AL138="Rara Vez"),AND(AP138="Moderado",AL138="Improbable")),"Moderado",IF(OR(AND(AP138="Mayor",AL138="Improbable"),AND(AP138="Mayor",AL138="Rara Vez"),AND(AP138="Moderado",AL138="Probable"),AND(AP138="Moderado",AL138="Posible")),"Alto",IF(OR(AND(AP138="Moderado",AL138="Casi Seguro"),AND(AP138="Mayor",AL138="Posible"),AND(AP138="Mayor",AL138="Probable"),AND(AP138="Mayor",AL138="Casi Seguro")),"Extremo",IF(AP138="Catastrófico","Extremo"))))</f>
        <v>#DIV/0!</v>
      </c>
      <c r="AR138" s="538"/>
      <c r="AS138" s="539" t="s">
        <v>291</v>
      </c>
    </row>
    <row r="139" spans="2:45" ht="30.75" thickBot="1" x14ac:dyDescent="0.3">
      <c r="B139" s="549"/>
      <c r="C139" s="485"/>
      <c r="D139" s="546"/>
      <c r="E139" s="546"/>
      <c r="F139" s="132"/>
      <c r="G139" s="132"/>
      <c r="H139" s="132"/>
      <c r="I139" s="132"/>
      <c r="J139" s="132"/>
      <c r="K139" s="132"/>
      <c r="L139" s="132"/>
      <c r="M139" s="125"/>
      <c r="N139" s="193" t="b">
        <f t="shared" si="235"/>
        <v>0</v>
      </c>
      <c r="O139" s="180"/>
      <c r="P139" s="193" t="b">
        <f t="shared" si="236"/>
        <v>0</v>
      </c>
      <c r="Q139" s="180"/>
      <c r="R139" s="193" t="b">
        <f t="shared" si="237"/>
        <v>0</v>
      </c>
      <c r="S139" s="180"/>
      <c r="T139" s="193" t="b">
        <f t="shared" si="238"/>
        <v>0</v>
      </c>
      <c r="U139" s="180"/>
      <c r="V139" s="193" t="b">
        <f t="shared" si="239"/>
        <v>0</v>
      </c>
      <c r="W139" s="180"/>
      <c r="X139" s="193" t="b">
        <f t="shared" si="240"/>
        <v>0</v>
      </c>
      <c r="Y139" s="180"/>
      <c r="Z139" s="193" t="b">
        <f t="shared" si="241"/>
        <v>0</v>
      </c>
      <c r="AA139" s="126">
        <f t="shared" si="242"/>
        <v>0</v>
      </c>
      <c r="AB139" s="127" t="str">
        <f t="shared" si="243"/>
        <v>Débil</v>
      </c>
      <c r="AC139" s="128"/>
      <c r="AD139" s="191" t="str">
        <f t="shared" si="244"/>
        <v>Débil</v>
      </c>
      <c r="AE139" s="129" t="str">
        <f t="shared" si="245"/>
        <v>0</v>
      </c>
      <c r="AF139" s="545"/>
      <c r="AG139" s="541"/>
      <c r="AH139" s="543"/>
      <c r="AI139" s="536"/>
      <c r="AJ139" s="535"/>
      <c r="AK139" s="535"/>
      <c r="AL139" s="535"/>
      <c r="AM139" s="536"/>
      <c r="AN139" s="534"/>
      <c r="AO139" s="534"/>
      <c r="AP139" s="537"/>
      <c r="AQ139" s="538"/>
      <c r="AR139" s="538"/>
      <c r="AS139" s="539"/>
    </row>
    <row r="140" spans="2:45" ht="221.25" customHeight="1" x14ac:dyDescent="0.25">
      <c r="B140" s="547" t="str">
        <f>'3-IDENTIFICACIÓN DEL RIESGO'!B140</f>
        <v>Adquisición de Bienes y Servicios</v>
      </c>
      <c r="C140" s="483" t="str">
        <f>'3-IDENTIFICACIÓN DEL RIESGO'!E140</f>
        <v>1. Subdirección Administrativa y Financiera.
2. Secretaría General.</v>
      </c>
      <c r="D140" s="546" t="str">
        <f>'3-IDENTIFICACIÓN DEL RIESGO'!G140</f>
        <v>Celebración indebida de contratos en beneficio particular o de un tercero</v>
      </c>
      <c r="E140" s="546"/>
      <c r="F140" s="132" t="s">
        <v>823</v>
      </c>
      <c r="G140" s="132" t="s">
        <v>824</v>
      </c>
      <c r="H140" s="132" t="s">
        <v>825</v>
      </c>
      <c r="I140" s="132" t="s">
        <v>826</v>
      </c>
      <c r="J140" s="132" t="s">
        <v>827</v>
      </c>
      <c r="K140" s="132" t="s">
        <v>828</v>
      </c>
      <c r="L140" s="132" t="s">
        <v>829</v>
      </c>
      <c r="M140" s="125" t="s">
        <v>187</v>
      </c>
      <c r="N140" s="193">
        <f t="shared" si="235"/>
        <v>15</v>
      </c>
      <c r="O140" s="180" t="s">
        <v>188</v>
      </c>
      <c r="P140" s="193">
        <f t="shared" si="236"/>
        <v>15</v>
      </c>
      <c r="Q140" s="180" t="s">
        <v>189</v>
      </c>
      <c r="R140" s="193">
        <f t="shared" si="237"/>
        <v>15</v>
      </c>
      <c r="S140" s="180" t="s">
        <v>61</v>
      </c>
      <c r="T140" s="193">
        <f t="shared" si="238"/>
        <v>15</v>
      </c>
      <c r="U140" s="180" t="s">
        <v>190</v>
      </c>
      <c r="V140" s="193">
        <f t="shared" si="239"/>
        <v>15</v>
      </c>
      <c r="W140" s="180" t="s">
        <v>191</v>
      </c>
      <c r="X140" s="193">
        <f t="shared" si="240"/>
        <v>15</v>
      </c>
      <c r="Y140" s="180" t="s">
        <v>194</v>
      </c>
      <c r="Z140" s="193">
        <f t="shared" si="241"/>
        <v>5</v>
      </c>
      <c r="AA140" s="126">
        <f t="shared" si="242"/>
        <v>95</v>
      </c>
      <c r="AB140" s="127" t="str">
        <f t="shared" si="243"/>
        <v>Moderado</v>
      </c>
      <c r="AC140" s="128" t="s">
        <v>64</v>
      </c>
      <c r="AD140" s="191" t="str">
        <f t="shared" si="244"/>
        <v>Moderado</v>
      </c>
      <c r="AE140" s="129" t="str">
        <f t="shared" si="245"/>
        <v>50</v>
      </c>
      <c r="AF140" s="544">
        <v>1</v>
      </c>
      <c r="AG140" s="540">
        <f t="shared" ref="AG140" si="463">(AE140+AE141)/AF140</f>
        <v>50</v>
      </c>
      <c r="AH140" s="542" t="str">
        <f t="shared" ref="AH140" si="464">IF(AG140&lt;50,"Débil",IF(AG140&lt;=99,"Moderado",IF(AG140=100,"Fuerte",IF(AG140="","ERROR"))))</f>
        <v>Moderado</v>
      </c>
      <c r="AI140" s="536" t="s">
        <v>92</v>
      </c>
      <c r="AJ140" s="535">
        <f t="shared" ref="AJ140" si="465">IF(AH140="Débil",0,IF(AND(AH140="Moderado",AI140="Directamente"),1,IF(AND(AH140="Moderado",AI140="No disminuye"),0,IF(AND(AH140="Fuerte",AI140="Directamente"),2,IF(AND(AH140="Fuerte",AI140="No disminuye"),0)))))</f>
        <v>1</v>
      </c>
      <c r="AK140" s="535">
        <f>('4-VALORACIÓN DEL RIESGO'!H75-AJ140)</f>
        <v>3</v>
      </c>
      <c r="AL140" s="535" t="str">
        <f t="shared" ref="AL140" si="466">IF(AK140=5,"Casi Seguro",IF(AK140=4,"Probable",IF(AK140=3,"Posible",IF(AK140=2,"Improbable",IF(AK140=1,"Rara Vez",IF(AK140=0,"Rara Vez",IF(AK140&lt;0,"Rara Vez")))))))</f>
        <v>Posible</v>
      </c>
      <c r="AM140" s="536" t="s">
        <v>93</v>
      </c>
      <c r="AN140" s="533">
        <f t="shared" ref="AN140" si="467">IF(AH140="Débil",0,IF(AND(AH140="Moderado",AM140="Directamente"),1,IF(AND(AH140="Moderado",AM140="Indirectamente"),0,IF(AND(AH140="Moderado",AM140="No disminuye"),0,IF(AND(AH140="Fuerte",AM140="Directamente"),2,IF(AND(AH140="Fuerte",AM140="Indirectamente"),1,IF(AND(AH140="Fuerte",AM140="No disminuye"),0)))))))</f>
        <v>0</v>
      </c>
      <c r="AO140" s="533">
        <f>('4-VALORACIÓN DEL RIESGO'!AD75-AN140)</f>
        <v>5</v>
      </c>
      <c r="AP140" s="537" t="str">
        <f t="shared" ref="AP140" si="468">IF(AO140=5,"Catastrófico",IF(AO140=4,"Mayor",IF(AO140=3,"Moderado",IF(AO140=2,"Moderado",IF(AO140=1,"Moderado")))))</f>
        <v>Catastrófico</v>
      </c>
      <c r="AQ140" s="538" t="str">
        <f t="shared" ref="AQ140" si="469">IF(OR(AND(AP140="Moderado",AL140="Rara Vez"),AND(AP140="Moderado",AL140="Improbable")),"Moderado",IF(OR(AND(AP140="Mayor",AL140="Improbable"),AND(AP140="Mayor",AL140="Rara Vez"),AND(AP140="Moderado",AL140="Probable"),AND(AP140="Moderado",AL140="Posible")),"Alto",IF(OR(AND(AP140="Moderado",AL140="Casi Seguro"),AND(AP140="Mayor",AL140="Posible"),AND(AP140="Mayor",AL140="Probable"),AND(AP140="Mayor",AL140="Casi Seguro")),"Extremo",IF(AP140="Catastrófico","Extremo"))))</f>
        <v>Extremo</v>
      </c>
      <c r="AR140" s="538"/>
      <c r="AS140" s="539" t="s">
        <v>291</v>
      </c>
    </row>
    <row r="141" spans="2:45" ht="30.75" thickBot="1" x14ac:dyDescent="0.3">
      <c r="B141" s="548"/>
      <c r="C141" s="484"/>
      <c r="D141" s="546"/>
      <c r="E141" s="546"/>
      <c r="F141" s="132"/>
      <c r="G141" s="132"/>
      <c r="H141" s="132"/>
      <c r="I141" s="132"/>
      <c r="J141" s="132"/>
      <c r="K141" s="132"/>
      <c r="L141" s="132"/>
      <c r="M141" s="125"/>
      <c r="N141" s="193" t="b">
        <f t="shared" ref="N141:N169" si="470">IF(M141="Asignado",15,IF(M141="NO asignado",0))</f>
        <v>0</v>
      </c>
      <c r="O141" s="180"/>
      <c r="P141" s="193" t="b">
        <f t="shared" ref="P141:P169" si="471">IF(O141="Adecuado",15,IF(O141="Inadecuado",0))</f>
        <v>0</v>
      </c>
      <c r="Q141" s="180"/>
      <c r="R141" s="193" t="b">
        <f t="shared" ref="R141:R168" si="472">IF(Q141="Oportuna",15,IF(Q141="Inoportuna",0))</f>
        <v>0</v>
      </c>
      <c r="S141" s="180"/>
      <c r="T141" s="193" t="b">
        <f t="shared" ref="T141:T169" si="473">IF(S141="Prevenir",15,IF(S141="Detectar",10,IF(S141="No es un control",0)))</f>
        <v>0</v>
      </c>
      <c r="U141" s="180"/>
      <c r="V141" s="193" t="b">
        <f t="shared" ref="V141:V169" si="474">IF(U141="Confiable",15,IF(U141="No confiable",0))</f>
        <v>0</v>
      </c>
      <c r="W141" s="180"/>
      <c r="X141" s="193" t="b">
        <f t="shared" ref="X141:X169" si="475">IF(W141="Se investigan oportunamente",15,IF(W141="No se investigan oportunamente",0))</f>
        <v>0</v>
      </c>
      <c r="Y141" s="180"/>
      <c r="Z141" s="193" t="b">
        <f t="shared" ref="Z141:Z169" si="476">IF(Y141="Completa",10,IF(Y141="Incompleta",5,IF(Y141="No existe",0)))</f>
        <v>0</v>
      </c>
      <c r="AA141" s="126">
        <f t="shared" ref="AA141:AA169" si="477">N141+P141+R141+T141+V141+X141+Z141</f>
        <v>0</v>
      </c>
      <c r="AB141" s="127" t="str">
        <f t="shared" ref="AB141:AB169" si="478">IF(AA141&lt;86,"Débil",(IF(AA141&lt;96,"Moderado","Fuerte")))</f>
        <v>Débil</v>
      </c>
      <c r="AC141" s="128"/>
      <c r="AD141" s="191" t="str">
        <f t="shared" ref="AD141:AD169" si="479">IF(OR(AND(AB141="Fuerte",AC141="Moderado"),AND(AB141="Moderado",AC141="Fuerte"),AND(AB141="Moderado",AC141="Moderado")),"Moderado",IF(OR(AND(AB141="Fuerte",AC141="Débil"),AND(AB141="Moderado",AC141="Débil"),AND(AB141="Débil")),"Débil",IF(AND(AB141="Fuerte",AC141="Fuerte"),"Fuerte")))</f>
        <v>Débil</v>
      </c>
      <c r="AE141" s="129" t="str">
        <f t="shared" ref="AE141:AE169" si="480">IF(AD141="Fuerte","100",IF(AD141="Moderado","50",IF(AD141="Débil","0")))</f>
        <v>0</v>
      </c>
      <c r="AF141" s="545"/>
      <c r="AG141" s="541"/>
      <c r="AH141" s="543"/>
      <c r="AI141" s="536"/>
      <c r="AJ141" s="535"/>
      <c r="AK141" s="535"/>
      <c r="AL141" s="535"/>
      <c r="AM141" s="536"/>
      <c r="AN141" s="534"/>
      <c r="AO141" s="534"/>
      <c r="AP141" s="537"/>
      <c r="AQ141" s="538"/>
      <c r="AR141" s="538"/>
      <c r="AS141" s="539"/>
    </row>
    <row r="142" spans="2:45" ht="74.25" customHeight="1" x14ac:dyDescent="0.25">
      <c r="B142" s="548"/>
      <c r="C142" s="484"/>
      <c r="D142" s="546" t="str">
        <f>'3-IDENTIFICACIÓN DEL RIESGO'!G142</f>
        <v>Aprobación de informes y pagos de contratistas sin el cumplimiento del objeto y/o obligaciones contractuales en beneficio particular o de terceros</v>
      </c>
      <c r="E142" s="546"/>
      <c r="F142" s="132" t="s">
        <v>830</v>
      </c>
      <c r="G142" s="132" t="s">
        <v>831</v>
      </c>
      <c r="H142" s="132" t="s">
        <v>832</v>
      </c>
      <c r="I142" s="132" t="s">
        <v>833</v>
      </c>
      <c r="J142" s="132" t="s">
        <v>834</v>
      </c>
      <c r="K142" s="132" t="s">
        <v>835</v>
      </c>
      <c r="L142" s="132" t="s">
        <v>836</v>
      </c>
      <c r="M142" s="125" t="s">
        <v>187</v>
      </c>
      <c r="N142" s="193">
        <f t="shared" si="470"/>
        <v>15</v>
      </c>
      <c r="O142" s="180" t="s">
        <v>188</v>
      </c>
      <c r="P142" s="193">
        <f t="shared" si="471"/>
        <v>15</v>
      </c>
      <c r="Q142" s="180" t="s">
        <v>189</v>
      </c>
      <c r="R142" s="193">
        <f t="shared" si="472"/>
        <v>15</v>
      </c>
      <c r="S142" s="180" t="s">
        <v>193</v>
      </c>
      <c r="T142" s="193">
        <f t="shared" si="473"/>
        <v>10</v>
      </c>
      <c r="U142" s="180" t="s">
        <v>190</v>
      </c>
      <c r="V142" s="193">
        <f t="shared" si="474"/>
        <v>15</v>
      </c>
      <c r="W142" s="180" t="s">
        <v>191</v>
      </c>
      <c r="X142" s="193">
        <f t="shared" si="475"/>
        <v>15</v>
      </c>
      <c r="Y142" s="180" t="s">
        <v>192</v>
      </c>
      <c r="Z142" s="193">
        <f t="shared" si="476"/>
        <v>10</v>
      </c>
      <c r="AA142" s="126">
        <f t="shared" si="477"/>
        <v>95</v>
      </c>
      <c r="AB142" s="127" t="str">
        <f t="shared" si="478"/>
        <v>Moderado</v>
      </c>
      <c r="AC142" s="128" t="s">
        <v>58</v>
      </c>
      <c r="AD142" s="191" t="str">
        <f t="shared" si="479"/>
        <v>Moderado</v>
      </c>
      <c r="AE142" s="129" t="str">
        <f t="shared" si="480"/>
        <v>50</v>
      </c>
      <c r="AF142" s="544">
        <v>2</v>
      </c>
      <c r="AG142" s="540">
        <f t="shared" ref="AG142" si="481">(AE142+AE143)/AF142</f>
        <v>50</v>
      </c>
      <c r="AH142" s="542" t="str">
        <f t="shared" ref="AH142" si="482">IF(AG142&lt;50,"Débil",IF(AG142&lt;=99,"Moderado",IF(AG142=100,"Fuerte",IF(AG142="","ERROR"))))</f>
        <v>Moderado</v>
      </c>
      <c r="AI142" s="536" t="s">
        <v>94</v>
      </c>
      <c r="AJ142" s="535">
        <f t="shared" ref="AJ142" si="483">IF(AH142="Débil",0,IF(AND(AH142="Moderado",AI142="Directamente"),1,IF(AND(AH142="Moderado",AI142="No disminuye"),0,IF(AND(AH142="Fuerte",AI142="Directamente"),2,IF(AND(AH142="Fuerte",AI142="No disminuye"),0)))))</f>
        <v>0</v>
      </c>
      <c r="AK142" s="535">
        <f>('4-VALORACIÓN DEL RIESGO'!H76-AJ142)</f>
        <v>4</v>
      </c>
      <c r="AL142" s="535" t="str">
        <f t="shared" ref="AL142" si="484">IF(AK142=5,"Casi Seguro",IF(AK142=4,"Probable",IF(AK142=3,"Posible",IF(AK142=2,"Improbable",IF(AK142=1,"Rara Vez",IF(AK142=0,"Rara Vez",IF(AK142&lt;0,"Rara Vez")))))))</f>
        <v>Probable</v>
      </c>
      <c r="AM142" s="536" t="s">
        <v>93</v>
      </c>
      <c r="AN142" s="533">
        <f t="shared" ref="AN142" si="485">IF(AH142="Débil",0,IF(AND(AH142="Moderado",AM142="Directamente"),1,IF(AND(AH142="Moderado",AM142="Indirectamente"),0,IF(AND(AH142="Moderado",AM142="No disminuye"),0,IF(AND(AH142="Fuerte",AM142="Directamente"),2,IF(AND(AH142="Fuerte",AM142="Indirectamente"),1,IF(AND(AH142="Fuerte",AM142="No disminuye"),0)))))))</f>
        <v>0</v>
      </c>
      <c r="AO142" s="533">
        <f>('4-VALORACIÓN DEL RIESGO'!AD76-AN142)</f>
        <v>5</v>
      </c>
      <c r="AP142" s="537" t="str">
        <f t="shared" ref="AP142" si="486">IF(AO142=5,"Catastrófico",IF(AO142=4,"Mayor",IF(AO142=3,"Moderado",IF(AO142=2,"Moderado",IF(AO142=1,"Moderado")))))</f>
        <v>Catastrófico</v>
      </c>
      <c r="AQ142" s="538" t="str">
        <f t="shared" ref="AQ142" si="487">IF(OR(AND(AP142="Moderado",AL142="Rara Vez"),AND(AP142="Moderado",AL142="Improbable")),"Moderado",IF(OR(AND(AP142="Mayor",AL142="Improbable"),AND(AP142="Mayor",AL142="Rara Vez"),AND(AP142="Moderado",AL142="Probable"),AND(AP142="Moderado",AL142="Posible")),"Alto",IF(OR(AND(AP142="Moderado",AL142="Casi Seguro"),AND(AP142="Mayor",AL142="Posible"),AND(AP142="Mayor",AL142="Probable"),AND(AP142="Mayor",AL142="Casi Seguro")),"Extremo",IF(AP142="Catastrófico","Extremo"))))</f>
        <v>Extremo</v>
      </c>
      <c r="AR142" s="538"/>
      <c r="AS142" s="539" t="s">
        <v>291</v>
      </c>
    </row>
    <row r="143" spans="2:45" ht="79.5" customHeight="1" thickBot="1" x14ac:dyDescent="0.3">
      <c r="B143" s="548"/>
      <c r="C143" s="484"/>
      <c r="D143" s="546"/>
      <c r="E143" s="546"/>
      <c r="F143" s="132" t="s">
        <v>830</v>
      </c>
      <c r="G143" s="132" t="s">
        <v>831</v>
      </c>
      <c r="H143" s="132" t="s">
        <v>832</v>
      </c>
      <c r="I143" s="132" t="s">
        <v>837</v>
      </c>
      <c r="J143" s="132" t="s">
        <v>834</v>
      </c>
      <c r="K143" s="132" t="s">
        <v>838</v>
      </c>
      <c r="L143" s="132" t="s">
        <v>839</v>
      </c>
      <c r="M143" s="125" t="s">
        <v>187</v>
      </c>
      <c r="N143" s="193">
        <f t="shared" si="470"/>
        <v>15</v>
      </c>
      <c r="O143" s="180" t="s">
        <v>188</v>
      </c>
      <c r="P143" s="193">
        <f t="shared" si="471"/>
        <v>15</v>
      </c>
      <c r="Q143" s="180" t="s">
        <v>189</v>
      </c>
      <c r="R143" s="193">
        <f t="shared" si="472"/>
        <v>15</v>
      </c>
      <c r="S143" s="180" t="s">
        <v>193</v>
      </c>
      <c r="T143" s="193">
        <f t="shared" si="473"/>
        <v>10</v>
      </c>
      <c r="U143" s="180" t="s">
        <v>190</v>
      </c>
      <c r="V143" s="193">
        <f t="shared" si="474"/>
        <v>15</v>
      </c>
      <c r="W143" s="180" t="s">
        <v>191</v>
      </c>
      <c r="X143" s="193">
        <f t="shared" si="475"/>
        <v>15</v>
      </c>
      <c r="Y143" s="180" t="s">
        <v>192</v>
      </c>
      <c r="Z143" s="193">
        <f t="shared" si="476"/>
        <v>10</v>
      </c>
      <c r="AA143" s="126">
        <f t="shared" si="477"/>
        <v>95</v>
      </c>
      <c r="AB143" s="127" t="str">
        <f t="shared" si="478"/>
        <v>Moderado</v>
      </c>
      <c r="AC143" s="128" t="s">
        <v>58</v>
      </c>
      <c r="AD143" s="191" t="str">
        <f t="shared" si="479"/>
        <v>Moderado</v>
      </c>
      <c r="AE143" s="129" t="str">
        <f t="shared" si="480"/>
        <v>50</v>
      </c>
      <c r="AF143" s="545"/>
      <c r="AG143" s="541"/>
      <c r="AH143" s="543"/>
      <c r="AI143" s="536"/>
      <c r="AJ143" s="535"/>
      <c r="AK143" s="535"/>
      <c r="AL143" s="535"/>
      <c r="AM143" s="536"/>
      <c r="AN143" s="534"/>
      <c r="AO143" s="534"/>
      <c r="AP143" s="537"/>
      <c r="AQ143" s="538"/>
      <c r="AR143" s="538"/>
      <c r="AS143" s="539"/>
    </row>
    <row r="144" spans="2:45" ht="30" x14ac:dyDescent="0.25">
      <c r="B144" s="548"/>
      <c r="C144" s="484"/>
      <c r="D144" s="546" t="str">
        <f>'3-IDENTIFICACIÓN DEL RIESGO'!G144</f>
        <v>Riesgo 3</v>
      </c>
      <c r="E144" s="546"/>
      <c r="F144" s="132"/>
      <c r="G144" s="132"/>
      <c r="H144" s="132"/>
      <c r="I144" s="132"/>
      <c r="J144" s="132"/>
      <c r="K144" s="132"/>
      <c r="L144" s="132"/>
      <c r="M144" s="125"/>
      <c r="N144" s="193" t="b">
        <f t="shared" si="470"/>
        <v>0</v>
      </c>
      <c r="O144" s="180"/>
      <c r="P144" s="193" t="b">
        <f t="shared" si="471"/>
        <v>0</v>
      </c>
      <c r="Q144" s="180"/>
      <c r="R144" s="193" t="b">
        <f t="shared" si="472"/>
        <v>0</v>
      </c>
      <c r="S144" s="180"/>
      <c r="T144" s="193" t="b">
        <f t="shared" si="473"/>
        <v>0</v>
      </c>
      <c r="U144" s="180"/>
      <c r="V144" s="193" t="b">
        <f t="shared" si="474"/>
        <v>0</v>
      </c>
      <c r="W144" s="180"/>
      <c r="X144" s="193" t="b">
        <f t="shared" si="475"/>
        <v>0</v>
      </c>
      <c r="Y144" s="180"/>
      <c r="Z144" s="193" t="b">
        <f t="shared" si="476"/>
        <v>0</v>
      </c>
      <c r="AA144" s="126">
        <f t="shared" si="477"/>
        <v>0</v>
      </c>
      <c r="AB144" s="127" t="str">
        <f t="shared" si="478"/>
        <v>Débil</v>
      </c>
      <c r="AC144" s="128"/>
      <c r="AD144" s="191" t="str">
        <f t="shared" si="479"/>
        <v>Débil</v>
      </c>
      <c r="AE144" s="129" t="str">
        <f t="shared" si="480"/>
        <v>0</v>
      </c>
      <c r="AF144" s="544"/>
      <c r="AG144" s="540" t="e">
        <f t="shared" ref="AG144" si="488">(AE144+AE145)/AF144</f>
        <v>#DIV/0!</v>
      </c>
      <c r="AH144" s="542" t="e">
        <f t="shared" ref="AH144" si="489">IF(AG144&lt;50,"Débil",IF(AG144&lt;=99,"Moderado",IF(AG144=100,"Fuerte",IF(AG144="","ERROR"))))</f>
        <v>#DIV/0!</v>
      </c>
      <c r="AI144" s="536"/>
      <c r="AJ144" s="535" t="e">
        <f t="shared" ref="AJ144" si="490">IF(AH144="Débil",0,IF(AND(AH144="Moderado",AI144="Directamente"),1,IF(AND(AH144="Moderado",AI144="No disminuye"),0,IF(AND(AH144="Fuerte",AI144="Directamente"),2,IF(AND(AH144="Fuerte",AI144="No disminuye"),0)))))</f>
        <v>#DIV/0!</v>
      </c>
      <c r="AK144" s="535" t="e">
        <f>('4-VALORACIÓN DEL RIESGO'!H77-AJ144)</f>
        <v>#DIV/0!</v>
      </c>
      <c r="AL144" s="535" t="e">
        <f t="shared" ref="AL144" si="491">IF(AK144=5,"Casi Seguro",IF(AK144=4,"Probable",IF(AK144=3,"Posible",IF(AK144=2,"Improbable",IF(AK144=1,"Rara Vez",IF(AK144=0,"Rara Vez",IF(AK144&lt;0,"Rara Vez")))))))</f>
        <v>#DIV/0!</v>
      </c>
      <c r="AM144" s="536"/>
      <c r="AN144" s="533" t="e">
        <f t="shared" ref="AN144" si="492">IF(AH144="Débil",0,IF(AND(AH144="Moderado",AM144="Directamente"),1,IF(AND(AH144="Moderado",AM144="Indirectamente"),0,IF(AND(AH144="Moderado",AM144="No disminuye"),0,IF(AND(AH144="Fuerte",AM144="Directamente"),2,IF(AND(AH144="Fuerte",AM144="Indirectamente"),1,IF(AND(AH144="Fuerte",AM144="No disminuye"),0)))))))</f>
        <v>#DIV/0!</v>
      </c>
      <c r="AO144" s="533" t="e">
        <f>('4-VALORACIÓN DEL RIESGO'!AD77-AN144)</f>
        <v>#DIV/0!</v>
      </c>
      <c r="AP144" s="537" t="e">
        <f t="shared" ref="AP144" si="493">IF(AO144=5,"Catastrófico",IF(AO144=4,"Mayor",IF(AO144=3,"Moderado",IF(AO144=2,"Moderado",IF(AO144=1,"Moderado")))))</f>
        <v>#DIV/0!</v>
      </c>
      <c r="AQ144" s="538" t="e">
        <f t="shared" ref="AQ144" si="494">IF(OR(AND(AP144="Moderado",AL144="Rara Vez"),AND(AP144="Moderado",AL144="Improbable")),"Moderado",IF(OR(AND(AP144="Mayor",AL144="Improbable"),AND(AP144="Mayor",AL144="Rara Vez"),AND(AP144="Moderado",AL144="Probable"),AND(AP144="Moderado",AL144="Posible")),"Alto",IF(OR(AND(AP144="Moderado",AL144="Casi Seguro"),AND(AP144="Mayor",AL144="Posible"),AND(AP144="Mayor",AL144="Probable"),AND(AP144="Mayor",AL144="Casi Seguro")),"Extremo",IF(AP144="Catastrófico","Extremo"))))</f>
        <v>#DIV/0!</v>
      </c>
      <c r="AR144" s="538"/>
      <c r="AS144" s="539" t="s">
        <v>291</v>
      </c>
    </row>
    <row r="145" spans="2:45" ht="30.75" thickBot="1" x14ac:dyDescent="0.3">
      <c r="B145" s="548"/>
      <c r="C145" s="484"/>
      <c r="D145" s="546"/>
      <c r="E145" s="546"/>
      <c r="F145" s="132"/>
      <c r="G145" s="132"/>
      <c r="H145" s="132"/>
      <c r="I145" s="132"/>
      <c r="J145" s="132"/>
      <c r="K145" s="132"/>
      <c r="L145" s="132"/>
      <c r="M145" s="125"/>
      <c r="N145" s="193" t="b">
        <f t="shared" si="470"/>
        <v>0</v>
      </c>
      <c r="O145" s="180"/>
      <c r="P145" s="193" t="b">
        <f t="shared" si="471"/>
        <v>0</v>
      </c>
      <c r="Q145" s="180"/>
      <c r="R145" s="193" t="b">
        <f t="shared" si="472"/>
        <v>0</v>
      </c>
      <c r="S145" s="180"/>
      <c r="T145" s="193" t="b">
        <f t="shared" si="473"/>
        <v>0</v>
      </c>
      <c r="U145" s="180"/>
      <c r="V145" s="193" t="b">
        <f t="shared" si="474"/>
        <v>0</v>
      </c>
      <c r="W145" s="180"/>
      <c r="X145" s="193" t="b">
        <f t="shared" si="475"/>
        <v>0</v>
      </c>
      <c r="Y145" s="180"/>
      <c r="Z145" s="193" t="b">
        <f t="shared" si="476"/>
        <v>0</v>
      </c>
      <c r="AA145" s="126">
        <f t="shared" si="477"/>
        <v>0</v>
      </c>
      <c r="AB145" s="127" t="str">
        <f t="shared" si="478"/>
        <v>Débil</v>
      </c>
      <c r="AC145" s="128"/>
      <c r="AD145" s="191" t="str">
        <f t="shared" si="479"/>
        <v>Débil</v>
      </c>
      <c r="AE145" s="129" t="str">
        <f t="shared" si="480"/>
        <v>0</v>
      </c>
      <c r="AF145" s="545"/>
      <c r="AG145" s="541"/>
      <c r="AH145" s="543"/>
      <c r="AI145" s="536"/>
      <c r="AJ145" s="535"/>
      <c r="AK145" s="535"/>
      <c r="AL145" s="535"/>
      <c r="AM145" s="536"/>
      <c r="AN145" s="534"/>
      <c r="AO145" s="534"/>
      <c r="AP145" s="537"/>
      <c r="AQ145" s="538"/>
      <c r="AR145" s="538"/>
      <c r="AS145" s="539"/>
    </row>
    <row r="146" spans="2:45" ht="30" x14ac:dyDescent="0.25">
      <c r="B146" s="548"/>
      <c r="C146" s="484"/>
      <c r="D146" s="546" t="str">
        <f>'3-IDENTIFICACIÓN DEL RIESGO'!G146</f>
        <v>Riesgo 4</v>
      </c>
      <c r="E146" s="546"/>
      <c r="F146" s="132"/>
      <c r="G146" s="132"/>
      <c r="H146" s="132"/>
      <c r="I146" s="132"/>
      <c r="J146" s="132"/>
      <c r="K146" s="132"/>
      <c r="L146" s="132"/>
      <c r="M146" s="125"/>
      <c r="N146" s="193" t="b">
        <f t="shared" si="470"/>
        <v>0</v>
      </c>
      <c r="O146" s="180"/>
      <c r="P146" s="193" t="b">
        <f t="shared" si="471"/>
        <v>0</v>
      </c>
      <c r="Q146" s="180"/>
      <c r="R146" s="193" t="b">
        <f t="shared" si="472"/>
        <v>0</v>
      </c>
      <c r="S146" s="180"/>
      <c r="T146" s="193" t="b">
        <f t="shared" si="473"/>
        <v>0</v>
      </c>
      <c r="U146" s="180"/>
      <c r="V146" s="193" t="b">
        <f t="shared" si="474"/>
        <v>0</v>
      </c>
      <c r="W146" s="180"/>
      <c r="X146" s="193" t="b">
        <f t="shared" si="475"/>
        <v>0</v>
      </c>
      <c r="Y146" s="180"/>
      <c r="Z146" s="193" t="b">
        <f t="shared" si="476"/>
        <v>0</v>
      </c>
      <c r="AA146" s="126">
        <f t="shared" si="477"/>
        <v>0</v>
      </c>
      <c r="AB146" s="127" t="str">
        <f t="shared" si="478"/>
        <v>Débil</v>
      </c>
      <c r="AC146" s="128"/>
      <c r="AD146" s="191" t="str">
        <f t="shared" si="479"/>
        <v>Débil</v>
      </c>
      <c r="AE146" s="129" t="str">
        <f t="shared" si="480"/>
        <v>0</v>
      </c>
      <c r="AF146" s="544"/>
      <c r="AG146" s="540" t="e">
        <f t="shared" ref="AG146" si="495">(AE146+AE147)/AF146</f>
        <v>#DIV/0!</v>
      </c>
      <c r="AH146" s="542" t="e">
        <f t="shared" ref="AH146" si="496">IF(AG146&lt;50,"Débil",IF(AG146&lt;=99,"Moderado",IF(AG146=100,"Fuerte",IF(AG146="","ERROR"))))</f>
        <v>#DIV/0!</v>
      </c>
      <c r="AI146" s="536"/>
      <c r="AJ146" s="535" t="e">
        <f t="shared" ref="AJ146" si="497">IF(AH146="Débil",0,IF(AND(AH146="Moderado",AI146="Directamente"),1,IF(AND(AH146="Moderado",AI146="No disminuye"),0,IF(AND(AH146="Fuerte",AI146="Directamente"),2,IF(AND(AH146="Fuerte",AI146="No disminuye"),0)))))</f>
        <v>#DIV/0!</v>
      </c>
      <c r="AK146" s="535" t="e">
        <f>('4-VALORACIÓN DEL RIESGO'!H78-AJ146)</f>
        <v>#DIV/0!</v>
      </c>
      <c r="AL146" s="535" t="e">
        <f t="shared" ref="AL146" si="498">IF(AK146=5,"Casi Seguro",IF(AK146=4,"Probable",IF(AK146=3,"Posible",IF(AK146=2,"Improbable",IF(AK146=1,"Rara Vez",IF(AK146=0,"Rara Vez",IF(AK146&lt;0,"Rara Vez")))))))</f>
        <v>#DIV/0!</v>
      </c>
      <c r="AM146" s="536"/>
      <c r="AN146" s="533" t="e">
        <f t="shared" ref="AN146" si="499">IF(AH146="Débil",0,IF(AND(AH146="Moderado",AM146="Directamente"),1,IF(AND(AH146="Moderado",AM146="Indirectamente"),0,IF(AND(AH146="Moderado",AM146="No disminuye"),0,IF(AND(AH146="Fuerte",AM146="Directamente"),2,IF(AND(AH146="Fuerte",AM146="Indirectamente"),1,IF(AND(AH146="Fuerte",AM146="No disminuye"),0)))))))</f>
        <v>#DIV/0!</v>
      </c>
      <c r="AO146" s="533" t="e">
        <f>('4-VALORACIÓN DEL RIESGO'!AD78-AN146)</f>
        <v>#DIV/0!</v>
      </c>
      <c r="AP146" s="537" t="e">
        <f t="shared" ref="AP146" si="500">IF(AO146=5,"Catastrófico",IF(AO146=4,"Mayor",IF(AO146=3,"Moderado",IF(AO146=2,"Moderado",IF(AO146=1,"Moderado")))))</f>
        <v>#DIV/0!</v>
      </c>
      <c r="AQ146" s="538" t="e">
        <f t="shared" ref="AQ146" si="501">IF(OR(AND(AP146="Moderado",AL146="Rara Vez"),AND(AP146="Moderado",AL146="Improbable")),"Moderado",IF(OR(AND(AP146="Mayor",AL146="Improbable"),AND(AP146="Mayor",AL146="Rara Vez"),AND(AP146="Moderado",AL146="Probable"),AND(AP146="Moderado",AL146="Posible")),"Alto",IF(OR(AND(AP146="Moderado",AL146="Casi Seguro"),AND(AP146="Mayor",AL146="Posible"),AND(AP146="Mayor",AL146="Probable"),AND(AP146="Mayor",AL146="Casi Seguro")),"Extremo",IF(AP146="Catastrófico","Extremo"))))</f>
        <v>#DIV/0!</v>
      </c>
      <c r="AR146" s="538"/>
      <c r="AS146" s="539" t="s">
        <v>291</v>
      </c>
    </row>
    <row r="147" spans="2:45" ht="30.75" thickBot="1" x14ac:dyDescent="0.3">
      <c r="B147" s="548"/>
      <c r="C147" s="484"/>
      <c r="D147" s="546"/>
      <c r="E147" s="546"/>
      <c r="F147" s="132"/>
      <c r="G147" s="132"/>
      <c r="H147" s="132"/>
      <c r="I147" s="132"/>
      <c r="J147" s="132"/>
      <c r="K147" s="132"/>
      <c r="L147" s="132"/>
      <c r="M147" s="125"/>
      <c r="N147" s="193" t="b">
        <f t="shared" si="470"/>
        <v>0</v>
      </c>
      <c r="O147" s="180"/>
      <c r="P147" s="193" t="b">
        <f t="shared" si="471"/>
        <v>0</v>
      </c>
      <c r="Q147" s="180"/>
      <c r="R147" s="193" t="b">
        <f t="shared" si="472"/>
        <v>0</v>
      </c>
      <c r="S147" s="180"/>
      <c r="T147" s="193" t="b">
        <f t="shared" si="473"/>
        <v>0</v>
      </c>
      <c r="U147" s="180"/>
      <c r="V147" s="193" t="b">
        <f t="shared" si="474"/>
        <v>0</v>
      </c>
      <c r="W147" s="180"/>
      <c r="X147" s="193" t="b">
        <f t="shared" si="475"/>
        <v>0</v>
      </c>
      <c r="Y147" s="180"/>
      <c r="Z147" s="193" t="b">
        <f t="shared" si="476"/>
        <v>0</v>
      </c>
      <c r="AA147" s="126">
        <f t="shared" si="477"/>
        <v>0</v>
      </c>
      <c r="AB147" s="127" t="str">
        <f t="shared" si="478"/>
        <v>Débil</v>
      </c>
      <c r="AC147" s="128"/>
      <c r="AD147" s="191" t="str">
        <f t="shared" si="479"/>
        <v>Débil</v>
      </c>
      <c r="AE147" s="129" t="str">
        <f t="shared" si="480"/>
        <v>0</v>
      </c>
      <c r="AF147" s="545"/>
      <c r="AG147" s="541"/>
      <c r="AH147" s="543"/>
      <c r="AI147" s="536"/>
      <c r="AJ147" s="535"/>
      <c r="AK147" s="535"/>
      <c r="AL147" s="535"/>
      <c r="AM147" s="536"/>
      <c r="AN147" s="534"/>
      <c r="AO147" s="534"/>
      <c r="AP147" s="537"/>
      <c r="AQ147" s="538"/>
      <c r="AR147" s="538"/>
      <c r="AS147" s="539"/>
    </row>
    <row r="148" spans="2:45" ht="30" x14ac:dyDescent="0.25">
      <c r="B148" s="548"/>
      <c r="C148" s="484"/>
      <c r="D148" s="546" t="str">
        <f>'3-IDENTIFICACIÓN DEL RIESGO'!G148</f>
        <v>Riesgo 5</v>
      </c>
      <c r="E148" s="546"/>
      <c r="F148" s="132"/>
      <c r="G148" s="132"/>
      <c r="H148" s="132"/>
      <c r="I148" s="132"/>
      <c r="J148" s="132"/>
      <c r="K148" s="132"/>
      <c r="L148" s="132"/>
      <c r="M148" s="125"/>
      <c r="N148" s="193" t="b">
        <f t="shared" si="470"/>
        <v>0</v>
      </c>
      <c r="O148" s="180"/>
      <c r="P148" s="193" t="b">
        <f t="shared" si="471"/>
        <v>0</v>
      </c>
      <c r="Q148" s="180"/>
      <c r="R148" s="193" t="b">
        <f t="shared" si="472"/>
        <v>0</v>
      </c>
      <c r="S148" s="180"/>
      <c r="T148" s="193" t="b">
        <f t="shared" si="473"/>
        <v>0</v>
      </c>
      <c r="U148" s="180"/>
      <c r="V148" s="193" t="b">
        <f t="shared" si="474"/>
        <v>0</v>
      </c>
      <c r="W148" s="180"/>
      <c r="X148" s="193" t="b">
        <f t="shared" si="475"/>
        <v>0</v>
      </c>
      <c r="Y148" s="180"/>
      <c r="Z148" s="193" t="b">
        <f t="shared" si="476"/>
        <v>0</v>
      </c>
      <c r="AA148" s="126">
        <f t="shared" si="477"/>
        <v>0</v>
      </c>
      <c r="AB148" s="127" t="str">
        <f t="shared" si="478"/>
        <v>Débil</v>
      </c>
      <c r="AC148" s="128"/>
      <c r="AD148" s="191" t="str">
        <f t="shared" si="479"/>
        <v>Débil</v>
      </c>
      <c r="AE148" s="129" t="str">
        <f t="shared" si="480"/>
        <v>0</v>
      </c>
      <c r="AF148" s="544"/>
      <c r="AG148" s="540" t="e">
        <f t="shared" ref="AG148" si="502">(AE148+AE149)/AF148</f>
        <v>#DIV/0!</v>
      </c>
      <c r="AH148" s="542" t="e">
        <f t="shared" ref="AH148" si="503">IF(AG148&lt;50,"Débil",IF(AG148&lt;=99,"Moderado",IF(AG148=100,"Fuerte",IF(AG148="","ERROR"))))</f>
        <v>#DIV/0!</v>
      </c>
      <c r="AI148" s="536"/>
      <c r="AJ148" s="535" t="e">
        <f t="shared" ref="AJ148" si="504">IF(AH148="Débil",0,IF(AND(AH148="Moderado",AI148="Directamente"),1,IF(AND(AH148="Moderado",AI148="No disminuye"),0,IF(AND(AH148="Fuerte",AI148="Directamente"),2,IF(AND(AH148="Fuerte",AI148="No disminuye"),0)))))</f>
        <v>#DIV/0!</v>
      </c>
      <c r="AK148" s="535" t="e">
        <f>('4-VALORACIÓN DEL RIESGO'!H79-AJ148)</f>
        <v>#DIV/0!</v>
      </c>
      <c r="AL148" s="535" t="e">
        <f t="shared" ref="AL148" si="505">IF(AK148=5,"Casi Seguro",IF(AK148=4,"Probable",IF(AK148=3,"Posible",IF(AK148=2,"Improbable",IF(AK148=1,"Rara Vez",IF(AK148=0,"Rara Vez",IF(AK148&lt;0,"Rara Vez")))))))</f>
        <v>#DIV/0!</v>
      </c>
      <c r="AM148" s="536"/>
      <c r="AN148" s="533" t="e">
        <f t="shared" ref="AN148" si="506">IF(AH148="Débil",0,IF(AND(AH148="Moderado",AM148="Directamente"),1,IF(AND(AH148="Moderado",AM148="Indirectamente"),0,IF(AND(AH148="Moderado",AM148="No disminuye"),0,IF(AND(AH148="Fuerte",AM148="Directamente"),2,IF(AND(AH148="Fuerte",AM148="Indirectamente"),1,IF(AND(AH148="Fuerte",AM148="No disminuye"),0)))))))</f>
        <v>#DIV/0!</v>
      </c>
      <c r="AO148" s="533" t="e">
        <f>('4-VALORACIÓN DEL RIESGO'!AD79-AN148)</f>
        <v>#DIV/0!</v>
      </c>
      <c r="AP148" s="537" t="e">
        <f t="shared" ref="AP148" si="507">IF(AO148=5,"Catastrófico",IF(AO148=4,"Mayor",IF(AO148=3,"Moderado",IF(AO148=2,"Moderado",IF(AO148=1,"Moderado")))))</f>
        <v>#DIV/0!</v>
      </c>
      <c r="AQ148" s="538" t="e">
        <f t="shared" ref="AQ148" si="508">IF(OR(AND(AP148="Moderado",AL148="Rara Vez"),AND(AP148="Moderado",AL148="Improbable")),"Moderado",IF(OR(AND(AP148="Mayor",AL148="Improbable"),AND(AP148="Mayor",AL148="Rara Vez"),AND(AP148="Moderado",AL148="Probable"),AND(AP148="Moderado",AL148="Posible")),"Alto",IF(OR(AND(AP148="Moderado",AL148="Casi Seguro"),AND(AP148="Mayor",AL148="Posible"),AND(AP148="Mayor",AL148="Probable"),AND(AP148="Mayor",AL148="Casi Seguro")),"Extremo",IF(AP148="Catastrófico","Extremo"))))</f>
        <v>#DIV/0!</v>
      </c>
      <c r="AR148" s="538"/>
      <c r="AS148" s="539" t="s">
        <v>291</v>
      </c>
    </row>
    <row r="149" spans="2:45" ht="30.75" thickBot="1" x14ac:dyDescent="0.3">
      <c r="B149" s="549"/>
      <c r="C149" s="485"/>
      <c r="D149" s="546"/>
      <c r="E149" s="546"/>
      <c r="F149" s="132"/>
      <c r="G149" s="132"/>
      <c r="H149" s="132"/>
      <c r="I149" s="132"/>
      <c r="J149" s="132"/>
      <c r="K149" s="132"/>
      <c r="L149" s="132"/>
      <c r="M149" s="125"/>
      <c r="N149" s="193" t="b">
        <f t="shared" si="470"/>
        <v>0</v>
      </c>
      <c r="O149" s="180"/>
      <c r="P149" s="193" t="b">
        <f t="shared" si="471"/>
        <v>0</v>
      </c>
      <c r="Q149" s="180"/>
      <c r="R149" s="193" t="b">
        <f t="shared" si="472"/>
        <v>0</v>
      </c>
      <c r="S149" s="180"/>
      <c r="T149" s="193" t="b">
        <f t="shared" si="473"/>
        <v>0</v>
      </c>
      <c r="U149" s="180"/>
      <c r="V149" s="193" t="b">
        <f t="shared" si="474"/>
        <v>0</v>
      </c>
      <c r="W149" s="180"/>
      <c r="X149" s="193" t="b">
        <f t="shared" si="475"/>
        <v>0</v>
      </c>
      <c r="Y149" s="180"/>
      <c r="Z149" s="193" t="b">
        <f t="shared" si="476"/>
        <v>0</v>
      </c>
      <c r="AA149" s="126">
        <f t="shared" si="477"/>
        <v>0</v>
      </c>
      <c r="AB149" s="127" t="str">
        <f t="shared" si="478"/>
        <v>Débil</v>
      </c>
      <c r="AC149" s="128"/>
      <c r="AD149" s="191" t="str">
        <f t="shared" si="479"/>
        <v>Débil</v>
      </c>
      <c r="AE149" s="129" t="str">
        <f t="shared" si="480"/>
        <v>0</v>
      </c>
      <c r="AF149" s="545"/>
      <c r="AG149" s="541"/>
      <c r="AH149" s="543"/>
      <c r="AI149" s="536"/>
      <c r="AJ149" s="535"/>
      <c r="AK149" s="535"/>
      <c r="AL149" s="535"/>
      <c r="AM149" s="536"/>
      <c r="AN149" s="534"/>
      <c r="AO149" s="534"/>
      <c r="AP149" s="537"/>
      <c r="AQ149" s="538"/>
      <c r="AR149" s="538"/>
      <c r="AS149" s="539"/>
    </row>
    <row r="150" spans="2:45" ht="60.75" customHeight="1" x14ac:dyDescent="0.25">
      <c r="B150" s="547" t="str">
        <f>'3-IDENTIFICACIÓN DEL RIESGO'!B150</f>
        <v>Administración de Bienes y Servicios</v>
      </c>
      <c r="C150" s="483" t="str">
        <f>'3-IDENTIFICACIÓN DEL RIESGO'!E150</f>
        <v>1. Subdirección Administrativa y Financiera.
2. Secretaría General.</v>
      </c>
      <c r="D150" s="546" t="str">
        <f>'3-IDENTIFICACIÓN DEL RIESGO'!G150</f>
        <v>Pérdida o uso indebido de bienes devolutivos de la Agencia Nacional de Tierras para beneficio personal o de terceros</v>
      </c>
      <c r="E150" s="546"/>
      <c r="F150" s="132" t="s">
        <v>840</v>
      </c>
      <c r="G150" s="132" t="s">
        <v>526</v>
      </c>
      <c r="H150" s="132" t="s">
        <v>841</v>
      </c>
      <c r="I150" s="132" t="s">
        <v>842</v>
      </c>
      <c r="J150" s="132" t="s">
        <v>843</v>
      </c>
      <c r="K150" s="132" t="s">
        <v>844</v>
      </c>
      <c r="L150" s="132" t="s">
        <v>845</v>
      </c>
      <c r="M150" s="125" t="s">
        <v>187</v>
      </c>
      <c r="N150" s="193">
        <f t="shared" si="470"/>
        <v>15</v>
      </c>
      <c r="O150" s="180" t="s">
        <v>188</v>
      </c>
      <c r="P150" s="193">
        <f t="shared" si="471"/>
        <v>15</v>
      </c>
      <c r="Q150" s="180" t="s">
        <v>189</v>
      </c>
      <c r="R150" s="193">
        <f t="shared" si="472"/>
        <v>15</v>
      </c>
      <c r="S150" s="180" t="s">
        <v>61</v>
      </c>
      <c r="T150" s="193">
        <f t="shared" si="473"/>
        <v>15</v>
      </c>
      <c r="U150" s="180" t="s">
        <v>190</v>
      </c>
      <c r="V150" s="193">
        <f t="shared" si="474"/>
        <v>15</v>
      </c>
      <c r="W150" s="180" t="s">
        <v>191</v>
      </c>
      <c r="X150" s="193">
        <f t="shared" si="475"/>
        <v>15</v>
      </c>
      <c r="Y150" s="180" t="s">
        <v>192</v>
      </c>
      <c r="Z150" s="193">
        <f t="shared" si="476"/>
        <v>10</v>
      </c>
      <c r="AA150" s="126">
        <f t="shared" si="477"/>
        <v>100</v>
      </c>
      <c r="AB150" s="127" t="str">
        <f t="shared" si="478"/>
        <v>Fuerte</v>
      </c>
      <c r="AC150" s="128" t="s">
        <v>64</v>
      </c>
      <c r="AD150" s="191" t="str">
        <f t="shared" si="479"/>
        <v>Fuerte</v>
      </c>
      <c r="AE150" s="129" t="str">
        <f t="shared" si="480"/>
        <v>100</v>
      </c>
      <c r="AF150" s="544">
        <v>1</v>
      </c>
      <c r="AG150" s="540">
        <f t="shared" ref="AG150" si="509">(AE150+AE151)/AF150</f>
        <v>100</v>
      </c>
      <c r="AH150" s="542" t="str">
        <f t="shared" ref="AH150" si="510">IF(AG150&lt;50,"Débil",IF(AG150&lt;=99,"Moderado",IF(AG150=100,"Fuerte",IF(AG150="","ERROR"))))</f>
        <v>Fuerte</v>
      </c>
      <c r="AI150" s="536" t="s">
        <v>92</v>
      </c>
      <c r="AJ150" s="535">
        <f t="shared" ref="AJ150" si="511">IF(AH150="Débil",0,IF(AND(AH150="Moderado",AI150="Directamente"),1,IF(AND(AH150="Moderado",AI150="No disminuye"),0,IF(AND(AH150="Fuerte",AI150="Directamente"),2,IF(AND(AH150="Fuerte",AI150="No disminuye"),0)))))</f>
        <v>2</v>
      </c>
      <c r="AK150" s="535">
        <f>('4-VALORACIÓN DEL RIESGO'!H80-AJ150)</f>
        <v>2</v>
      </c>
      <c r="AL150" s="535" t="str">
        <f t="shared" ref="AL150" si="512">IF(AK150=5,"Casi Seguro",IF(AK150=4,"Probable",IF(AK150=3,"Posible",IF(AK150=2,"Improbable",IF(AK150=1,"Rara Vez",IF(AK150=0,"Rara Vez",IF(AK150&lt;0,"Rara Vez")))))))</f>
        <v>Improbable</v>
      </c>
      <c r="AM150" s="536" t="s">
        <v>94</v>
      </c>
      <c r="AN150" s="533">
        <f t="shared" ref="AN150" si="513">IF(AH150="Débil",0,IF(AND(AH150="Moderado",AM150="Directamente"),1,IF(AND(AH150="Moderado",AM150="Indirectamente"),0,IF(AND(AH150="Moderado",AM150="No disminuye"),0,IF(AND(AH150="Fuerte",AM150="Directamente"),2,IF(AND(AH150="Fuerte",AM150="Indirectamente"),1,IF(AND(AH150="Fuerte",AM150="No disminuye"),0)))))))</f>
        <v>0</v>
      </c>
      <c r="AO150" s="533">
        <f>('4-VALORACIÓN DEL RIESGO'!AD80-AN150)</f>
        <v>5</v>
      </c>
      <c r="AP150" s="537" t="str">
        <f t="shared" ref="AP150" si="514">IF(AO150=5,"Catastrófico",IF(AO150=4,"Mayor",IF(AO150=3,"Moderado",IF(AO150=2,"Moderado",IF(AO150=1,"Moderado")))))</f>
        <v>Catastrófico</v>
      </c>
      <c r="AQ150" s="538" t="str">
        <f t="shared" ref="AQ150" si="515">IF(OR(AND(AP150="Moderado",AL150="Rara Vez"),AND(AP150="Moderado",AL150="Improbable")),"Moderado",IF(OR(AND(AP150="Mayor",AL150="Improbable"),AND(AP150="Mayor",AL150="Rara Vez"),AND(AP150="Moderado",AL150="Probable"),AND(AP150="Moderado",AL150="Posible")),"Alto",IF(OR(AND(AP150="Moderado",AL150="Casi Seguro"),AND(AP150="Mayor",AL150="Posible"),AND(AP150="Mayor",AL150="Probable"),AND(AP150="Mayor",AL150="Casi Seguro")),"Extremo",IF(AP150="Catastrófico","Extremo"))))</f>
        <v>Extremo</v>
      </c>
      <c r="AR150" s="538"/>
      <c r="AS150" s="539" t="s">
        <v>291</v>
      </c>
    </row>
    <row r="151" spans="2:45" ht="30.75" thickBot="1" x14ac:dyDescent="0.3">
      <c r="B151" s="548"/>
      <c r="C151" s="484"/>
      <c r="D151" s="546"/>
      <c r="E151" s="546"/>
      <c r="F151" s="132"/>
      <c r="G151" s="132"/>
      <c r="H151" s="132"/>
      <c r="I151" s="132"/>
      <c r="J151" s="132"/>
      <c r="K151" s="132"/>
      <c r="L151" s="132"/>
      <c r="M151" s="125"/>
      <c r="N151" s="193" t="b">
        <f t="shared" si="470"/>
        <v>0</v>
      </c>
      <c r="O151" s="180"/>
      <c r="P151" s="193" t="b">
        <f t="shared" si="471"/>
        <v>0</v>
      </c>
      <c r="Q151" s="180"/>
      <c r="R151" s="193" t="b">
        <f t="shared" si="472"/>
        <v>0</v>
      </c>
      <c r="S151" s="180"/>
      <c r="T151" s="193" t="b">
        <f t="shared" si="473"/>
        <v>0</v>
      </c>
      <c r="U151" s="180"/>
      <c r="V151" s="193" t="b">
        <f t="shared" si="474"/>
        <v>0</v>
      </c>
      <c r="W151" s="180"/>
      <c r="X151" s="193" t="b">
        <f t="shared" si="475"/>
        <v>0</v>
      </c>
      <c r="Y151" s="180"/>
      <c r="Z151" s="193" t="b">
        <f t="shared" si="476"/>
        <v>0</v>
      </c>
      <c r="AA151" s="126">
        <f t="shared" si="477"/>
        <v>0</v>
      </c>
      <c r="AB151" s="127" t="str">
        <f t="shared" si="478"/>
        <v>Débil</v>
      </c>
      <c r="AC151" s="128"/>
      <c r="AD151" s="191" t="str">
        <f t="shared" si="479"/>
        <v>Débil</v>
      </c>
      <c r="AE151" s="129" t="str">
        <f t="shared" si="480"/>
        <v>0</v>
      </c>
      <c r="AF151" s="545"/>
      <c r="AG151" s="541"/>
      <c r="AH151" s="543"/>
      <c r="AI151" s="536"/>
      <c r="AJ151" s="535"/>
      <c r="AK151" s="535"/>
      <c r="AL151" s="535"/>
      <c r="AM151" s="536"/>
      <c r="AN151" s="534"/>
      <c r="AO151" s="534"/>
      <c r="AP151" s="537"/>
      <c r="AQ151" s="538"/>
      <c r="AR151" s="538"/>
      <c r="AS151" s="539"/>
    </row>
    <row r="152" spans="2:45" ht="69.75" customHeight="1" x14ac:dyDescent="0.25">
      <c r="B152" s="548"/>
      <c r="C152" s="484"/>
      <c r="D152" s="546" t="str">
        <f>'3-IDENTIFICACIÓN DEL RIESGO'!G152</f>
        <v>Pérdida o manipulación de expedientes con información institucional para beneficio particular o de un tercero</v>
      </c>
      <c r="E152" s="546"/>
      <c r="F152" s="132" t="s">
        <v>846</v>
      </c>
      <c r="G152" s="132" t="s">
        <v>526</v>
      </c>
      <c r="H152" s="132" t="s">
        <v>847</v>
      </c>
      <c r="I152" s="132" t="s">
        <v>848</v>
      </c>
      <c r="J152" s="132" t="s">
        <v>849</v>
      </c>
      <c r="K152" s="132" t="s">
        <v>850</v>
      </c>
      <c r="L152" s="132" t="s">
        <v>851</v>
      </c>
      <c r="M152" s="125" t="s">
        <v>187</v>
      </c>
      <c r="N152" s="193">
        <f t="shared" si="470"/>
        <v>15</v>
      </c>
      <c r="O152" s="180" t="s">
        <v>188</v>
      </c>
      <c r="P152" s="193">
        <f t="shared" si="471"/>
        <v>15</v>
      </c>
      <c r="Q152" s="180" t="s">
        <v>189</v>
      </c>
      <c r="R152" s="193">
        <f t="shared" si="472"/>
        <v>15</v>
      </c>
      <c r="S152" s="180" t="s">
        <v>61</v>
      </c>
      <c r="T152" s="193">
        <f t="shared" si="473"/>
        <v>15</v>
      </c>
      <c r="U152" s="180" t="s">
        <v>190</v>
      </c>
      <c r="V152" s="193">
        <f t="shared" si="474"/>
        <v>15</v>
      </c>
      <c r="W152" s="180" t="s">
        <v>191</v>
      </c>
      <c r="X152" s="193">
        <f t="shared" si="475"/>
        <v>15</v>
      </c>
      <c r="Y152" s="180" t="s">
        <v>192</v>
      </c>
      <c r="Z152" s="193">
        <f t="shared" si="476"/>
        <v>10</v>
      </c>
      <c r="AA152" s="126">
        <f t="shared" si="477"/>
        <v>100</v>
      </c>
      <c r="AB152" s="127" t="str">
        <f t="shared" si="478"/>
        <v>Fuerte</v>
      </c>
      <c r="AC152" s="128" t="s">
        <v>64</v>
      </c>
      <c r="AD152" s="191" t="str">
        <f t="shared" si="479"/>
        <v>Fuerte</v>
      </c>
      <c r="AE152" s="129" t="str">
        <f t="shared" si="480"/>
        <v>100</v>
      </c>
      <c r="AF152" s="544">
        <v>1</v>
      </c>
      <c r="AG152" s="540">
        <f t="shared" ref="AG152" si="516">(AE152+AE153)/AF152</f>
        <v>100</v>
      </c>
      <c r="AH152" s="542" t="str">
        <f t="shared" ref="AH152" si="517">IF(AG152&lt;50,"Débil",IF(AG152&lt;=99,"Moderado",IF(AG152=100,"Fuerte",IF(AG152="","ERROR"))))</f>
        <v>Fuerte</v>
      </c>
      <c r="AI152" s="536" t="s">
        <v>92</v>
      </c>
      <c r="AJ152" s="535">
        <f t="shared" ref="AJ152" si="518">IF(AH152="Débil",0,IF(AND(AH152="Moderado",AI152="Directamente"),1,IF(AND(AH152="Moderado",AI152="No disminuye"),0,IF(AND(AH152="Fuerte",AI152="Directamente"),2,IF(AND(AH152="Fuerte",AI152="No disminuye"),0)))))</f>
        <v>2</v>
      </c>
      <c r="AK152" s="535">
        <f>('4-VALORACIÓN DEL RIESGO'!H81-AJ152)</f>
        <v>1</v>
      </c>
      <c r="AL152" s="535" t="str">
        <f t="shared" ref="AL152" si="519">IF(AK152=5,"Casi Seguro",IF(AK152=4,"Probable",IF(AK152=3,"Posible",IF(AK152=2,"Improbable",IF(AK152=1,"Rara Vez",IF(AK152=0,"Rara Vez",IF(AK152&lt;0,"Rara Vez")))))))</f>
        <v>Rara Vez</v>
      </c>
      <c r="AM152" s="536" t="s">
        <v>94</v>
      </c>
      <c r="AN152" s="533">
        <f t="shared" ref="AN152" si="520">IF(AH152="Débil",0,IF(AND(AH152="Moderado",AM152="Directamente"),1,IF(AND(AH152="Moderado",AM152="Indirectamente"),0,IF(AND(AH152="Moderado",AM152="No disminuye"),0,IF(AND(AH152="Fuerte",AM152="Directamente"),2,IF(AND(AH152="Fuerte",AM152="Indirectamente"),1,IF(AND(AH152="Fuerte",AM152="No disminuye"),0)))))))</f>
        <v>0</v>
      </c>
      <c r="AO152" s="533">
        <f>('4-VALORACIÓN DEL RIESGO'!AD81-AN152)</f>
        <v>5</v>
      </c>
      <c r="AP152" s="537" t="str">
        <f t="shared" ref="AP152" si="521">IF(AO152=5,"Catastrófico",IF(AO152=4,"Mayor",IF(AO152=3,"Moderado",IF(AO152=2,"Moderado",IF(AO152=1,"Moderado")))))</f>
        <v>Catastrófico</v>
      </c>
      <c r="AQ152" s="538" t="str">
        <f t="shared" ref="AQ152" si="522">IF(OR(AND(AP152="Moderado",AL152="Rara Vez"),AND(AP152="Moderado",AL152="Improbable")),"Moderado",IF(OR(AND(AP152="Mayor",AL152="Improbable"),AND(AP152="Mayor",AL152="Rara Vez"),AND(AP152="Moderado",AL152="Probable"),AND(AP152="Moderado",AL152="Posible")),"Alto",IF(OR(AND(AP152="Moderado",AL152="Casi Seguro"),AND(AP152="Mayor",AL152="Posible"),AND(AP152="Mayor",AL152="Probable"),AND(AP152="Mayor",AL152="Casi Seguro")),"Extremo",IF(AP152="Catastrófico","Extremo"))))</f>
        <v>Extremo</v>
      </c>
      <c r="AR152" s="538"/>
      <c r="AS152" s="539" t="s">
        <v>291</v>
      </c>
    </row>
    <row r="153" spans="2:45" ht="30.75" thickBot="1" x14ac:dyDescent="0.3">
      <c r="B153" s="548"/>
      <c r="C153" s="484"/>
      <c r="D153" s="546"/>
      <c r="E153" s="546"/>
      <c r="F153" s="132"/>
      <c r="G153" s="132"/>
      <c r="H153" s="132"/>
      <c r="I153" s="132"/>
      <c r="J153" s="132"/>
      <c r="K153" s="132"/>
      <c r="L153" s="132"/>
      <c r="M153" s="125"/>
      <c r="N153" s="193" t="b">
        <f t="shared" si="470"/>
        <v>0</v>
      </c>
      <c r="O153" s="180"/>
      <c r="P153" s="193" t="b">
        <f t="shared" si="471"/>
        <v>0</v>
      </c>
      <c r="Q153" s="180"/>
      <c r="R153" s="193" t="b">
        <f t="shared" si="472"/>
        <v>0</v>
      </c>
      <c r="S153" s="180"/>
      <c r="T153" s="193" t="b">
        <f t="shared" si="473"/>
        <v>0</v>
      </c>
      <c r="U153" s="180"/>
      <c r="V153" s="193" t="b">
        <f t="shared" si="474"/>
        <v>0</v>
      </c>
      <c r="W153" s="180"/>
      <c r="X153" s="193" t="b">
        <f t="shared" si="475"/>
        <v>0</v>
      </c>
      <c r="Y153" s="180"/>
      <c r="Z153" s="193" t="b">
        <f t="shared" si="476"/>
        <v>0</v>
      </c>
      <c r="AA153" s="126">
        <f t="shared" si="477"/>
        <v>0</v>
      </c>
      <c r="AB153" s="127" t="str">
        <f t="shared" si="478"/>
        <v>Débil</v>
      </c>
      <c r="AC153" s="128"/>
      <c r="AD153" s="191" t="str">
        <f t="shared" si="479"/>
        <v>Débil</v>
      </c>
      <c r="AE153" s="129" t="str">
        <f t="shared" si="480"/>
        <v>0</v>
      </c>
      <c r="AF153" s="545"/>
      <c r="AG153" s="541"/>
      <c r="AH153" s="543"/>
      <c r="AI153" s="536"/>
      <c r="AJ153" s="535"/>
      <c r="AK153" s="535"/>
      <c r="AL153" s="535"/>
      <c r="AM153" s="536"/>
      <c r="AN153" s="534"/>
      <c r="AO153" s="534"/>
      <c r="AP153" s="537"/>
      <c r="AQ153" s="538"/>
      <c r="AR153" s="538"/>
      <c r="AS153" s="539"/>
    </row>
    <row r="154" spans="2:45" ht="30" x14ac:dyDescent="0.25">
      <c r="B154" s="548"/>
      <c r="C154" s="484"/>
      <c r="D154" s="546" t="str">
        <f>'3-IDENTIFICACIÓN DEL RIESGO'!G154</f>
        <v>Riesgo 3</v>
      </c>
      <c r="E154" s="546"/>
      <c r="F154" s="132"/>
      <c r="G154" s="132"/>
      <c r="H154" s="132"/>
      <c r="I154" s="132"/>
      <c r="J154" s="132"/>
      <c r="K154" s="132"/>
      <c r="L154" s="132"/>
      <c r="M154" s="125"/>
      <c r="N154" s="193" t="b">
        <f t="shared" si="470"/>
        <v>0</v>
      </c>
      <c r="O154" s="180"/>
      <c r="P154" s="193" t="b">
        <f t="shared" si="471"/>
        <v>0</v>
      </c>
      <c r="Q154" s="180"/>
      <c r="R154" s="193" t="b">
        <f t="shared" si="472"/>
        <v>0</v>
      </c>
      <c r="S154" s="180"/>
      <c r="T154" s="193" t="b">
        <f t="shared" si="473"/>
        <v>0</v>
      </c>
      <c r="U154" s="180"/>
      <c r="V154" s="193" t="b">
        <f t="shared" si="474"/>
        <v>0</v>
      </c>
      <c r="W154" s="180"/>
      <c r="X154" s="193" t="b">
        <f t="shared" si="475"/>
        <v>0</v>
      </c>
      <c r="Y154" s="180"/>
      <c r="Z154" s="193" t="b">
        <f t="shared" si="476"/>
        <v>0</v>
      </c>
      <c r="AA154" s="126">
        <f t="shared" si="477"/>
        <v>0</v>
      </c>
      <c r="AB154" s="127" t="str">
        <f t="shared" si="478"/>
        <v>Débil</v>
      </c>
      <c r="AC154" s="128"/>
      <c r="AD154" s="191" t="str">
        <f t="shared" si="479"/>
        <v>Débil</v>
      </c>
      <c r="AE154" s="129" t="str">
        <f t="shared" si="480"/>
        <v>0</v>
      </c>
      <c r="AF154" s="544"/>
      <c r="AG154" s="540" t="e">
        <f t="shared" ref="AG154" si="523">(AE154+AE155)/AF154</f>
        <v>#DIV/0!</v>
      </c>
      <c r="AH154" s="542" t="e">
        <f t="shared" ref="AH154" si="524">IF(AG154&lt;50,"Débil",IF(AG154&lt;=99,"Moderado",IF(AG154=100,"Fuerte",IF(AG154="","ERROR"))))</f>
        <v>#DIV/0!</v>
      </c>
      <c r="AI154" s="536"/>
      <c r="AJ154" s="535" t="e">
        <f t="shared" ref="AJ154" si="525">IF(AH154="Débil",0,IF(AND(AH154="Moderado",AI154="Directamente"),1,IF(AND(AH154="Moderado",AI154="No disminuye"),0,IF(AND(AH154="Fuerte",AI154="Directamente"),2,IF(AND(AH154="Fuerte",AI154="No disminuye"),0)))))</f>
        <v>#DIV/0!</v>
      </c>
      <c r="AK154" s="535" t="e">
        <f>('4-VALORACIÓN DEL RIESGO'!H82-AJ154)</f>
        <v>#DIV/0!</v>
      </c>
      <c r="AL154" s="535" t="e">
        <f t="shared" ref="AL154" si="526">IF(AK154=5,"Casi Seguro",IF(AK154=4,"Probable",IF(AK154=3,"Posible",IF(AK154=2,"Improbable",IF(AK154=1,"Rara Vez",IF(AK154=0,"Rara Vez",IF(AK154&lt;0,"Rara Vez")))))))</f>
        <v>#DIV/0!</v>
      </c>
      <c r="AM154" s="536"/>
      <c r="AN154" s="533" t="e">
        <f t="shared" ref="AN154" si="527">IF(AH154="Débil",0,IF(AND(AH154="Moderado",AM154="Directamente"),1,IF(AND(AH154="Moderado",AM154="Indirectamente"),0,IF(AND(AH154="Moderado",AM154="No disminuye"),0,IF(AND(AH154="Fuerte",AM154="Directamente"),2,IF(AND(AH154="Fuerte",AM154="Indirectamente"),1,IF(AND(AH154="Fuerte",AM154="No disminuye"),0)))))))</f>
        <v>#DIV/0!</v>
      </c>
      <c r="AO154" s="533" t="e">
        <f>('4-VALORACIÓN DEL RIESGO'!AD82-AN154)</f>
        <v>#DIV/0!</v>
      </c>
      <c r="AP154" s="537" t="e">
        <f t="shared" ref="AP154" si="528">IF(AO154=5,"Catastrófico",IF(AO154=4,"Mayor",IF(AO154=3,"Moderado",IF(AO154=2,"Moderado",IF(AO154=1,"Moderado")))))</f>
        <v>#DIV/0!</v>
      </c>
      <c r="AQ154" s="538" t="e">
        <f t="shared" ref="AQ154" si="529">IF(OR(AND(AP154="Moderado",AL154="Rara Vez"),AND(AP154="Moderado",AL154="Improbable")),"Moderado",IF(OR(AND(AP154="Mayor",AL154="Improbable"),AND(AP154="Mayor",AL154="Rara Vez"),AND(AP154="Moderado",AL154="Probable"),AND(AP154="Moderado",AL154="Posible")),"Alto",IF(OR(AND(AP154="Moderado",AL154="Casi Seguro"),AND(AP154="Mayor",AL154="Posible"),AND(AP154="Mayor",AL154="Probable"),AND(AP154="Mayor",AL154="Casi Seguro")),"Extremo",IF(AP154="Catastrófico","Extremo"))))</f>
        <v>#DIV/0!</v>
      </c>
      <c r="AR154" s="538"/>
      <c r="AS154" s="539" t="s">
        <v>291</v>
      </c>
    </row>
    <row r="155" spans="2:45" ht="30.75" thickBot="1" x14ac:dyDescent="0.3">
      <c r="B155" s="548"/>
      <c r="C155" s="484"/>
      <c r="D155" s="546"/>
      <c r="E155" s="546"/>
      <c r="F155" s="132"/>
      <c r="G155" s="132"/>
      <c r="H155" s="132"/>
      <c r="I155" s="132"/>
      <c r="J155" s="132"/>
      <c r="K155" s="132"/>
      <c r="L155" s="132"/>
      <c r="M155" s="125"/>
      <c r="N155" s="193" t="b">
        <f t="shared" si="470"/>
        <v>0</v>
      </c>
      <c r="O155" s="180"/>
      <c r="P155" s="193" t="b">
        <f t="shared" si="471"/>
        <v>0</v>
      </c>
      <c r="Q155" s="180"/>
      <c r="R155" s="193" t="b">
        <f t="shared" si="472"/>
        <v>0</v>
      </c>
      <c r="S155" s="180"/>
      <c r="T155" s="193" t="b">
        <f t="shared" si="473"/>
        <v>0</v>
      </c>
      <c r="U155" s="180"/>
      <c r="V155" s="193" t="b">
        <f t="shared" si="474"/>
        <v>0</v>
      </c>
      <c r="W155" s="180"/>
      <c r="X155" s="193" t="b">
        <f t="shared" si="475"/>
        <v>0</v>
      </c>
      <c r="Y155" s="180"/>
      <c r="Z155" s="193" t="b">
        <f t="shared" si="476"/>
        <v>0</v>
      </c>
      <c r="AA155" s="126">
        <f t="shared" si="477"/>
        <v>0</v>
      </c>
      <c r="AB155" s="127" t="str">
        <f t="shared" si="478"/>
        <v>Débil</v>
      </c>
      <c r="AC155" s="128"/>
      <c r="AD155" s="191" t="str">
        <f t="shared" si="479"/>
        <v>Débil</v>
      </c>
      <c r="AE155" s="129" t="str">
        <f t="shared" si="480"/>
        <v>0</v>
      </c>
      <c r="AF155" s="545"/>
      <c r="AG155" s="541"/>
      <c r="AH155" s="543"/>
      <c r="AI155" s="536"/>
      <c r="AJ155" s="535"/>
      <c r="AK155" s="535"/>
      <c r="AL155" s="535"/>
      <c r="AM155" s="536"/>
      <c r="AN155" s="534"/>
      <c r="AO155" s="534"/>
      <c r="AP155" s="537"/>
      <c r="AQ155" s="538"/>
      <c r="AR155" s="538"/>
      <c r="AS155" s="539"/>
    </row>
    <row r="156" spans="2:45" ht="30" x14ac:dyDescent="0.25">
      <c r="B156" s="548"/>
      <c r="C156" s="484"/>
      <c r="D156" s="546" t="str">
        <f>'3-IDENTIFICACIÓN DEL RIESGO'!G156</f>
        <v>Riesgo 4</v>
      </c>
      <c r="E156" s="546"/>
      <c r="F156" s="132"/>
      <c r="G156" s="132"/>
      <c r="H156" s="132"/>
      <c r="I156" s="132"/>
      <c r="J156" s="132"/>
      <c r="K156" s="132"/>
      <c r="L156" s="132"/>
      <c r="M156" s="125"/>
      <c r="N156" s="193" t="b">
        <f t="shared" si="470"/>
        <v>0</v>
      </c>
      <c r="O156" s="180"/>
      <c r="P156" s="193" t="b">
        <f t="shared" si="471"/>
        <v>0</v>
      </c>
      <c r="Q156" s="180"/>
      <c r="R156" s="193" t="b">
        <f t="shared" si="472"/>
        <v>0</v>
      </c>
      <c r="S156" s="180"/>
      <c r="T156" s="193" t="b">
        <f t="shared" si="473"/>
        <v>0</v>
      </c>
      <c r="U156" s="180"/>
      <c r="V156" s="193" t="b">
        <f t="shared" si="474"/>
        <v>0</v>
      </c>
      <c r="W156" s="180"/>
      <c r="X156" s="193" t="b">
        <f t="shared" si="475"/>
        <v>0</v>
      </c>
      <c r="Y156" s="180"/>
      <c r="Z156" s="193" t="b">
        <f t="shared" si="476"/>
        <v>0</v>
      </c>
      <c r="AA156" s="126">
        <f t="shared" si="477"/>
        <v>0</v>
      </c>
      <c r="AB156" s="127" t="str">
        <f t="shared" si="478"/>
        <v>Débil</v>
      </c>
      <c r="AC156" s="128"/>
      <c r="AD156" s="191" t="str">
        <f t="shared" si="479"/>
        <v>Débil</v>
      </c>
      <c r="AE156" s="129" t="str">
        <f t="shared" si="480"/>
        <v>0</v>
      </c>
      <c r="AF156" s="544"/>
      <c r="AG156" s="540" t="e">
        <f t="shared" ref="AG156" si="530">(AE156+AE157)/AF156</f>
        <v>#DIV/0!</v>
      </c>
      <c r="AH156" s="542" t="e">
        <f t="shared" ref="AH156" si="531">IF(AG156&lt;50,"Débil",IF(AG156&lt;=99,"Moderado",IF(AG156=100,"Fuerte",IF(AG156="","ERROR"))))</f>
        <v>#DIV/0!</v>
      </c>
      <c r="AI156" s="536"/>
      <c r="AJ156" s="535" t="e">
        <f t="shared" ref="AJ156" si="532">IF(AH156="Débil",0,IF(AND(AH156="Moderado",AI156="Directamente"),1,IF(AND(AH156="Moderado",AI156="No disminuye"),0,IF(AND(AH156="Fuerte",AI156="Directamente"),2,IF(AND(AH156="Fuerte",AI156="No disminuye"),0)))))</f>
        <v>#DIV/0!</v>
      </c>
      <c r="AK156" s="535" t="e">
        <f>('4-VALORACIÓN DEL RIESGO'!H83-AJ156)</f>
        <v>#DIV/0!</v>
      </c>
      <c r="AL156" s="535" t="e">
        <f t="shared" ref="AL156" si="533">IF(AK156=5,"Casi Seguro",IF(AK156=4,"Probable",IF(AK156=3,"Posible",IF(AK156=2,"Improbable",IF(AK156=1,"Rara Vez",IF(AK156=0,"Rara Vez",IF(AK156&lt;0,"Rara Vez")))))))</f>
        <v>#DIV/0!</v>
      </c>
      <c r="AM156" s="536"/>
      <c r="AN156" s="533" t="e">
        <f t="shared" ref="AN156" si="534">IF(AH156="Débil",0,IF(AND(AH156="Moderado",AM156="Directamente"),1,IF(AND(AH156="Moderado",AM156="Indirectamente"),0,IF(AND(AH156="Moderado",AM156="No disminuye"),0,IF(AND(AH156="Fuerte",AM156="Directamente"),2,IF(AND(AH156="Fuerte",AM156="Indirectamente"),1,IF(AND(AH156="Fuerte",AM156="No disminuye"),0)))))))</f>
        <v>#DIV/0!</v>
      </c>
      <c r="AO156" s="533" t="e">
        <f>('4-VALORACIÓN DEL RIESGO'!AD83-AN156)</f>
        <v>#DIV/0!</v>
      </c>
      <c r="AP156" s="537" t="e">
        <f t="shared" ref="AP156" si="535">IF(AO156=5,"Catastrófico",IF(AO156=4,"Mayor",IF(AO156=3,"Moderado",IF(AO156=2,"Moderado",IF(AO156=1,"Moderado")))))</f>
        <v>#DIV/0!</v>
      </c>
      <c r="AQ156" s="538" t="e">
        <f t="shared" ref="AQ156" si="536">IF(OR(AND(AP156="Moderado",AL156="Rara Vez"),AND(AP156="Moderado",AL156="Improbable")),"Moderado",IF(OR(AND(AP156="Mayor",AL156="Improbable"),AND(AP156="Mayor",AL156="Rara Vez"),AND(AP156="Moderado",AL156="Probable"),AND(AP156="Moderado",AL156="Posible")),"Alto",IF(OR(AND(AP156="Moderado",AL156="Casi Seguro"),AND(AP156="Mayor",AL156="Posible"),AND(AP156="Mayor",AL156="Probable"),AND(AP156="Mayor",AL156="Casi Seguro")),"Extremo",IF(AP156="Catastrófico","Extremo"))))</f>
        <v>#DIV/0!</v>
      </c>
      <c r="AR156" s="538"/>
      <c r="AS156" s="539" t="s">
        <v>291</v>
      </c>
    </row>
    <row r="157" spans="2:45" ht="30.75" thickBot="1" x14ac:dyDescent="0.3">
      <c r="B157" s="548"/>
      <c r="C157" s="484"/>
      <c r="D157" s="546"/>
      <c r="E157" s="546"/>
      <c r="F157" s="132"/>
      <c r="G157" s="132"/>
      <c r="H157" s="132"/>
      <c r="I157" s="132"/>
      <c r="J157" s="132"/>
      <c r="K157" s="132"/>
      <c r="L157" s="132"/>
      <c r="M157" s="125"/>
      <c r="N157" s="193" t="b">
        <f t="shared" si="470"/>
        <v>0</v>
      </c>
      <c r="O157" s="180"/>
      <c r="P157" s="193" t="b">
        <f t="shared" si="471"/>
        <v>0</v>
      </c>
      <c r="Q157" s="180"/>
      <c r="R157" s="193" t="b">
        <f t="shared" si="472"/>
        <v>0</v>
      </c>
      <c r="S157" s="180"/>
      <c r="T157" s="193" t="b">
        <f t="shared" si="473"/>
        <v>0</v>
      </c>
      <c r="U157" s="180"/>
      <c r="V157" s="193" t="b">
        <f t="shared" si="474"/>
        <v>0</v>
      </c>
      <c r="W157" s="180"/>
      <c r="X157" s="193" t="b">
        <f t="shared" si="475"/>
        <v>0</v>
      </c>
      <c r="Y157" s="180"/>
      <c r="Z157" s="193" t="b">
        <f t="shared" si="476"/>
        <v>0</v>
      </c>
      <c r="AA157" s="126">
        <f t="shared" si="477"/>
        <v>0</v>
      </c>
      <c r="AB157" s="127" t="str">
        <f t="shared" si="478"/>
        <v>Débil</v>
      </c>
      <c r="AC157" s="128"/>
      <c r="AD157" s="191" t="str">
        <f t="shared" si="479"/>
        <v>Débil</v>
      </c>
      <c r="AE157" s="129" t="str">
        <f t="shared" si="480"/>
        <v>0</v>
      </c>
      <c r="AF157" s="545"/>
      <c r="AG157" s="541"/>
      <c r="AH157" s="543"/>
      <c r="AI157" s="536"/>
      <c r="AJ157" s="535"/>
      <c r="AK157" s="535"/>
      <c r="AL157" s="535"/>
      <c r="AM157" s="536"/>
      <c r="AN157" s="534"/>
      <c r="AO157" s="534"/>
      <c r="AP157" s="537"/>
      <c r="AQ157" s="538"/>
      <c r="AR157" s="538"/>
      <c r="AS157" s="539"/>
    </row>
    <row r="158" spans="2:45" ht="30" x14ac:dyDescent="0.25">
      <c r="B158" s="548"/>
      <c r="C158" s="484"/>
      <c r="D158" s="546" t="str">
        <f>'3-IDENTIFICACIÓN DEL RIESGO'!G158</f>
        <v>Riesgo 5</v>
      </c>
      <c r="E158" s="546"/>
      <c r="F158" s="132"/>
      <c r="G158" s="132"/>
      <c r="H158" s="132"/>
      <c r="I158" s="132"/>
      <c r="J158" s="132"/>
      <c r="K158" s="132"/>
      <c r="L158" s="132"/>
      <c r="M158" s="125"/>
      <c r="N158" s="193" t="b">
        <f t="shared" si="470"/>
        <v>0</v>
      </c>
      <c r="O158" s="180"/>
      <c r="P158" s="193" t="b">
        <f t="shared" si="471"/>
        <v>0</v>
      </c>
      <c r="Q158" s="180"/>
      <c r="R158" s="193" t="b">
        <f t="shared" si="472"/>
        <v>0</v>
      </c>
      <c r="S158" s="180"/>
      <c r="T158" s="193" t="b">
        <f t="shared" si="473"/>
        <v>0</v>
      </c>
      <c r="U158" s="180"/>
      <c r="V158" s="193" t="b">
        <f t="shared" si="474"/>
        <v>0</v>
      </c>
      <c r="W158" s="180"/>
      <c r="X158" s="193" t="b">
        <f t="shared" si="475"/>
        <v>0</v>
      </c>
      <c r="Y158" s="180"/>
      <c r="Z158" s="193" t="b">
        <f t="shared" si="476"/>
        <v>0</v>
      </c>
      <c r="AA158" s="126">
        <f t="shared" si="477"/>
        <v>0</v>
      </c>
      <c r="AB158" s="127" t="str">
        <f t="shared" si="478"/>
        <v>Débil</v>
      </c>
      <c r="AC158" s="128"/>
      <c r="AD158" s="191" t="str">
        <f t="shared" si="479"/>
        <v>Débil</v>
      </c>
      <c r="AE158" s="129" t="str">
        <f t="shared" si="480"/>
        <v>0</v>
      </c>
      <c r="AF158" s="544"/>
      <c r="AG158" s="540" t="e">
        <f t="shared" ref="AG158" si="537">(AE158+AE159)/AF158</f>
        <v>#DIV/0!</v>
      </c>
      <c r="AH158" s="542" t="e">
        <f t="shared" ref="AH158" si="538">IF(AG158&lt;50,"Débil",IF(AG158&lt;=99,"Moderado",IF(AG158=100,"Fuerte",IF(AG158="","ERROR"))))</f>
        <v>#DIV/0!</v>
      </c>
      <c r="AI158" s="536"/>
      <c r="AJ158" s="535" t="e">
        <f t="shared" ref="AJ158" si="539">IF(AH158="Débil",0,IF(AND(AH158="Moderado",AI158="Directamente"),1,IF(AND(AH158="Moderado",AI158="No disminuye"),0,IF(AND(AH158="Fuerte",AI158="Directamente"),2,IF(AND(AH158="Fuerte",AI158="No disminuye"),0)))))</f>
        <v>#DIV/0!</v>
      </c>
      <c r="AK158" s="535" t="e">
        <f>('4-VALORACIÓN DEL RIESGO'!H84-AJ158)</f>
        <v>#DIV/0!</v>
      </c>
      <c r="AL158" s="535" t="e">
        <f t="shared" ref="AL158" si="540">IF(AK158=5,"Casi Seguro",IF(AK158=4,"Probable",IF(AK158=3,"Posible",IF(AK158=2,"Improbable",IF(AK158=1,"Rara Vez",IF(AK158=0,"Rara Vez",IF(AK158&lt;0,"Rara Vez")))))))</f>
        <v>#DIV/0!</v>
      </c>
      <c r="AM158" s="536"/>
      <c r="AN158" s="533" t="e">
        <f t="shared" ref="AN158" si="541">IF(AH158="Débil",0,IF(AND(AH158="Moderado",AM158="Directamente"),1,IF(AND(AH158="Moderado",AM158="Indirectamente"),0,IF(AND(AH158="Moderado",AM158="No disminuye"),0,IF(AND(AH158="Fuerte",AM158="Directamente"),2,IF(AND(AH158="Fuerte",AM158="Indirectamente"),1,IF(AND(AH158="Fuerte",AM158="No disminuye"),0)))))))</f>
        <v>#DIV/0!</v>
      </c>
      <c r="AO158" s="533" t="e">
        <f>('4-VALORACIÓN DEL RIESGO'!AD84-AN158)</f>
        <v>#DIV/0!</v>
      </c>
      <c r="AP158" s="537" t="e">
        <f t="shared" ref="AP158" si="542">IF(AO158=5,"Catastrófico",IF(AO158=4,"Mayor",IF(AO158=3,"Moderado",IF(AO158=2,"Moderado",IF(AO158=1,"Moderado")))))</f>
        <v>#DIV/0!</v>
      </c>
      <c r="AQ158" s="538" t="e">
        <f t="shared" ref="AQ158" si="543">IF(OR(AND(AP158="Moderado",AL158="Rara Vez"),AND(AP158="Moderado",AL158="Improbable")),"Moderado",IF(OR(AND(AP158="Mayor",AL158="Improbable"),AND(AP158="Mayor",AL158="Rara Vez"),AND(AP158="Moderado",AL158="Probable"),AND(AP158="Moderado",AL158="Posible")),"Alto",IF(OR(AND(AP158="Moderado",AL158="Casi Seguro"),AND(AP158="Mayor",AL158="Posible"),AND(AP158="Mayor",AL158="Probable"),AND(AP158="Mayor",AL158="Casi Seguro")),"Extremo",IF(AP158="Catastrófico","Extremo"))))</f>
        <v>#DIV/0!</v>
      </c>
      <c r="AR158" s="538"/>
      <c r="AS158" s="539" t="s">
        <v>291</v>
      </c>
    </row>
    <row r="159" spans="2:45" ht="30.75" thickBot="1" x14ac:dyDescent="0.3">
      <c r="B159" s="549"/>
      <c r="C159" s="485"/>
      <c r="D159" s="546"/>
      <c r="E159" s="546"/>
      <c r="F159" s="132"/>
      <c r="G159" s="132"/>
      <c r="H159" s="132"/>
      <c r="I159" s="132"/>
      <c r="J159" s="132"/>
      <c r="K159" s="132"/>
      <c r="L159" s="132"/>
      <c r="M159" s="125"/>
      <c r="N159" s="193" t="b">
        <f t="shared" si="470"/>
        <v>0</v>
      </c>
      <c r="O159" s="180"/>
      <c r="P159" s="193" t="b">
        <f t="shared" si="471"/>
        <v>0</v>
      </c>
      <c r="Q159" s="180"/>
      <c r="R159" s="193" t="b">
        <f t="shared" si="472"/>
        <v>0</v>
      </c>
      <c r="S159" s="180"/>
      <c r="T159" s="193" t="b">
        <f t="shared" si="473"/>
        <v>0</v>
      </c>
      <c r="U159" s="180"/>
      <c r="V159" s="193" t="b">
        <f t="shared" si="474"/>
        <v>0</v>
      </c>
      <c r="W159" s="180"/>
      <c r="X159" s="193" t="b">
        <f t="shared" si="475"/>
        <v>0</v>
      </c>
      <c r="Y159" s="180"/>
      <c r="Z159" s="193" t="b">
        <f t="shared" si="476"/>
        <v>0</v>
      </c>
      <c r="AA159" s="126">
        <f t="shared" si="477"/>
        <v>0</v>
      </c>
      <c r="AB159" s="127" t="str">
        <f t="shared" si="478"/>
        <v>Débil</v>
      </c>
      <c r="AC159" s="128"/>
      <c r="AD159" s="191" t="str">
        <f t="shared" si="479"/>
        <v>Débil</v>
      </c>
      <c r="AE159" s="129" t="str">
        <f t="shared" si="480"/>
        <v>0</v>
      </c>
      <c r="AF159" s="545"/>
      <c r="AG159" s="541"/>
      <c r="AH159" s="543"/>
      <c r="AI159" s="536"/>
      <c r="AJ159" s="535"/>
      <c r="AK159" s="535"/>
      <c r="AL159" s="535"/>
      <c r="AM159" s="536"/>
      <c r="AN159" s="534"/>
      <c r="AO159" s="534"/>
      <c r="AP159" s="537"/>
      <c r="AQ159" s="538"/>
      <c r="AR159" s="538"/>
      <c r="AS159" s="539"/>
    </row>
    <row r="160" spans="2:45" ht="91.5" customHeight="1" x14ac:dyDescent="0.25">
      <c r="B160" s="502" t="str">
        <f>'3-IDENTIFICACIÓN DEL RIESGO'!B160</f>
        <v>Gestión Financiera</v>
      </c>
      <c r="C160" s="503" t="str">
        <f>'3-IDENTIFICACIÓN DEL RIESGO'!E160</f>
        <v xml:space="preserve">1. Secretaría General.
2. Subdirección Administrativa y Financiera.
3. Subdirección de Administracion de Tierras de la Nación.
4. Oficina de Planeación </v>
      </c>
      <c r="D160" s="546" t="str">
        <f>'3-IDENTIFICACIÓN DEL RIESGO'!G160</f>
        <v>Constitución de obligaciones y/o pagos realizados por la Agencia Nacional de Tierras, sin el cumplimiento de requisitos legales, presupuestales y contables, en beneficio de un particular.</v>
      </c>
      <c r="E160" s="546"/>
      <c r="F160" s="132" t="s">
        <v>852</v>
      </c>
      <c r="G160" s="132" t="s">
        <v>497</v>
      </c>
      <c r="H160" s="132" t="s">
        <v>853</v>
      </c>
      <c r="I160" s="132" t="s">
        <v>854</v>
      </c>
      <c r="J160" s="132" t="s">
        <v>855</v>
      </c>
      <c r="K160" s="132" t="s">
        <v>856</v>
      </c>
      <c r="L160" s="132" t="s">
        <v>857</v>
      </c>
      <c r="M160" s="125" t="s">
        <v>187</v>
      </c>
      <c r="N160" s="193">
        <f t="shared" si="470"/>
        <v>15</v>
      </c>
      <c r="O160" s="180" t="s">
        <v>188</v>
      </c>
      <c r="P160" s="193">
        <f t="shared" si="471"/>
        <v>15</v>
      </c>
      <c r="Q160" s="180" t="s">
        <v>189</v>
      </c>
      <c r="R160" s="193">
        <f t="shared" si="472"/>
        <v>15</v>
      </c>
      <c r="S160" s="180" t="s">
        <v>193</v>
      </c>
      <c r="T160" s="193">
        <f t="shared" si="473"/>
        <v>10</v>
      </c>
      <c r="U160" s="180" t="s">
        <v>190</v>
      </c>
      <c r="V160" s="193">
        <f t="shared" si="474"/>
        <v>15</v>
      </c>
      <c r="W160" s="180" t="s">
        <v>191</v>
      </c>
      <c r="X160" s="193">
        <f t="shared" si="475"/>
        <v>15</v>
      </c>
      <c r="Y160" s="180" t="s">
        <v>192</v>
      </c>
      <c r="Z160" s="193">
        <f t="shared" si="476"/>
        <v>10</v>
      </c>
      <c r="AA160" s="126">
        <f t="shared" si="477"/>
        <v>95</v>
      </c>
      <c r="AB160" s="127" t="str">
        <f t="shared" si="478"/>
        <v>Moderado</v>
      </c>
      <c r="AC160" s="128" t="s">
        <v>58</v>
      </c>
      <c r="AD160" s="191" t="str">
        <f t="shared" si="479"/>
        <v>Moderado</v>
      </c>
      <c r="AE160" s="129" t="str">
        <f t="shared" si="480"/>
        <v>50</v>
      </c>
      <c r="AF160" s="544">
        <v>1</v>
      </c>
      <c r="AG160" s="540">
        <f t="shared" ref="AG160" si="544">(AE160+AE161)/AF160</f>
        <v>50</v>
      </c>
      <c r="AH160" s="542" t="str">
        <f t="shared" ref="AH160" si="545">IF(AG160&lt;50,"Débil",IF(AG160&lt;=99,"Moderado",IF(AG160=100,"Fuerte",IF(AG160="","ERROR"))))</f>
        <v>Moderado</v>
      </c>
      <c r="AI160" s="536" t="s">
        <v>92</v>
      </c>
      <c r="AJ160" s="535">
        <f t="shared" ref="AJ160" si="546">IF(AH160="Débil",0,IF(AND(AH160="Moderado",AI160="Directamente"),1,IF(AND(AH160="Moderado",AI160="No disminuye"),0,IF(AND(AH160="Fuerte",AI160="Directamente"),2,IF(AND(AH160="Fuerte",AI160="No disminuye"),0)))))</f>
        <v>1</v>
      </c>
      <c r="AK160" s="535">
        <f>('4-VALORACIÓN DEL RIESGO'!H85-AJ160)</f>
        <v>3</v>
      </c>
      <c r="AL160" s="535" t="str">
        <f t="shared" ref="AL160" si="547">IF(AK160=5,"Casi Seguro",IF(AK160=4,"Probable",IF(AK160=3,"Posible",IF(AK160=2,"Improbable",IF(AK160=1,"Rara Vez",IF(AK160=0,"Rara Vez",IF(AK160&lt;0,"Rara Vez")))))))</f>
        <v>Posible</v>
      </c>
      <c r="AM160" s="536" t="s">
        <v>94</v>
      </c>
      <c r="AN160" s="533">
        <f t="shared" ref="AN160" si="548">IF(AH160="Débil",0,IF(AND(AH160="Moderado",AM160="Directamente"),1,IF(AND(AH160="Moderado",AM160="Indirectamente"),0,IF(AND(AH160="Moderado",AM160="No disminuye"),0,IF(AND(AH160="Fuerte",AM160="Directamente"),2,IF(AND(AH160="Fuerte",AM160="Indirectamente"),1,IF(AND(AH160="Fuerte",AM160="No disminuye"),0)))))))</f>
        <v>0</v>
      </c>
      <c r="AO160" s="533">
        <f>('4-VALORACIÓN DEL RIESGO'!AD85-AN160)</f>
        <v>5</v>
      </c>
      <c r="AP160" s="537" t="str">
        <f t="shared" ref="AP160" si="549">IF(AO160=5,"Catastrófico",IF(AO160=4,"Mayor",IF(AO160=3,"Moderado",IF(AO160=2,"Moderado",IF(AO160=1,"Moderado")))))</f>
        <v>Catastrófico</v>
      </c>
      <c r="AQ160" s="538" t="str">
        <f t="shared" ref="AQ160" si="550">IF(OR(AND(AP160="Moderado",AL160="Rara Vez"),AND(AP160="Moderado",AL160="Improbable")),"Moderado",IF(OR(AND(AP160="Mayor",AL160="Improbable"),AND(AP160="Mayor",AL160="Rara Vez"),AND(AP160="Moderado",AL160="Probable"),AND(AP160="Moderado",AL160="Posible")),"Alto",IF(OR(AND(AP160="Moderado",AL160="Casi Seguro"),AND(AP160="Mayor",AL160="Posible"),AND(AP160="Mayor",AL160="Probable"),AND(AP160="Mayor",AL160="Casi Seguro")),"Extremo",IF(AP160="Catastrófico","Extremo"))))</f>
        <v>Extremo</v>
      </c>
      <c r="AR160" s="538"/>
      <c r="AS160" s="539" t="s">
        <v>291</v>
      </c>
    </row>
    <row r="161" spans="2:45" ht="30.75" thickBot="1" x14ac:dyDescent="0.3">
      <c r="B161" s="502"/>
      <c r="C161" s="503"/>
      <c r="D161" s="546"/>
      <c r="E161" s="546"/>
      <c r="F161" s="132"/>
      <c r="G161" s="132"/>
      <c r="H161" s="132"/>
      <c r="I161" s="132"/>
      <c r="J161" s="132"/>
      <c r="K161" s="132"/>
      <c r="L161" s="132"/>
      <c r="M161" s="125"/>
      <c r="N161" s="193" t="b">
        <f t="shared" si="470"/>
        <v>0</v>
      </c>
      <c r="O161" s="180"/>
      <c r="P161" s="193" t="b">
        <f t="shared" si="471"/>
        <v>0</v>
      </c>
      <c r="Q161" s="180"/>
      <c r="R161" s="193" t="b">
        <f t="shared" si="472"/>
        <v>0</v>
      </c>
      <c r="S161" s="180"/>
      <c r="T161" s="193" t="b">
        <f t="shared" si="473"/>
        <v>0</v>
      </c>
      <c r="U161" s="180"/>
      <c r="V161" s="193" t="b">
        <f t="shared" si="474"/>
        <v>0</v>
      </c>
      <c r="W161" s="180"/>
      <c r="X161" s="193" t="b">
        <f t="shared" si="475"/>
        <v>0</v>
      </c>
      <c r="Y161" s="180"/>
      <c r="Z161" s="193" t="b">
        <f t="shared" si="476"/>
        <v>0</v>
      </c>
      <c r="AA161" s="126">
        <f t="shared" si="477"/>
        <v>0</v>
      </c>
      <c r="AB161" s="127" t="str">
        <f t="shared" si="478"/>
        <v>Débil</v>
      </c>
      <c r="AC161" s="128"/>
      <c r="AD161" s="191" t="str">
        <f t="shared" si="479"/>
        <v>Débil</v>
      </c>
      <c r="AE161" s="129" t="str">
        <f t="shared" si="480"/>
        <v>0</v>
      </c>
      <c r="AF161" s="545"/>
      <c r="AG161" s="541"/>
      <c r="AH161" s="543"/>
      <c r="AI161" s="536"/>
      <c r="AJ161" s="535"/>
      <c r="AK161" s="535"/>
      <c r="AL161" s="535"/>
      <c r="AM161" s="536"/>
      <c r="AN161" s="534"/>
      <c r="AO161" s="534"/>
      <c r="AP161" s="537"/>
      <c r="AQ161" s="538"/>
      <c r="AR161" s="538"/>
      <c r="AS161" s="539"/>
    </row>
    <row r="162" spans="2:45" ht="30" x14ac:dyDescent="0.25">
      <c r="B162" s="502"/>
      <c r="C162" s="503"/>
      <c r="D162" s="546" t="str">
        <f>'3-IDENTIFICACIÓN DEL RIESGO'!G162</f>
        <v>Riesgo 2</v>
      </c>
      <c r="E162" s="546"/>
      <c r="F162" s="132"/>
      <c r="G162" s="132"/>
      <c r="H162" s="132"/>
      <c r="I162" s="132"/>
      <c r="J162" s="132"/>
      <c r="K162" s="132"/>
      <c r="L162" s="132"/>
      <c r="M162" s="125"/>
      <c r="N162" s="193" t="b">
        <f t="shared" si="470"/>
        <v>0</v>
      </c>
      <c r="O162" s="180"/>
      <c r="P162" s="193" t="b">
        <f t="shared" si="471"/>
        <v>0</v>
      </c>
      <c r="Q162" s="180"/>
      <c r="R162" s="193" t="b">
        <f t="shared" si="472"/>
        <v>0</v>
      </c>
      <c r="S162" s="180"/>
      <c r="T162" s="193" t="b">
        <f t="shared" si="473"/>
        <v>0</v>
      </c>
      <c r="U162" s="180"/>
      <c r="V162" s="193" t="b">
        <f t="shared" si="474"/>
        <v>0</v>
      </c>
      <c r="W162" s="180"/>
      <c r="X162" s="193" t="b">
        <f t="shared" si="475"/>
        <v>0</v>
      </c>
      <c r="Y162" s="180"/>
      <c r="Z162" s="193" t="b">
        <f t="shared" si="476"/>
        <v>0</v>
      </c>
      <c r="AA162" s="126">
        <f t="shared" si="477"/>
        <v>0</v>
      </c>
      <c r="AB162" s="127" t="str">
        <f t="shared" si="478"/>
        <v>Débil</v>
      </c>
      <c r="AC162" s="128"/>
      <c r="AD162" s="191" t="str">
        <f t="shared" si="479"/>
        <v>Débil</v>
      </c>
      <c r="AE162" s="129" t="str">
        <f t="shared" si="480"/>
        <v>0</v>
      </c>
      <c r="AF162" s="544"/>
      <c r="AG162" s="540" t="e">
        <f t="shared" ref="AG162" si="551">(AE162+AE163)/AF162</f>
        <v>#DIV/0!</v>
      </c>
      <c r="AH162" s="542" t="e">
        <f t="shared" ref="AH162" si="552">IF(AG162&lt;50,"Débil",IF(AG162&lt;=99,"Moderado",IF(AG162=100,"Fuerte",IF(AG162="","ERROR"))))</f>
        <v>#DIV/0!</v>
      </c>
      <c r="AI162" s="536"/>
      <c r="AJ162" s="535" t="e">
        <f t="shared" ref="AJ162" si="553">IF(AH162="Débil",0,IF(AND(AH162="Moderado",AI162="Directamente"),1,IF(AND(AH162="Moderado",AI162="No disminuye"),0,IF(AND(AH162="Fuerte",AI162="Directamente"),2,IF(AND(AH162="Fuerte",AI162="No disminuye"),0)))))</f>
        <v>#DIV/0!</v>
      </c>
      <c r="AK162" s="535" t="e">
        <f>('4-VALORACIÓN DEL RIESGO'!H86-AJ162)</f>
        <v>#DIV/0!</v>
      </c>
      <c r="AL162" s="535" t="e">
        <f t="shared" ref="AL162" si="554">IF(AK162=5,"Casi Seguro",IF(AK162=4,"Probable",IF(AK162=3,"Posible",IF(AK162=2,"Improbable",IF(AK162=1,"Rara Vez",IF(AK162=0,"Rara Vez",IF(AK162&lt;0,"Rara Vez")))))))</f>
        <v>#DIV/0!</v>
      </c>
      <c r="AM162" s="536"/>
      <c r="AN162" s="533" t="e">
        <f t="shared" ref="AN162" si="555">IF(AH162="Débil",0,IF(AND(AH162="Moderado",AM162="Directamente"),1,IF(AND(AH162="Moderado",AM162="Indirectamente"),0,IF(AND(AH162="Moderado",AM162="No disminuye"),0,IF(AND(AH162="Fuerte",AM162="Directamente"),2,IF(AND(AH162="Fuerte",AM162="Indirectamente"),1,IF(AND(AH162="Fuerte",AM162="No disminuye"),0)))))))</f>
        <v>#DIV/0!</v>
      </c>
      <c r="AO162" s="533" t="e">
        <f>('4-VALORACIÓN DEL RIESGO'!AD86-AN162)</f>
        <v>#DIV/0!</v>
      </c>
      <c r="AP162" s="537" t="e">
        <f t="shared" ref="AP162" si="556">IF(AO162=5,"Catastrófico",IF(AO162=4,"Mayor",IF(AO162=3,"Moderado",IF(AO162=2,"Moderado",IF(AO162=1,"Moderado")))))</f>
        <v>#DIV/0!</v>
      </c>
      <c r="AQ162" s="538" t="e">
        <f t="shared" ref="AQ162" si="557">IF(OR(AND(AP162="Moderado",AL162="Rara Vez"),AND(AP162="Moderado",AL162="Improbable")),"Moderado",IF(OR(AND(AP162="Mayor",AL162="Improbable"),AND(AP162="Mayor",AL162="Rara Vez"),AND(AP162="Moderado",AL162="Probable"),AND(AP162="Moderado",AL162="Posible")),"Alto",IF(OR(AND(AP162="Moderado",AL162="Casi Seguro"),AND(AP162="Mayor",AL162="Posible"),AND(AP162="Mayor",AL162="Probable"),AND(AP162="Mayor",AL162="Casi Seguro")),"Extremo",IF(AP162="Catastrófico","Extremo"))))</f>
        <v>#DIV/0!</v>
      </c>
      <c r="AR162" s="538"/>
      <c r="AS162" s="539" t="s">
        <v>291</v>
      </c>
    </row>
    <row r="163" spans="2:45" ht="30.75" thickBot="1" x14ac:dyDescent="0.3">
      <c r="B163" s="502"/>
      <c r="C163" s="503"/>
      <c r="D163" s="546"/>
      <c r="E163" s="546"/>
      <c r="F163" s="132"/>
      <c r="G163" s="132"/>
      <c r="H163" s="132"/>
      <c r="I163" s="132"/>
      <c r="J163" s="132"/>
      <c r="K163" s="132"/>
      <c r="L163" s="132"/>
      <c r="M163" s="125"/>
      <c r="N163" s="193" t="b">
        <f t="shared" si="470"/>
        <v>0</v>
      </c>
      <c r="O163" s="180"/>
      <c r="P163" s="193" t="b">
        <f t="shared" si="471"/>
        <v>0</v>
      </c>
      <c r="Q163" s="180"/>
      <c r="R163" s="193" t="b">
        <f t="shared" si="472"/>
        <v>0</v>
      </c>
      <c r="S163" s="180"/>
      <c r="T163" s="193" t="b">
        <f t="shared" si="473"/>
        <v>0</v>
      </c>
      <c r="U163" s="180"/>
      <c r="V163" s="193" t="b">
        <f t="shared" si="474"/>
        <v>0</v>
      </c>
      <c r="W163" s="180"/>
      <c r="X163" s="193" t="b">
        <f t="shared" si="475"/>
        <v>0</v>
      </c>
      <c r="Y163" s="180"/>
      <c r="Z163" s="193" t="b">
        <f t="shared" si="476"/>
        <v>0</v>
      </c>
      <c r="AA163" s="126">
        <f t="shared" si="477"/>
        <v>0</v>
      </c>
      <c r="AB163" s="127" t="str">
        <f t="shared" si="478"/>
        <v>Débil</v>
      </c>
      <c r="AC163" s="128"/>
      <c r="AD163" s="191" t="str">
        <f t="shared" si="479"/>
        <v>Débil</v>
      </c>
      <c r="AE163" s="129" t="str">
        <f t="shared" si="480"/>
        <v>0</v>
      </c>
      <c r="AF163" s="545"/>
      <c r="AG163" s="541"/>
      <c r="AH163" s="543"/>
      <c r="AI163" s="536"/>
      <c r="AJ163" s="535"/>
      <c r="AK163" s="535"/>
      <c r="AL163" s="535"/>
      <c r="AM163" s="536"/>
      <c r="AN163" s="534"/>
      <c r="AO163" s="534"/>
      <c r="AP163" s="537"/>
      <c r="AQ163" s="538"/>
      <c r="AR163" s="538"/>
      <c r="AS163" s="539"/>
    </row>
    <row r="164" spans="2:45" ht="30" x14ac:dyDescent="0.25">
      <c r="B164" s="502"/>
      <c r="C164" s="503"/>
      <c r="D164" s="546" t="str">
        <f>'3-IDENTIFICACIÓN DEL RIESGO'!G164</f>
        <v>Riesgo 3</v>
      </c>
      <c r="E164" s="546"/>
      <c r="F164" s="132"/>
      <c r="G164" s="132"/>
      <c r="H164" s="132"/>
      <c r="I164" s="132"/>
      <c r="J164" s="132"/>
      <c r="K164" s="132"/>
      <c r="L164" s="132"/>
      <c r="M164" s="125"/>
      <c r="N164" s="193" t="b">
        <f t="shared" si="470"/>
        <v>0</v>
      </c>
      <c r="O164" s="180"/>
      <c r="P164" s="193" t="b">
        <f t="shared" si="471"/>
        <v>0</v>
      </c>
      <c r="Q164" s="180"/>
      <c r="R164" s="193" t="b">
        <f t="shared" si="472"/>
        <v>0</v>
      </c>
      <c r="S164" s="180"/>
      <c r="T164" s="193" t="b">
        <f t="shared" si="473"/>
        <v>0</v>
      </c>
      <c r="U164" s="180"/>
      <c r="V164" s="193" t="b">
        <f t="shared" si="474"/>
        <v>0</v>
      </c>
      <c r="W164" s="180"/>
      <c r="X164" s="193" t="b">
        <f t="shared" si="475"/>
        <v>0</v>
      </c>
      <c r="Y164" s="180"/>
      <c r="Z164" s="193" t="b">
        <f t="shared" si="476"/>
        <v>0</v>
      </c>
      <c r="AA164" s="126">
        <f t="shared" si="477"/>
        <v>0</v>
      </c>
      <c r="AB164" s="127" t="str">
        <f t="shared" si="478"/>
        <v>Débil</v>
      </c>
      <c r="AC164" s="128"/>
      <c r="AD164" s="191" t="str">
        <f t="shared" si="479"/>
        <v>Débil</v>
      </c>
      <c r="AE164" s="129" t="str">
        <f t="shared" si="480"/>
        <v>0</v>
      </c>
      <c r="AF164" s="544"/>
      <c r="AG164" s="540" t="e">
        <f t="shared" ref="AG164" si="558">(AE164+AE165)/AF164</f>
        <v>#DIV/0!</v>
      </c>
      <c r="AH164" s="542" t="e">
        <f t="shared" ref="AH164" si="559">IF(AG164&lt;50,"Débil",IF(AG164&lt;=99,"Moderado",IF(AG164=100,"Fuerte",IF(AG164="","ERROR"))))</f>
        <v>#DIV/0!</v>
      </c>
      <c r="AI164" s="536"/>
      <c r="AJ164" s="535" t="e">
        <f t="shared" ref="AJ164" si="560">IF(AH164="Débil",0,IF(AND(AH164="Moderado",AI164="Directamente"),1,IF(AND(AH164="Moderado",AI164="No disminuye"),0,IF(AND(AH164="Fuerte",AI164="Directamente"),2,IF(AND(AH164="Fuerte",AI164="No disminuye"),0)))))</f>
        <v>#DIV/0!</v>
      </c>
      <c r="AK164" s="535" t="e">
        <f>('4-VALORACIÓN DEL RIESGO'!H87-AJ164)</f>
        <v>#DIV/0!</v>
      </c>
      <c r="AL164" s="535" t="e">
        <f t="shared" ref="AL164" si="561">IF(AK164=5,"Casi Seguro",IF(AK164=4,"Probable",IF(AK164=3,"Posible",IF(AK164=2,"Improbable",IF(AK164=1,"Rara Vez",IF(AK164=0,"Rara Vez",IF(AK164&lt;0,"Rara Vez")))))))</f>
        <v>#DIV/0!</v>
      </c>
      <c r="AM164" s="536"/>
      <c r="AN164" s="533" t="e">
        <f t="shared" ref="AN164" si="562">IF(AH164="Débil",0,IF(AND(AH164="Moderado",AM164="Directamente"),1,IF(AND(AH164="Moderado",AM164="Indirectamente"),0,IF(AND(AH164="Moderado",AM164="No disminuye"),0,IF(AND(AH164="Fuerte",AM164="Directamente"),2,IF(AND(AH164="Fuerte",AM164="Indirectamente"),1,IF(AND(AH164="Fuerte",AM164="No disminuye"),0)))))))</f>
        <v>#DIV/0!</v>
      </c>
      <c r="AO164" s="533" t="e">
        <f>('4-VALORACIÓN DEL RIESGO'!AD87-AN164)</f>
        <v>#DIV/0!</v>
      </c>
      <c r="AP164" s="537" t="e">
        <f t="shared" ref="AP164" si="563">IF(AO164=5,"Catastrófico",IF(AO164=4,"Mayor",IF(AO164=3,"Moderado",IF(AO164=2,"Moderado",IF(AO164=1,"Moderado")))))</f>
        <v>#DIV/0!</v>
      </c>
      <c r="AQ164" s="538" t="e">
        <f t="shared" ref="AQ164" si="564">IF(OR(AND(AP164="Moderado",AL164="Rara Vez"),AND(AP164="Moderado",AL164="Improbable")),"Moderado",IF(OR(AND(AP164="Mayor",AL164="Improbable"),AND(AP164="Mayor",AL164="Rara Vez"),AND(AP164="Moderado",AL164="Probable"),AND(AP164="Moderado",AL164="Posible")),"Alto",IF(OR(AND(AP164="Moderado",AL164="Casi Seguro"),AND(AP164="Mayor",AL164="Posible"),AND(AP164="Mayor",AL164="Probable"),AND(AP164="Mayor",AL164="Casi Seguro")),"Extremo",IF(AP164="Catastrófico","Extremo"))))</f>
        <v>#DIV/0!</v>
      </c>
      <c r="AR164" s="538"/>
      <c r="AS164" s="539" t="s">
        <v>291</v>
      </c>
    </row>
    <row r="165" spans="2:45" ht="30.75" thickBot="1" x14ac:dyDescent="0.3">
      <c r="B165" s="502"/>
      <c r="C165" s="503"/>
      <c r="D165" s="546"/>
      <c r="E165" s="546"/>
      <c r="F165" s="132"/>
      <c r="G165" s="132"/>
      <c r="H165" s="132"/>
      <c r="I165" s="132"/>
      <c r="J165" s="132"/>
      <c r="K165" s="132"/>
      <c r="L165" s="132"/>
      <c r="M165" s="125"/>
      <c r="N165" s="193" t="b">
        <f t="shared" si="470"/>
        <v>0</v>
      </c>
      <c r="O165" s="180"/>
      <c r="P165" s="193" t="b">
        <f t="shared" si="471"/>
        <v>0</v>
      </c>
      <c r="Q165" s="180"/>
      <c r="R165" s="193" t="b">
        <f t="shared" si="472"/>
        <v>0</v>
      </c>
      <c r="S165" s="180"/>
      <c r="T165" s="193" t="b">
        <f t="shared" si="473"/>
        <v>0</v>
      </c>
      <c r="U165" s="180"/>
      <c r="V165" s="193" t="b">
        <f t="shared" si="474"/>
        <v>0</v>
      </c>
      <c r="W165" s="180"/>
      <c r="X165" s="193" t="b">
        <f t="shared" si="475"/>
        <v>0</v>
      </c>
      <c r="Y165" s="180"/>
      <c r="Z165" s="193" t="b">
        <f t="shared" si="476"/>
        <v>0</v>
      </c>
      <c r="AA165" s="126">
        <f t="shared" si="477"/>
        <v>0</v>
      </c>
      <c r="AB165" s="127" t="str">
        <f t="shared" si="478"/>
        <v>Débil</v>
      </c>
      <c r="AC165" s="128"/>
      <c r="AD165" s="191" t="str">
        <f t="shared" si="479"/>
        <v>Débil</v>
      </c>
      <c r="AE165" s="129" t="str">
        <f t="shared" si="480"/>
        <v>0</v>
      </c>
      <c r="AF165" s="545"/>
      <c r="AG165" s="541"/>
      <c r="AH165" s="543"/>
      <c r="AI165" s="536"/>
      <c r="AJ165" s="535"/>
      <c r="AK165" s="535"/>
      <c r="AL165" s="535"/>
      <c r="AM165" s="536"/>
      <c r="AN165" s="534"/>
      <c r="AO165" s="534"/>
      <c r="AP165" s="537"/>
      <c r="AQ165" s="538"/>
      <c r="AR165" s="538"/>
      <c r="AS165" s="539"/>
    </row>
    <row r="166" spans="2:45" ht="30" x14ac:dyDescent="0.25">
      <c r="B166" s="502"/>
      <c r="C166" s="503"/>
      <c r="D166" s="546" t="str">
        <f>'3-IDENTIFICACIÓN DEL RIESGO'!G166</f>
        <v>Riesgo 4</v>
      </c>
      <c r="E166" s="546"/>
      <c r="F166" s="132"/>
      <c r="G166" s="132"/>
      <c r="H166" s="132"/>
      <c r="I166" s="132"/>
      <c r="J166" s="132"/>
      <c r="K166" s="132"/>
      <c r="L166" s="132"/>
      <c r="M166" s="125"/>
      <c r="N166" s="193" t="b">
        <f t="shared" si="470"/>
        <v>0</v>
      </c>
      <c r="O166" s="180"/>
      <c r="P166" s="193" t="b">
        <f t="shared" si="471"/>
        <v>0</v>
      </c>
      <c r="Q166" s="180"/>
      <c r="R166" s="193" t="b">
        <f t="shared" si="472"/>
        <v>0</v>
      </c>
      <c r="S166" s="180"/>
      <c r="T166" s="193" t="b">
        <f t="shared" si="473"/>
        <v>0</v>
      </c>
      <c r="U166" s="180"/>
      <c r="V166" s="193" t="b">
        <f t="shared" si="474"/>
        <v>0</v>
      </c>
      <c r="W166" s="180"/>
      <c r="X166" s="193" t="b">
        <f t="shared" si="475"/>
        <v>0</v>
      </c>
      <c r="Y166" s="180"/>
      <c r="Z166" s="193" t="b">
        <f t="shared" si="476"/>
        <v>0</v>
      </c>
      <c r="AA166" s="126">
        <f t="shared" si="477"/>
        <v>0</v>
      </c>
      <c r="AB166" s="127" t="str">
        <f t="shared" si="478"/>
        <v>Débil</v>
      </c>
      <c r="AC166" s="128"/>
      <c r="AD166" s="191" t="str">
        <f t="shared" si="479"/>
        <v>Débil</v>
      </c>
      <c r="AE166" s="129" t="str">
        <f t="shared" si="480"/>
        <v>0</v>
      </c>
      <c r="AF166" s="544"/>
      <c r="AG166" s="540" t="e">
        <f t="shared" ref="AG166" si="565">(AE166+AE167)/AF166</f>
        <v>#DIV/0!</v>
      </c>
      <c r="AH166" s="542" t="e">
        <f t="shared" ref="AH166" si="566">IF(AG166&lt;50,"Débil",IF(AG166&lt;=99,"Moderado",IF(AG166=100,"Fuerte",IF(AG166="","ERROR"))))</f>
        <v>#DIV/0!</v>
      </c>
      <c r="AI166" s="536"/>
      <c r="AJ166" s="535" t="e">
        <f t="shared" ref="AJ166" si="567">IF(AH166="Débil",0,IF(AND(AH166="Moderado",AI166="Directamente"),1,IF(AND(AH166="Moderado",AI166="No disminuye"),0,IF(AND(AH166="Fuerte",AI166="Directamente"),2,IF(AND(AH166="Fuerte",AI166="No disminuye"),0)))))</f>
        <v>#DIV/0!</v>
      </c>
      <c r="AK166" s="535" t="e">
        <f>('4-VALORACIÓN DEL RIESGO'!H88-AJ166)</f>
        <v>#DIV/0!</v>
      </c>
      <c r="AL166" s="535" t="e">
        <f t="shared" ref="AL166" si="568">IF(AK166=5,"Casi Seguro",IF(AK166=4,"Probable",IF(AK166=3,"Posible",IF(AK166=2,"Improbable",IF(AK166=1,"Rara Vez",IF(AK166=0,"Rara Vez",IF(AK166&lt;0,"Rara Vez")))))))</f>
        <v>#DIV/0!</v>
      </c>
      <c r="AM166" s="536"/>
      <c r="AN166" s="533" t="e">
        <f t="shared" ref="AN166" si="569">IF(AH166="Débil",0,IF(AND(AH166="Moderado",AM166="Directamente"),1,IF(AND(AH166="Moderado",AM166="Indirectamente"),0,IF(AND(AH166="Moderado",AM166="No disminuye"),0,IF(AND(AH166="Fuerte",AM166="Directamente"),2,IF(AND(AH166="Fuerte",AM166="Indirectamente"),1,IF(AND(AH166="Fuerte",AM166="No disminuye"),0)))))))</f>
        <v>#DIV/0!</v>
      </c>
      <c r="AO166" s="533" t="e">
        <f>('4-VALORACIÓN DEL RIESGO'!AD88-AN166)</f>
        <v>#DIV/0!</v>
      </c>
      <c r="AP166" s="537" t="e">
        <f t="shared" ref="AP166" si="570">IF(AO166=5,"Catastrófico",IF(AO166=4,"Mayor",IF(AO166=3,"Moderado",IF(AO166=2,"Moderado",IF(AO166=1,"Moderado")))))</f>
        <v>#DIV/0!</v>
      </c>
      <c r="AQ166" s="538" t="e">
        <f t="shared" ref="AQ166" si="571">IF(OR(AND(AP166="Moderado",AL166="Rara Vez"),AND(AP166="Moderado",AL166="Improbable")),"Moderado",IF(OR(AND(AP166="Mayor",AL166="Improbable"),AND(AP166="Mayor",AL166="Rara Vez"),AND(AP166="Moderado",AL166="Probable"),AND(AP166="Moderado",AL166="Posible")),"Alto",IF(OR(AND(AP166="Moderado",AL166="Casi Seguro"),AND(AP166="Mayor",AL166="Posible"),AND(AP166="Mayor",AL166="Probable"),AND(AP166="Mayor",AL166="Casi Seguro")),"Extremo",IF(AP166="Catastrófico","Extremo"))))</f>
        <v>#DIV/0!</v>
      </c>
      <c r="AR166" s="538"/>
      <c r="AS166" s="539" t="s">
        <v>291</v>
      </c>
    </row>
    <row r="167" spans="2:45" ht="30.75" thickBot="1" x14ac:dyDescent="0.3">
      <c r="B167" s="502"/>
      <c r="C167" s="503"/>
      <c r="D167" s="546"/>
      <c r="E167" s="546"/>
      <c r="F167" s="132"/>
      <c r="G167" s="132"/>
      <c r="H167" s="132"/>
      <c r="I167" s="132"/>
      <c r="J167" s="132"/>
      <c r="K167" s="132"/>
      <c r="L167" s="132"/>
      <c r="M167" s="125"/>
      <c r="N167" s="193" t="b">
        <f t="shared" si="470"/>
        <v>0</v>
      </c>
      <c r="O167" s="180"/>
      <c r="P167" s="193" t="b">
        <f t="shared" si="471"/>
        <v>0</v>
      </c>
      <c r="Q167" s="180"/>
      <c r="R167" s="193" t="b">
        <f t="shared" si="472"/>
        <v>0</v>
      </c>
      <c r="S167" s="180"/>
      <c r="T167" s="193" t="b">
        <f t="shared" si="473"/>
        <v>0</v>
      </c>
      <c r="U167" s="180"/>
      <c r="V167" s="193" t="b">
        <f t="shared" si="474"/>
        <v>0</v>
      </c>
      <c r="W167" s="180"/>
      <c r="X167" s="193" t="b">
        <f t="shared" si="475"/>
        <v>0</v>
      </c>
      <c r="Y167" s="180"/>
      <c r="Z167" s="193" t="b">
        <f t="shared" si="476"/>
        <v>0</v>
      </c>
      <c r="AA167" s="126">
        <f t="shared" si="477"/>
        <v>0</v>
      </c>
      <c r="AB167" s="127" t="str">
        <f t="shared" si="478"/>
        <v>Débil</v>
      </c>
      <c r="AC167" s="128"/>
      <c r="AD167" s="191" t="str">
        <f t="shared" si="479"/>
        <v>Débil</v>
      </c>
      <c r="AE167" s="129" t="str">
        <f t="shared" si="480"/>
        <v>0</v>
      </c>
      <c r="AF167" s="545"/>
      <c r="AG167" s="541"/>
      <c r="AH167" s="543"/>
      <c r="AI167" s="536"/>
      <c r="AJ167" s="535"/>
      <c r="AK167" s="535"/>
      <c r="AL167" s="535"/>
      <c r="AM167" s="536"/>
      <c r="AN167" s="534"/>
      <c r="AO167" s="534"/>
      <c r="AP167" s="537"/>
      <c r="AQ167" s="538"/>
      <c r="AR167" s="538"/>
      <c r="AS167" s="539"/>
    </row>
    <row r="168" spans="2:45" ht="30" x14ac:dyDescent="0.25">
      <c r="B168" s="502"/>
      <c r="C168" s="503"/>
      <c r="D168" s="546" t="str">
        <f>'3-IDENTIFICACIÓN DEL RIESGO'!G168</f>
        <v>Riesgo 5</v>
      </c>
      <c r="E168" s="546"/>
      <c r="F168" s="132"/>
      <c r="G168" s="132"/>
      <c r="H168" s="132"/>
      <c r="I168" s="132"/>
      <c r="J168" s="132"/>
      <c r="K168" s="132"/>
      <c r="L168" s="132"/>
      <c r="M168" s="125"/>
      <c r="N168" s="193" t="b">
        <f t="shared" si="470"/>
        <v>0</v>
      </c>
      <c r="O168" s="180"/>
      <c r="P168" s="193" t="b">
        <f t="shared" si="471"/>
        <v>0</v>
      </c>
      <c r="Q168" s="180"/>
      <c r="R168" s="193" t="b">
        <f t="shared" si="472"/>
        <v>0</v>
      </c>
      <c r="S168" s="180"/>
      <c r="T168" s="193" t="b">
        <f t="shared" si="473"/>
        <v>0</v>
      </c>
      <c r="U168" s="180"/>
      <c r="V168" s="193" t="b">
        <f t="shared" si="474"/>
        <v>0</v>
      </c>
      <c r="W168" s="180"/>
      <c r="X168" s="193" t="b">
        <f t="shared" si="475"/>
        <v>0</v>
      </c>
      <c r="Y168" s="180"/>
      <c r="Z168" s="193" t="b">
        <f t="shared" si="476"/>
        <v>0</v>
      </c>
      <c r="AA168" s="126">
        <f t="shared" si="477"/>
        <v>0</v>
      </c>
      <c r="AB168" s="127" t="str">
        <f t="shared" si="478"/>
        <v>Débil</v>
      </c>
      <c r="AC168" s="128"/>
      <c r="AD168" s="191" t="str">
        <f t="shared" si="479"/>
        <v>Débil</v>
      </c>
      <c r="AE168" s="129" t="str">
        <f t="shared" si="480"/>
        <v>0</v>
      </c>
      <c r="AF168" s="544"/>
      <c r="AG168" s="540" t="e">
        <f t="shared" ref="AG168" si="572">(AE168+AE169)/AF168</f>
        <v>#DIV/0!</v>
      </c>
      <c r="AH168" s="542" t="e">
        <f t="shared" ref="AH168" si="573">IF(AG168&lt;50,"Débil",IF(AG168&lt;=99,"Moderado",IF(AG168=100,"Fuerte",IF(AG168="","ERROR"))))</f>
        <v>#DIV/0!</v>
      </c>
      <c r="AI168" s="536"/>
      <c r="AJ168" s="535" t="e">
        <f t="shared" ref="AJ168" si="574">IF(AH168="Débil",0,IF(AND(AH168="Moderado",AI168="Directamente"),1,IF(AND(AH168="Moderado",AI168="No disminuye"),0,IF(AND(AH168="Fuerte",AI168="Directamente"),2,IF(AND(AH168="Fuerte",AI168="No disminuye"),0)))))</f>
        <v>#DIV/0!</v>
      </c>
      <c r="AK168" s="535" t="e">
        <f>('4-VALORACIÓN DEL RIESGO'!H89-AJ168)</f>
        <v>#DIV/0!</v>
      </c>
      <c r="AL168" s="535" t="e">
        <f t="shared" ref="AL168" si="575">IF(AK168=5,"Casi Seguro",IF(AK168=4,"Probable",IF(AK168=3,"Posible",IF(AK168=2,"Improbable",IF(AK168=1,"Rara Vez",IF(AK168=0,"Rara Vez",IF(AK168&lt;0,"Rara Vez")))))))</f>
        <v>#DIV/0!</v>
      </c>
      <c r="AM168" s="536"/>
      <c r="AN168" s="533" t="e">
        <f t="shared" ref="AN168" si="576">IF(AH168="Débil",0,IF(AND(AH168="Moderado",AM168="Directamente"),1,IF(AND(AH168="Moderado",AM168="Indirectamente"),0,IF(AND(AH168="Moderado",AM168="No disminuye"),0,IF(AND(AH168="Fuerte",AM168="Directamente"),2,IF(AND(AH168="Fuerte",AM168="Indirectamente"),1,IF(AND(AH168="Fuerte",AM168="No disminuye"),0)))))))</f>
        <v>#DIV/0!</v>
      </c>
      <c r="AO168" s="533" t="e">
        <f>('4-VALORACIÓN DEL RIESGO'!AD89-AN168)</f>
        <v>#DIV/0!</v>
      </c>
      <c r="AP168" s="537" t="e">
        <f t="shared" ref="AP168" si="577">IF(AO168=5,"Catastrófico",IF(AO168=4,"Mayor",IF(AO168=3,"Moderado",IF(AO168=2,"Moderado",IF(AO168=1,"Moderado")))))</f>
        <v>#DIV/0!</v>
      </c>
      <c r="AQ168" s="538" t="e">
        <f t="shared" ref="AQ168" si="578">IF(OR(AND(AP168="Moderado",AL168="Rara Vez"),AND(AP168="Moderado",AL168="Improbable")),"Moderado",IF(OR(AND(AP168="Mayor",AL168="Improbable"),AND(AP168="Mayor",AL168="Rara Vez"),AND(AP168="Moderado",AL168="Probable"),AND(AP168="Moderado",AL168="Posible")),"Alto",IF(OR(AND(AP168="Moderado",AL168="Casi Seguro"),AND(AP168="Mayor",AL168="Posible"),AND(AP168="Mayor",AL168="Probable"),AND(AP168="Mayor",AL168="Casi Seguro")),"Extremo",IF(AP168="Catastrófico","Extremo"))))</f>
        <v>#DIV/0!</v>
      </c>
      <c r="AR168" s="538"/>
      <c r="AS168" s="539" t="s">
        <v>291</v>
      </c>
    </row>
    <row r="169" spans="2:45" ht="30" x14ac:dyDescent="0.25">
      <c r="B169" s="502"/>
      <c r="C169" s="503"/>
      <c r="D169" s="546"/>
      <c r="E169" s="546"/>
      <c r="F169" s="132"/>
      <c r="G169" s="132"/>
      <c r="H169" s="132"/>
      <c r="I169" s="132"/>
      <c r="J169" s="132"/>
      <c r="K169" s="132"/>
      <c r="L169" s="132"/>
      <c r="M169" s="125"/>
      <c r="N169" s="193" t="b">
        <f t="shared" si="470"/>
        <v>0</v>
      </c>
      <c r="O169" s="180"/>
      <c r="P169" s="193" t="b">
        <f t="shared" si="471"/>
        <v>0</v>
      </c>
      <c r="Q169" s="180"/>
      <c r="R169" s="193" t="b">
        <f>IF(Q169="Oportuna",15,IF(Q169="Inoportuna",0))</f>
        <v>0</v>
      </c>
      <c r="S169" s="180"/>
      <c r="T169" s="193" t="b">
        <f t="shared" si="473"/>
        <v>0</v>
      </c>
      <c r="U169" s="180"/>
      <c r="V169" s="193" t="b">
        <f t="shared" si="474"/>
        <v>0</v>
      </c>
      <c r="W169" s="180"/>
      <c r="X169" s="193" t="b">
        <f t="shared" si="475"/>
        <v>0</v>
      </c>
      <c r="Y169" s="180"/>
      <c r="Z169" s="193" t="b">
        <f t="shared" si="476"/>
        <v>0</v>
      </c>
      <c r="AA169" s="126">
        <f t="shared" si="477"/>
        <v>0</v>
      </c>
      <c r="AB169" s="127" t="str">
        <f t="shared" si="478"/>
        <v>Débil</v>
      </c>
      <c r="AC169" s="128"/>
      <c r="AD169" s="191" t="str">
        <f t="shared" si="479"/>
        <v>Débil</v>
      </c>
      <c r="AE169" s="129" t="str">
        <f t="shared" si="480"/>
        <v>0</v>
      </c>
      <c r="AF169" s="545"/>
      <c r="AG169" s="541"/>
      <c r="AH169" s="543"/>
      <c r="AI169" s="536"/>
      <c r="AJ169" s="535"/>
      <c r="AK169" s="535"/>
      <c r="AL169" s="535"/>
      <c r="AM169" s="536"/>
      <c r="AN169" s="534"/>
      <c r="AO169" s="534"/>
      <c r="AP169" s="537"/>
      <c r="AQ169" s="538"/>
      <c r="AR169" s="538"/>
      <c r="AS169" s="539"/>
    </row>
    <row r="170" spans="2:45" ht="18.75" x14ac:dyDescent="0.3">
      <c r="B170" s="2"/>
      <c r="C170" s="84"/>
      <c r="D170" s="84"/>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80"/>
      <c r="AH170" s="80"/>
      <c r="AI170" s="79"/>
      <c r="AJ170" s="79"/>
      <c r="AK170" s="79"/>
      <c r="AL170" s="79"/>
      <c r="AM170" s="79"/>
      <c r="AN170" s="79"/>
      <c r="AO170" s="79"/>
      <c r="AP170" s="79"/>
      <c r="AQ170" s="3"/>
      <c r="AR170" s="3"/>
      <c r="AS170" s="4"/>
    </row>
    <row r="171" spans="2:45" ht="66.75" customHeight="1" x14ac:dyDescent="0.25">
      <c r="B171" s="2"/>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133"/>
      <c r="AH171" s="133"/>
      <c r="AI171" s="3"/>
      <c r="AJ171" s="3"/>
      <c r="AK171" s="3"/>
      <c r="AL171" s="3"/>
      <c r="AM171" s="3"/>
      <c r="AN171" s="3"/>
      <c r="AO171" s="3"/>
      <c r="AP171" s="3"/>
      <c r="AQ171" s="3"/>
      <c r="AR171" s="3"/>
      <c r="AS171" s="4"/>
    </row>
    <row r="172" spans="2:45" ht="42.75" customHeight="1" thickBot="1" x14ac:dyDescent="0.3">
      <c r="B172" s="92"/>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134"/>
      <c r="AH172" s="134"/>
      <c r="AI172" s="93"/>
      <c r="AJ172" s="93"/>
      <c r="AK172" s="93"/>
      <c r="AL172" s="93"/>
      <c r="AM172" s="93"/>
      <c r="AN172" s="93"/>
      <c r="AO172" s="93"/>
      <c r="AP172" s="93"/>
      <c r="AQ172" s="93"/>
      <c r="AR172" s="93"/>
      <c r="AS172" s="94"/>
    </row>
    <row r="173" spans="2:45" ht="15.75" thickTop="1" x14ac:dyDescent="0.25"/>
  </sheetData>
  <sheetProtection algorithmName="SHA-512" hashValue="GXL6jNEYQltuU3Ij2euu4n0mtceucfkn3VjCVVUYIGC3VdmbaHQJOUP3Tjugn3zCqVv6V9YVtyb509U9sdMdJw==" saltValue="kwtlg8WX1fWgLn7rcAZnKA==" spinCount="100000" sheet="1" objects="1" scenarios="1"/>
  <dataConsolidate/>
  <mergeCells count="1187">
    <mergeCell ref="AH20:AH21"/>
    <mergeCell ref="AI14:AI15"/>
    <mergeCell ref="AI16:AI17"/>
    <mergeCell ref="AQ18:AR19"/>
    <mergeCell ref="AS18:AS19"/>
    <mergeCell ref="AI20:AI21"/>
    <mergeCell ref="AL20:AL21"/>
    <mergeCell ref="AM20:AM21"/>
    <mergeCell ref="AP20:AP21"/>
    <mergeCell ref="AQ20:AR21"/>
    <mergeCell ref="AS20:AS21"/>
    <mergeCell ref="AJ9:AJ11"/>
    <mergeCell ref="AK9:AK11"/>
    <mergeCell ref="AJ12:AJ13"/>
    <mergeCell ref="AK12:AK13"/>
    <mergeCell ref="AJ14:AJ15"/>
    <mergeCell ref="AQ12:AR13"/>
    <mergeCell ref="AS12:AS13"/>
    <mergeCell ref="AL14:AL15"/>
    <mergeCell ref="AM14:AM15"/>
    <mergeCell ref="AP14:AP15"/>
    <mergeCell ref="AQ14:AR15"/>
    <mergeCell ref="AS14:AS15"/>
    <mergeCell ref="AL16:AL17"/>
    <mergeCell ref="AM16:AM17"/>
    <mergeCell ref="AP16:AP17"/>
    <mergeCell ref="AQ16:AR17"/>
    <mergeCell ref="AQ98:AR99"/>
    <mergeCell ref="AS98:AS99"/>
    <mergeCell ref="B22:B31"/>
    <mergeCell ref="AS42:AS43"/>
    <mergeCell ref="AS30:AS31"/>
    <mergeCell ref="AI30:AI31"/>
    <mergeCell ref="AS16:AS17"/>
    <mergeCell ref="AI18:AI19"/>
    <mergeCell ref="AL18:AL19"/>
    <mergeCell ref="AF9:AF11"/>
    <mergeCell ref="AF12:AF13"/>
    <mergeCell ref="AF14:AF15"/>
    <mergeCell ref="AF16:AF17"/>
    <mergeCell ref="AF18:AF19"/>
    <mergeCell ref="AF20:AF21"/>
    <mergeCell ref="AS9:AS11"/>
    <mergeCell ref="AJ20:AJ21"/>
    <mergeCell ref="AK20:AK21"/>
    <mergeCell ref="AN9:AN11"/>
    <mergeCell ref="AO9:AO11"/>
    <mergeCell ref="AN12:AN13"/>
    <mergeCell ref="AO12:AO13"/>
    <mergeCell ref="AN14:AN15"/>
    <mergeCell ref="AO14:AO15"/>
    <mergeCell ref="AN16:AN17"/>
    <mergeCell ref="AO16:AO17"/>
    <mergeCell ref="AN18:AN19"/>
    <mergeCell ref="AO18:AO19"/>
    <mergeCell ref="AN20:AN21"/>
    <mergeCell ref="AO20:AO21"/>
    <mergeCell ref="AG14:AG15"/>
    <mergeCell ref="AH14:AH15"/>
    <mergeCell ref="D42:E43"/>
    <mergeCell ref="B9:B11"/>
    <mergeCell ref="C9:C11"/>
    <mergeCell ref="D9:E11"/>
    <mergeCell ref="F10:F11"/>
    <mergeCell ref="AL42:AL43"/>
    <mergeCell ref="AM42:AM43"/>
    <mergeCell ref="AQ42:AR43"/>
    <mergeCell ref="AP42:AP43"/>
    <mergeCell ref="H10:H11"/>
    <mergeCell ref="I10:I11"/>
    <mergeCell ref="AI9:AI11"/>
    <mergeCell ref="AP9:AP11"/>
    <mergeCell ref="AQ9:AR11"/>
    <mergeCell ref="AH42:AH43"/>
    <mergeCell ref="B42:B51"/>
    <mergeCell ref="C42:C51"/>
    <mergeCell ref="F9:L9"/>
    <mergeCell ref="AQ30:AR31"/>
    <mergeCell ref="L10:L11"/>
    <mergeCell ref="B12:B21"/>
    <mergeCell ref="C12:C21"/>
    <mergeCell ref="D12:E13"/>
    <mergeCell ref="D14:E15"/>
    <mergeCell ref="D16:E17"/>
    <mergeCell ref="D18:E19"/>
    <mergeCell ref="D20:E21"/>
    <mergeCell ref="AG16:AG17"/>
    <mergeCell ref="AH16:AH17"/>
    <mergeCell ref="AG18:AG19"/>
    <mergeCell ref="AH18:AH19"/>
    <mergeCell ref="AG20:AG21"/>
    <mergeCell ref="G10:G11"/>
    <mergeCell ref="AD9:AE10"/>
    <mergeCell ref="AG9:AH10"/>
    <mergeCell ref="AS4:AS5"/>
    <mergeCell ref="D5:E5"/>
    <mergeCell ref="F5:AP5"/>
    <mergeCell ref="B6:AS6"/>
    <mergeCell ref="B7:AS7"/>
    <mergeCell ref="B8:AS8"/>
    <mergeCell ref="B2:C5"/>
    <mergeCell ref="D2:E2"/>
    <mergeCell ref="F2:AP2"/>
    <mergeCell ref="AQ2:AR2"/>
    <mergeCell ref="D3:E3"/>
    <mergeCell ref="F3:AP3"/>
    <mergeCell ref="AQ3:AR3"/>
    <mergeCell ref="D4:E4"/>
    <mergeCell ref="F4:AP4"/>
    <mergeCell ref="AQ4:AR5"/>
    <mergeCell ref="J10:J11"/>
    <mergeCell ref="K10:K11"/>
    <mergeCell ref="M9:AB9"/>
    <mergeCell ref="AL9:AL11"/>
    <mergeCell ref="AM9:AM11"/>
    <mergeCell ref="AC10:AC11"/>
    <mergeCell ref="AF30:AF31"/>
    <mergeCell ref="AF32:AF33"/>
    <mergeCell ref="AF34:AF35"/>
    <mergeCell ref="AF36:AF37"/>
    <mergeCell ref="AF38:AF39"/>
    <mergeCell ref="AF40:AF41"/>
    <mergeCell ref="AF42:AF43"/>
    <mergeCell ref="AL30:AL31"/>
    <mergeCell ref="AM30:AM31"/>
    <mergeCell ref="AG98:AG99"/>
    <mergeCell ref="AH98:AH99"/>
    <mergeCell ref="AI84:AI85"/>
    <mergeCell ref="AL84:AL85"/>
    <mergeCell ref="AG84:AG85"/>
    <mergeCell ref="AH84:AH85"/>
    <mergeCell ref="AH48:AH49"/>
    <mergeCell ref="AG50:AG51"/>
    <mergeCell ref="AH50:AH51"/>
    <mergeCell ref="AG52:AG53"/>
    <mergeCell ref="AH52:AH53"/>
    <mergeCell ref="AI98:AI99"/>
    <mergeCell ref="AL98:AL99"/>
    <mergeCell ref="AM98:AM99"/>
    <mergeCell ref="AF62:AF63"/>
    <mergeCell ref="AF64:AF65"/>
    <mergeCell ref="AF66:AF67"/>
    <mergeCell ref="AF68:AF69"/>
    <mergeCell ref="AF70:AF71"/>
    <mergeCell ref="AF72:AF73"/>
    <mergeCell ref="AF74:AF75"/>
    <mergeCell ref="AF76:AF77"/>
    <mergeCell ref="AF78:AF79"/>
    <mergeCell ref="AG12:AG13"/>
    <mergeCell ref="AH12:AH13"/>
    <mergeCell ref="AI12:AI13"/>
    <mergeCell ref="AL12:AL13"/>
    <mergeCell ref="AM12:AM13"/>
    <mergeCell ref="AP12:AP13"/>
    <mergeCell ref="AM18:AM19"/>
    <mergeCell ref="AP18:AP19"/>
    <mergeCell ref="AK14:AK15"/>
    <mergeCell ref="AJ16:AJ17"/>
    <mergeCell ref="AK16:AK17"/>
    <mergeCell ref="AJ18:AJ19"/>
    <mergeCell ref="AK18:AK19"/>
    <mergeCell ref="M10:N10"/>
    <mergeCell ref="O10:P10"/>
    <mergeCell ref="W10:X10"/>
    <mergeCell ref="Q10:R10"/>
    <mergeCell ref="S10:T10"/>
    <mergeCell ref="U10:V10"/>
    <mergeCell ref="B32:B41"/>
    <mergeCell ref="C32:C41"/>
    <mergeCell ref="D32:E33"/>
    <mergeCell ref="D34:E35"/>
    <mergeCell ref="D36:E37"/>
    <mergeCell ref="D38:E39"/>
    <mergeCell ref="D40:E41"/>
    <mergeCell ref="D22:E23"/>
    <mergeCell ref="D24:E25"/>
    <mergeCell ref="D26:E27"/>
    <mergeCell ref="D28:E29"/>
    <mergeCell ref="D30:E31"/>
    <mergeCell ref="B72:B89"/>
    <mergeCell ref="AH30:AH31"/>
    <mergeCell ref="AP30:AP31"/>
    <mergeCell ref="AI42:AI43"/>
    <mergeCell ref="Y10:Z10"/>
    <mergeCell ref="AA10:AA11"/>
    <mergeCell ref="AB10:AB11"/>
    <mergeCell ref="AG30:AG31"/>
    <mergeCell ref="AG42:AG43"/>
    <mergeCell ref="C22:C31"/>
    <mergeCell ref="B62:B71"/>
    <mergeCell ref="C62:C71"/>
    <mergeCell ref="D84:E85"/>
    <mergeCell ref="B52:B61"/>
    <mergeCell ref="C52:C61"/>
    <mergeCell ref="C72:C89"/>
    <mergeCell ref="AF22:AF23"/>
    <mergeCell ref="AF24:AF25"/>
    <mergeCell ref="AF26:AF27"/>
    <mergeCell ref="AF28:AF29"/>
    <mergeCell ref="D62:E63"/>
    <mergeCell ref="D64:E65"/>
    <mergeCell ref="D66:E67"/>
    <mergeCell ref="D68:E69"/>
    <mergeCell ref="D70:E71"/>
    <mergeCell ref="D72:E73"/>
    <mergeCell ref="D74:E75"/>
    <mergeCell ref="D76:E77"/>
    <mergeCell ref="D78:E79"/>
    <mergeCell ref="D48:E49"/>
    <mergeCell ref="D50:E51"/>
    <mergeCell ref="D44:E45"/>
    <mergeCell ref="D46:E47"/>
    <mergeCell ref="D52:E53"/>
    <mergeCell ref="D54:E55"/>
    <mergeCell ref="D56:E57"/>
    <mergeCell ref="D58:E59"/>
    <mergeCell ref="D60:E61"/>
    <mergeCell ref="B110:B119"/>
    <mergeCell ref="C110:C119"/>
    <mergeCell ref="D110:E111"/>
    <mergeCell ref="D112:E113"/>
    <mergeCell ref="D114:E115"/>
    <mergeCell ref="D116:E117"/>
    <mergeCell ref="D118:E119"/>
    <mergeCell ref="D120:E121"/>
    <mergeCell ref="D122:E123"/>
    <mergeCell ref="D80:E81"/>
    <mergeCell ref="D82:E83"/>
    <mergeCell ref="D86:E87"/>
    <mergeCell ref="D88:E89"/>
    <mergeCell ref="D90:E91"/>
    <mergeCell ref="D92:E93"/>
    <mergeCell ref="D94:E95"/>
    <mergeCell ref="D96:E97"/>
    <mergeCell ref="B100:B109"/>
    <mergeCell ref="C100:C109"/>
    <mergeCell ref="D100:E101"/>
    <mergeCell ref="D102:E103"/>
    <mergeCell ref="D104:E105"/>
    <mergeCell ref="D106:E107"/>
    <mergeCell ref="D108:E109"/>
    <mergeCell ref="B90:B99"/>
    <mergeCell ref="C90:C99"/>
    <mergeCell ref="D98:E99"/>
    <mergeCell ref="B120:B129"/>
    <mergeCell ref="C120:C129"/>
    <mergeCell ref="D124:E125"/>
    <mergeCell ref="D126:E127"/>
    <mergeCell ref="D128:E129"/>
    <mergeCell ref="D148:E149"/>
    <mergeCell ref="D150:E151"/>
    <mergeCell ref="D152:E153"/>
    <mergeCell ref="D154:E155"/>
    <mergeCell ref="D156:E157"/>
    <mergeCell ref="D158:E159"/>
    <mergeCell ref="B160:B169"/>
    <mergeCell ref="C160:C169"/>
    <mergeCell ref="D160:E161"/>
    <mergeCell ref="D162:E163"/>
    <mergeCell ref="D164:E165"/>
    <mergeCell ref="D166:E167"/>
    <mergeCell ref="D168:E169"/>
    <mergeCell ref="D130:E131"/>
    <mergeCell ref="D132:E133"/>
    <mergeCell ref="D134:E135"/>
    <mergeCell ref="D136:E137"/>
    <mergeCell ref="D138:E139"/>
    <mergeCell ref="D140:E141"/>
    <mergeCell ref="D142:E143"/>
    <mergeCell ref="D144:E145"/>
    <mergeCell ref="D146:E147"/>
    <mergeCell ref="B150:B159"/>
    <mergeCell ref="C150:C159"/>
    <mergeCell ref="B140:B149"/>
    <mergeCell ref="C140:C149"/>
    <mergeCell ref="B130:B139"/>
    <mergeCell ref="C130:C139"/>
    <mergeCell ref="AF44:AF45"/>
    <mergeCell ref="AF46:AF47"/>
    <mergeCell ref="AF48:AF49"/>
    <mergeCell ref="AF50:AF51"/>
    <mergeCell ref="AF52:AF53"/>
    <mergeCell ref="AF54:AF55"/>
    <mergeCell ref="AF56:AF57"/>
    <mergeCell ref="AF58:AF59"/>
    <mergeCell ref="AF60:AF61"/>
    <mergeCell ref="AF98:AF99"/>
    <mergeCell ref="AF100:AF101"/>
    <mergeCell ref="AF102:AF103"/>
    <mergeCell ref="AF104:AF105"/>
    <mergeCell ref="AF106:AF107"/>
    <mergeCell ref="AF108:AF109"/>
    <mergeCell ref="AF110:AF111"/>
    <mergeCell ref="AF112:AF113"/>
    <mergeCell ref="AF114:AF115"/>
    <mergeCell ref="AF80:AF81"/>
    <mergeCell ref="AF82:AF83"/>
    <mergeCell ref="AF84:AF85"/>
    <mergeCell ref="AF86:AF87"/>
    <mergeCell ref="AF88:AF89"/>
    <mergeCell ref="AF90:AF91"/>
    <mergeCell ref="AF92:AF93"/>
    <mergeCell ref="AF94:AF95"/>
    <mergeCell ref="AF96:AF97"/>
    <mergeCell ref="AF134:AF135"/>
    <mergeCell ref="AF136:AF137"/>
    <mergeCell ref="AF138:AF139"/>
    <mergeCell ref="AF140:AF141"/>
    <mergeCell ref="AF142:AF143"/>
    <mergeCell ref="AF144:AF145"/>
    <mergeCell ref="AF146:AF147"/>
    <mergeCell ref="AF148:AF149"/>
    <mergeCell ref="AF150:AF151"/>
    <mergeCell ref="AF116:AF117"/>
    <mergeCell ref="AF118:AF119"/>
    <mergeCell ref="AF120:AF121"/>
    <mergeCell ref="AF122:AF123"/>
    <mergeCell ref="AF124:AF125"/>
    <mergeCell ref="AF126:AF127"/>
    <mergeCell ref="AF128:AF129"/>
    <mergeCell ref="AF130:AF131"/>
    <mergeCell ref="AF132:AF133"/>
    <mergeCell ref="AF168:AF169"/>
    <mergeCell ref="AG22:AG23"/>
    <mergeCell ref="AG24:AG25"/>
    <mergeCell ref="AH22:AH23"/>
    <mergeCell ref="AH24:AH25"/>
    <mergeCell ref="AG26:AG27"/>
    <mergeCell ref="AH26:AH27"/>
    <mergeCell ref="AG28:AG29"/>
    <mergeCell ref="AH28:AH29"/>
    <mergeCell ref="AG32:AG33"/>
    <mergeCell ref="AH32:AH33"/>
    <mergeCell ref="AG34:AG35"/>
    <mergeCell ref="AH34:AH35"/>
    <mergeCell ref="AG36:AG37"/>
    <mergeCell ref="AH36:AH37"/>
    <mergeCell ref="AG38:AG39"/>
    <mergeCell ref="AH38:AH39"/>
    <mergeCell ref="AG40:AG41"/>
    <mergeCell ref="AH40:AH41"/>
    <mergeCell ref="AG44:AG45"/>
    <mergeCell ref="AH44:AH45"/>
    <mergeCell ref="AG46:AG47"/>
    <mergeCell ref="AH46:AH47"/>
    <mergeCell ref="AG48:AG49"/>
    <mergeCell ref="AF152:AF153"/>
    <mergeCell ref="AF154:AF155"/>
    <mergeCell ref="AF156:AF157"/>
    <mergeCell ref="AF158:AF159"/>
    <mergeCell ref="AF160:AF161"/>
    <mergeCell ref="AF162:AF163"/>
    <mergeCell ref="AF164:AF165"/>
    <mergeCell ref="AF166:AF167"/>
    <mergeCell ref="AG64:AG65"/>
    <mergeCell ref="AH64:AH65"/>
    <mergeCell ref="AG66:AG67"/>
    <mergeCell ref="AH66:AH67"/>
    <mergeCell ref="AG68:AG69"/>
    <mergeCell ref="AH68:AH69"/>
    <mergeCell ref="AG70:AG71"/>
    <mergeCell ref="AH70:AH71"/>
    <mergeCell ref="AG72:AG73"/>
    <mergeCell ref="AH72:AH73"/>
    <mergeCell ref="AG54:AG55"/>
    <mergeCell ref="AH54:AH55"/>
    <mergeCell ref="AG56:AG57"/>
    <mergeCell ref="AH56:AH57"/>
    <mergeCell ref="AG58:AG59"/>
    <mergeCell ref="AH58:AH59"/>
    <mergeCell ref="AG60:AG61"/>
    <mergeCell ref="AH60:AH61"/>
    <mergeCell ref="AG62:AG63"/>
    <mergeCell ref="AH62:AH63"/>
    <mergeCell ref="AG86:AG87"/>
    <mergeCell ref="AH86:AH87"/>
    <mergeCell ref="AG88:AG89"/>
    <mergeCell ref="AH88:AH89"/>
    <mergeCell ref="AG90:AG91"/>
    <mergeCell ref="AH90:AH91"/>
    <mergeCell ref="AG92:AG93"/>
    <mergeCell ref="AH92:AH93"/>
    <mergeCell ref="AG94:AG95"/>
    <mergeCell ref="AH94:AH95"/>
    <mergeCell ref="AG74:AG75"/>
    <mergeCell ref="AH74:AH75"/>
    <mergeCell ref="AG76:AG77"/>
    <mergeCell ref="AH76:AH77"/>
    <mergeCell ref="AG78:AG79"/>
    <mergeCell ref="AH78:AH79"/>
    <mergeCell ref="AG80:AG81"/>
    <mergeCell ref="AH80:AH81"/>
    <mergeCell ref="AG82:AG83"/>
    <mergeCell ref="AH82:AH83"/>
    <mergeCell ref="AG108:AG109"/>
    <mergeCell ref="AH108:AH109"/>
    <mergeCell ref="AG110:AG111"/>
    <mergeCell ref="AH110:AH111"/>
    <mergeCell ref="AG112:AG113"/>
    <mergeCell ref="AH112:AH113"/>
    <mergeCell ref="AG114:AG115"/>
    <mergeCell ref="AH114:AH115"/>
    <mergeCell ref="AG116:AG117"/>
    <mergeCell ref="AH116:AH117"/>
    <mergeCell ref="AG96:AG97"/>
    <mergeCell ref="AH96:AH97"/>
    <mergeCell ref="AG100:AG101"/>
    <mergeCell ref="AH100:AH101"/>
    <mergeCell ref="AG102:AG103"/>
    <mergeCell ref="AH102:AH103"/>
    <mergeCell ref="AG104:AG105"/>
    <mergeCell ref="AH104:AH105"/>
    <mergeCell ref="AG106:AG107"/>
    <mergeCell ref="AH106:AH107"/>
    <mergeCell ref="AG128:AG129"/>
    <mergeCell ref="AH128:AH129"/>
    <mergeCell ref="AG130:AG131"/>
    <mergeCell ref="AH130:AH131"/>
    <mergeCell ref="AG132:AG133"/>
    <mergeCell ref="AH132:AH133"/>
    <mergeCell ref="AG134:AG135"/>
    <mergeCell ref="AH134:AH135"/>
    <mergeCell ref="AG136:AG137"/>
    <mergeCell ref="AH136:AH137"/>
    <mergeCell ref="AG118:AG119"/>
    <mergeCell ref="AH118:AH119"/>
    <mergeCell ref="AG120:AG121"/>
    <mergeCell ref="AH120:AH121"/>
    <mergeCell ref="AG122:AG123"/>
    <mergeCell ref="AH122:AH123"/>
    <mergeCell ref="AG124:AG125"/>
    <mergeCell ref="AH124:AH125"/>
    <mergeCell ref="AG126:AG127"/>
    <mergeCell ref="AH126:AH127"/>
    <mergeCell ref="AG166:AG167"/>
    <mergeCell ref="AH166:AH167"/>
    <mergeCell ref="AG148:AG149"/>
    <mergeCell ref="AH148:AH149"/>
    <mergeCell ref="AG150:AG151"/>
    <mergeCell ref="AH150:AH151"/>
    <mergeCell ref="AG152:AG153"/>
    <mergeCell ref="AH152:AH153"/>
    <mergeCell ref="AG154:AG155"/>
    <mergeCell ref="AH154:AH155"/>
    <mergeCell ref="AG156:AG157"/>
    <mergeCell ref="AH156:AH157"/>
    <mergeCell ref="AG138:AG139"/>
    <mergeCell ref="AH138:AH139"/>
    <mergeCell ref="AG140:AG141"/>
    <mergeCell ref="AH140:AH141"/>
    <mergeCell ref="AG142:AG143"/>
    <mergeCell ref="AH142:AH143"/>
    <mergeCell ref="AG144:AG145"/>
    <mergeCell ref="AH144:AH145"/>
    <mergeCell ref="AG146:AG147"/>
    <mergeCell ref="AH146:AH147"/>
    <mergeCell ref="AG168:AG169"/>
    <mergeCell ref="AH168:AH169"/>
    <mergeCell ref="AI22:AI23"/>
    <mergeCell ref="AI24:AI25"/>
    <mergeCell ref="AI26:AI27"/>
    <mergeCell ref="AI28:AI29"/>
    <mergeCell ref="AI32:AI33"/>
    <mergeCell ref="AI34:AI35"/>
    <mergeCell ref="AI36:AI37"/>
    <mergeCell ref="AI38:AI39"/>
    <mergeCell ref="AI40:AI41"/>
    <mergeCell ref="AI44:AI45"/>
    <mergeCell ref="AI46:AI47"/>
    <mergeCell ref="AI48:AI49"/>
    <mergeCell ref="AI50:AI51"/>
    <mergeCell ref="AI52:AI53"/>
    <mergeCell ref="AI54:AI55"/>
    <mergeCell ref="AI56:AI57"/>
    <mergeCell ref="AI58:AI59"/>
    <mergeCell ref="AI60:AI61"/>
    <mergeCell ref="AI62:AI63"/>
    <mergeCell ref="AI64:AI65"/>
    <mergeCell ref="AI66:AI67"/>
    <mergeCell ref="AI68:AI69"/>
    <mergeCell ref="AG158:AG159"/>
    <mergeCell ref="AH158:AH159"/>
    <mergeCell ref="AG160:AG161"/>
    <mergeCell ref="AH160:AH161"/>
    <mergeCell ref="AG162:AG163"/>
    <mergeCell ref="AH162:AH163"/>
    <mergeCell ref="AG164:AG165"/>
    <mergeCell ref="AH164:AH165"/>
    <mergeCell ref="AI122:AI123"/>
    <mergeCell ref="AI124:AI125"/>
    <mergeCell ref="AI126:AI127"/>
    <mergeCell ref="AI90:AI91"/>
    <mergeCell ref="AI92:AI93"/>
    <mergeCell ref="AI94:AI95"/>
    <mergeCell ref="AI96:AI97"/>
    <mergeCell ref="AI100:AI101"/>
    <mergeCell ref="AI102:AI103"/>
    <mergeCell ref="AI104:AI105"/>
    <mergeCell ref="AI106:AI107"/>
    <mergeCell ref="AI108:AI109"/>
    <mergeCell ref="AI70:AI71"/>
    <mergeCell ref="AI72:AI73"/>
    <mergeCell ref="AI74:AI75"/>
    <mergeCell ref="AI76:AI77"/>
    <mergeCell ref="AI78:AI79"/>
    <mergeCell ref="AI80:AI81"/>
    <mergeCell ref="AI82:AI83"/>
    <mergeCell ref="AI86:AI87"/>
    <mergeCell ref="AI88:AI89"/>
    <mergeCell ref="AI166:AI167"/>
    <mergeCell ref="AI168:AI169"/>
    <mergeCell ref="AJ22:AJ23"/>
    <mergeCell ref="AK22:AK23"/>
    <mergeCell ref="AJ24:AJ25"/>
    <mergeCell ref="AK24:AK25"/>
    <mergeCell ref="AJ26:AJ27"/>
    <mergeCell ref="AK26:AK27"/>
    <mergeCell ref="AJ30:AJ31"/>
    <mergeCell ref="AK30:AK31"/>
    <mergeCell ref="AJ32:AJ33"/>
    <mergeCell ref="AK32:AK33"/>
    <mergeCell ref="AJ34:AJ35"/>
    <mergeCell ref="AK34:AK35"/>
    <mergeCell ref="AJ40:AJ41"/>
    <mergeCell ref="AK40:AK41"/>
    <mergeCell ref="AJ46:AJ47"/>
    <mergeCell ref="AK46:AK47"/>
    <mergeCell ref="AJ52:AJ53"/>
    <mergeCell ref="AK52:AK53"/>
    <mergeCell ref="AJ56:AJ57"/>
    <mergeCell ref="AK56:AK57"/>
    <mergeCell ref="AJ60:AJ61"/>
    <mergeCell ref="AI146:AI147"/>
    <mergeCell ref="AI148:AI149"/>
    <mergeCell ref="AI150:AI151"/>
    <mergeCell ref="AI152:AI153"/>
    <mergeCell ref="AI154:AI155"/>
    <mergeCell ref="AI156:AI157"/>
    <mergeCell ref="AI158:AI159"/>
    <mergeCell ref="AI160:AI161"/>
    <mergeCell ref="AI162:AI163"/>
    <mergeCell ref="AJ28:AJ29"/>
    <mergeCell ref="AK28:AK29"/>
    <mergeCell ref="AL28:AL29"/>
    <mergeCell ref="AM22:AM23"/>
    <mergeCell ref="AP22:AP23"/>
    <mergeCell ref="AQ22:AR23"/>
    <mergeCell ref="AM24:AM25"/>
    <mergeCell ref="AP24:AP25"/>
    <mergeCell ref="AO24:AO25"/>
    <mergeCell ref="AQ24:AR25"/>
    <mergeCell ref="AM26:AM27"/>
    <mergeCell ref="AP26:AP27"/>
    <mergeCell ref="AQ26:AR27"/>
    <mergeCell ref="AM28:AM29"/>
    <mergeCell ref="AP28:AP29"/>
    <mergeCell ref="AQ28:AR29"/>
    <mergeCell ref="AI164:AI165"/>
    <mergeCell ref="AI128:AI129"/>
    <mergeCell ref="AI130:AI131"/>
    <mergeCell ref="AI132:AI133"/>
    <mergeCell ref="AI134:AI135"/>
    <mergeCell ref="AI136:AI137"/>
    <mergeCell ref="AI138:AI139"/>
    <mergeCell ref="AI140:AI141"/>
    <mergeCell ref="AI142:AI143"/>
    <mergeCell ref="AI144:AI145"/>
    <mergeCell ref="AI110:AI111"/>
    <mergeCell ref="AI112:AI113"/>
    <mergeCell ref="AI114:AI115"/>
    <mergeCell ref="AI116:AI117"/>
    <mergeCell ref="AI118:AI119"/>
    <mergeCell ref="AI120:AI121"/>
    <mergeCell ref="AS38:AS39"/>
    <mergeCell ref="AN34:AN35"/>
    <mergeCell ref="AO34:AO35"/>
    <mergeCell ref="AN36:AN37"/>
    <mergeCell ref="AO36:AO37"/>
    <mergeCell ref="AL32:AL33"/>
    <mergeCell ref="AM32:AM33"/>
    <mergeCell ref="AP32:AP33"/>
    <mergeCell ref="AQ32:AR33"/>
    <mergeCell ref="AS22:AS23"/>
    <mergeCell ref="AS24:AS25"/>
    <mergeCell ref="AS26:AS27"/>
    <mergeCell ref="AS28:AS29"/>
    <mergeCell ref="AS32:AS33"/>
    <mergeCell ref="AO22:AO23"/>
    <mergeCell ref="AN22:AN23"/>
    <mergeCell ref="AN24:AN25"/>
    <mergeCell ref="AN26:AN27"/>
    <mergeCell ref="AO26:AO27"/>
    <mergeCell ref="AN28:AN29"/>
    <mergeCell ref="AO28:AO29"/>
    <mergeCell ref="AN30:AN31"/>
    <mergeCell ref="AO30:AO31"/>
    <mergeCell ref="AN32:AN33"/>
    <mergeCell ref="AO32:AO33"/>
    <mergeCell ref="AL22:AL23"/>
    <mergeCell ref="AL24:AL25"/>
    <mergeCell ref="AL26:AL27"/>
    <mergeCell ref="AL40:AL41"/>
    <mergeCell ref="AM40:AM41"/>
    <mergeCell ref="AP40:AP41"/>
    <mergeCell ref="AQ40:AR41"/>
    <mergeCell ref="AS40:AS41"/>
    <mergeCell ref="AJ42:AJ43"/>
    <mergeCell ref="AK42:AK43"/>
    <mergeCell ref="AJ44:AJ45"/>
    <mergeCell ref="AK44:AK45"/>
    <mergeCell ref="AL44:AL45"/>
    <mergeCell ref="AM44:AM45"/>
    <mergeCell ref="AP44:AP45"/>
    <mergeCell ref="AQ44:AR45"/>
    <mergeCell ref="AS44:AS45"/>
    <mergeCell ref="AL34:AL35"/>
    <mergeCell ref="AM34:AM35"/>
    <mergeCell ref="AP34:AP35"/>
    <mergeCell ref="AQ34:AR35"/>
    <mergeCell ref="AS34:AS35"/>
    <mergeCell ref="AJ36:AJ37"/>
    <mergeCell ref="AK36:AK37"/>
    <mergeCell ref="AL36:AL37"/>
    <mergeCell ref="AM36:AM37"/>
    <mergeCell ref="AP36:AP37"/>
    <mergeCell ref="AQ36:AR37"/>
    <mergeCell ref="AS36:AS37"/>
    <mergeCell ref="AJ38:AJ39"/>
    <mergeCell ref="AK38:AK39"/>
    <mergeCell ref="AL38:AL39"/>
    <mergeCell ref="AM38:AM39"/>
    <mergeCell ref="AP38:AP39"/>
    <mergeCell ref="AQ38:AR39"/>
    <mergeCell ref="AL46:AL47"/>
    <mergeCell ref="AM46:AM47"/>
    <mergeCell ref="AP46:AP47"/>
    <mergeCell ref="AQ46:AR47"/>
    <mergeCell ref="AS46:AS47"/>
    <mergeCell ref="AJ48:AJ49"/>
    <mergeCell ref="AK48:AK49"/>
    <mergeCell ref="AJ50:AJ51"/>
    <mergeCell ref="AK50:AK51"/>
    <mergeCell ref="AL48:AL49"/>
    <mergeCell ref="AM48:AM49"/>
    <mergeCell ref="AP48:AP49"/>
    <mergeCell ref="AQ48:AR49"/>
    <mergeCell ref="AS48:AS49"/>
    <mergeCell ref="AL50:AL51"/>
    <mergeCell ref="AM50:AM51"/>
    <mergeCell ref="AP50:AP51"/>
    <mergeCell ref="AQ50:AR51"/>
    <mergeCell ref="AS50:AS51"/>
    <mergeCell ref="AN48:AN49"/>
    <mergeCell ref="AO48:AO49"/>
    <mergeCell ref="AN50:AN51"/>
    <mergeCell ref="AO50:AO51"/>
    <mergeCell ref="AL56:AL57"/>
    <mergeCell ref="AM56:AM57"/>
    <mergeCell ref="AP56:AP57"/>
    <mergeCell ref="AO56:AO57"/>
    <mergeCell ref="AQ56:AR57"/>
    <mergeCell ref="AS56:AS57"/>
    <mergeCell ref="AJ58:AJ59"/>
    <mergeCell ref="AK58:AK59"/>
    <mergeCell ref="AL58:AL59"/>
    <mergeCell ref="AM58:AM59"/>
    <mergeCell ref="AP58:AP59"/>
    <mergeCell ref="AQ58:AR59"/>
    <mergeCell ref="AS58:AS59"/>
    <mergeCell ref="AN56:AN57"/>
    <mergeCell ref="AN58:AN59"/>
    <mergeCell ref="AO58:AO59"/>
    <mergeCell ref="AL52:AL53"/>
    <mergeCell ref="AM52:AM53"/>
    <mergeCell ref="AP52:AP53"/>
    <mergeCell ref="AQ52:AR53"/>
    <mergeCell ref="AS52:AS53"/>
    <mergeCell ref="AJ54:AJ55"/>
    <mergeCell ref="AK54:AK55"/>
    <mergeCell ref="AL54:AL55"/>
    <mergeCell ref="AM54:AM55"/>
    <mergeCell ref="AP54:AP55"/>
    <mergeCell ref="AQ54:AR55"/>
    <mergeCell ref="AS54:AS55"/>
    <mergeCell ref="AN52:AN53"/>
    <mergeCell ref="AO52:AO53"/>
    <mergeCell ref="AN54:AN55"/>
    <mergeCell ref="AO54:AO55"/>
    <mergeCell ref="AK60:AK61"/>
    <mergeCell ref="AL60:AL61"/>
    <mergeCell ref="AM60:AM61"/>
    <mergeCell ref="AP60:AP61"/>
    <mergeCell ref="AQ60:AR61"/>
    <mergeCell ref="AS60:AS61"/>
    <mergeCell ref="AJ62:AJ63"/>
    <mergeCell ref="AK62:AK63"/>
    <mergeCell ref="AL62:AL63"/>
    <mergeCell ref="AM62:AM63"/>
    <mergeCell ref="AP62:AP63"/>
    <mergeCell ref="AQ62:AR63"/>
    <mergeCell ref="AS62:AS63"/>
    <mergeCell ref="AN60:AN61"/>
    <mergeCell ref="AO60:AO61"/>
    <mergeCell ref="AN62:AN63"/>
    <mergeCell ref="AO62:AO63"/>
    <mergeCell ref="AJ64:AJ65"/>
    <mergeCell ref="AK64:AK65"/>
    <mergeCell ref="AL64:AL65"/>
    <mergeCell ref="AM64:AM65"/>
    <mergeCell ref="AP64:AP65"/>
    <mergeCell ref="AQ64:AR65"/>
    <mergeCell ref="AS64:AS65"/>
    <mergeCell ref="AJ66:AJ67"/>
    <mergeCell ref="AK66:AK67"/>
    <mergeCell ref="AL66:AL67"/>
    <mergeCell ref="AM66:AM67"/>
    <mergeCell ref="AP66:AP67"/>
    <mergeCell ref="AQ66:AR67"/>
    <mergeCell ref="AS66:AS67"/>
    <mergeCell ref="AJ68:AJ69"/>
    <mergeCell ref="AK68:AK69"/>
    <mergeCell ref="AL68:AL69"/>
    <mergeCell ref="AM68:AM69"/>
    <mergeCell ref="AP68:AP69"/>
    <mergeCell ref="AQ68:AR69"/>
    <mergeCell ref="AS68:AS69"/>
    <mergeCell ref="AN64:AN65"/>
    <mergeCell ref="AO64:AO65"/>
    <mergeCell ref="AN66:AN67"/>
    <mergeCell ref="AO66:AO67"/>
    <mergeCell ref="AN68:AN69"/>
    <mergeCell ref="AO68:AO69"/>
    <mergeCell ref="AJ74:AJ75"/>
    <mergeCell ref="AK74:AK75"/>
    <mergeCell ref="AL74:AL75"/>
    <mergeCell ref="AM74:AM75"/>
    <mergeCell ref="AP74:AP75"/>
    <mergeCell ref="AQ74:AR75"/>
    <mergeCell ref="AS74:AS75"/>
    <mergeCell ref="AJ76:AJ77"/>
    <mergeCell ref="AK76:AK77"/>
    <mergeCell ref="AL76:AL77"/>
    <mergeCell ref="AM76:AM77"/>
    <mergeCell ref="AP76:AP77"/>
    <mergeCell ref="AQ76:AR77"/>
    <mergeCell ref="AS76:AS77"/>
    <mergeCell ref="AN76:AN77"/>
    <mergeCell ref="AO76:AO77"/>
    <mergeCell ref="AJ70:AJ71"/>
    <mergeCell ref="AK70:AK71"/>
    <mergeCell ref="AL70:AL71"/>
    <mergeCell ref="AM70:AM71"/>
    <mergeCell ref="AP70:AP71"/>
    <mergeCell ref="AQ70:AR71"/>
    <mergeCell ref="AS70:AS71"/>
    <mergeCell ref="AJ72:AJ73"/>
    <mergeCell ref="AK72:AK73"/>
    <mergeCell ref="AL72:AL73"/>
    <mergeCell ref="AM72:AM73"/>
    <mergeCell ref="AP72:AP73"/>
    <mergeCell ref="AQ72:AR73"/>
    <mergeCell ref="AS72:AS73"/>
    <mergeCell ref="AN70:AN71"/>
    <mergeCell ref="AO70:AO71"/>
    <mergeCell ref="AJ78:AJ79"/>
    <mergeCell ref="AK78:AK79"/>
    <mergeCell ref="AL78:AL79"/>
    <mergeCell ref="AM78:AM79"/>
    <mergeCell ref="AP78:AP79"/>
    <mergeCell ref="AQ78:AR79"/>
    <mergeCell ref="AS78:AS79"/>
    <mergeCell ref="AJ80:AJ81"/>
    <mergeCell ref="AK80:AK81"/>
    <mergeCell ref="AL80:AL81"/>
    <mergeCell ref="AM80:AM81"/>
    <mergeCell ref="AP80:AP81"/>
    <mergeCell ref="AO80:AO81"/>
    <mergeCell ref="AQ80:AR81"/>
    <mergeCell ref="AS80:AS81"/>
    <mergeCell ref="AN78:AN79"/>
    <mergeCell ref="AO78:AO79"/>
    <mergeCell ref="AN80:AN81"/>
    <mergeCell ref="AJ82:AJ83"/>
    <mergeCell ref="AK82:AK83"/>
    <mergeCell ref="AL82:AL83"/>
    <mergeCell ref="AM82:AM83"/>
    <mergeCell ref="AP82:AP83"/>
    <mergeCell ref="AQ82:AR83"/>
    <mergeCell ref="AS82:AS83"/>
    <mergeCell ref="AJ84:AJ85"/>
    <mergeCell ref="AK84:AK85"/>
    <mergeCell ref="AM84:AM85"/>
    <mergeCell ref="AP84:AP85"/>
    <mergeCell ref="AQ84:AR85"/>
    <mergeCell ref="AS84:AS85"/>
    <mergeCell ref="AN82:AN83"/>
    <mergeCell ref="AO82:AO83"/>
    <mergeCell ref="AN84:AN85"/>
    <mergeCell ref="AO84:AO85"/>
    <mergeCell ref="AJ86:AJ87"/>
    <mergeCell ref="AK86:AK87"/>
    <mergeCell ref="AL86:AL87"/>
    <mergeCell ref="AM86:AM87"/>
    <mergeCell ref="AP86:AP87"/>
    <mergeCell ref="AQ86:AR87"/>
    <mergeCell ref="AS86:AS87"/>
    <mergeCell ref="AJ88:AJ89"/>
    <mergeCell ref="AK88:AK89"/>
    <mergeCell ref="AL88:AL89"/>
    <mergeCell ref="AM88:AM89"/>
    <mergeCell ref="AP88:AP89"/>
    <mergeCell ref="AQ88:AR89"/>
    <mergeCell ref="AS88:AS89"/>
    <mergeCell ref="AN86:AN87"/>
    <mergeCell ref="AO86:AO87"/>
    <mergeCell ref="AN88:AN89"/>
    <mergeCell ref="AO88:AO89"/>
    <mergeCell ref="AJ90:AJ91"/>
    <mergeCell ref="AK90:AK91"/>
    <mergeCell ref="AL90:AL91"/>
    <mergeCell ref="AM90:AM91"/>
    <mergeCell ref="AP90:AP91"/>
    <mergeCell ref="AQ90:AR91"/>
    <mergeCell ref="AS90:AS91"/>
    <mergeCell ref="AJ92:AJ93"/>
    <mergeCell ref="AK92:AK93"/>
    <mergeCell ref="AL92:AL93"/>
    <mergeCell ref="AM92:AM93"/>
    <mergeCell ref="AP92:AP93"/>
    <mergeCell ref="AQ92:AR93"/>
    <mergeCell ref="AS92:AS93"/>
    <mergeCell ref="AN90:AN91"/>
    <mergeCell ref="AO90:AO91"/>
    <mergeCell ref="AN92:AN93"/>
    <mergeCell ref="AO92:AO93"/>
    <mergeCell ref="AJ98:AJ99"/>
    <mergeCell ref="AK98:AK99"/>
    <mergeCell ref="AJ100:AJ101"/>
    <mergeCell ref="AK100:AK101"/>
    <mergeCell ref="AL100:AL101"/>
    <mergeCell ref="AM100:AM101"/>
    <mergeCell ref="AP100:AP101"/>
    <mergeCell ref="AQ100:AR101"/>
    <mergeCell ref="AS100:AS101"/>
    <mergeCell ref="AN98:AN99"/>
    <mergeCell ref="AO98:AO99"/>
    <mergeCell ref="AN100:AN101"/>
    <mergeCell ref="AO100:AO101"/>
    <mergeCell ref="AJ94:AJ95"/>
    <mergeCell ref="AK94:AK95"/>
    <mergeCell ref="AL94:AL95"/>
    <mergeCell ref="AM94:AM95"/>
    <mergeCell ref="AP94:AP95"/>
    <mergeCell ref="AQ94:AR95"/>
    <mergeCell ref="AS94:AS95"/>
    <mergeCell ref="AJ96:AJ97"/>
    <mergeCell ref="AK96:AK97"/>
    <mergeCell ref="AL96:AL97"/>
    <mergeCell ref="AM96:AM97"/>
    <mergeCell ref="AP96:AP97"/>
    <mergeCell ref="AQ96:AR97"/>
    <mergeCell ref="AS96:AS97"/>
    <mergeCell ref="AN94:AN95"/>
    <mergeCell ref="AO94:AO95"/>
    <mergeCell ref="AN96:AN97"/>
    <mergeCell ref="AO96:AO97"/>
    <mergeCell ref="AP98:AP99"/>
    <mergeCell ref="AP110:AP111"/>
    <mergeCell ref="AQ110:AR111"/>
    <mergeCell ref="AS110:AS111"/>
    <mergeCell ref="AN106:AN107"/>
    <mergeCell ref="AO106:AO107"/>
    <mergeCell ref="AJ102:AJ103"/>
    <mergeCell ref="AK102:AK103"/>
    <mergeCell ref="AL102:AL103"/>
    <mergeCell ref="AM102:AM103"/>
    <mergeCell ref="AP102:AP103"/>
    <mergeCell ref="AQ102:AR103"/>
    <mergeCell ref="AS102:AS103"/>
    <mergeCell ref="AJ104:AJ105"/>
    <mergeCell ref="AK104:AK105"/>
    <mergeCell ref="AL104:AL105"/>
    <mergeCell ref="AM104:AM105"/>
    <mergeCell ref="AP104:AP105"/>
    <mergeCell ref="AQ104:AR105"/>
    <mergeCell ref="AS104:AS105"/>
    <mergeCell ref="AN102:AN103"/>
    <mergeCell ref="AO102:AO103"/>
    <mergeCell ref="AN104:AN105"/>
    <mergeCell ref="AO104:AO105"/>
    <mergeCell ref="AJ112:AJ113"/>
    <mergeCell ref="AK112:AK113"/>
    <mergeCell ref="AL112:AL113"/>
    <mergeCell ref="AM112:AM113"/>
    <mergeCell ref="AP112:AP113"/>
    <mergeCell ref="AQ112:AR113"/>
    <mergeCell ref="AS112:AS113"/>
    <mergeCell ref="AJ114:AJ115"/>
    <mergeCell ref="AK114:AK115"/>
    <mergeCell ref="AL114:AL115"/>
    <mergeCell ref="AM114:AM115"/>
    <mergeCell ref="AP114:AP115"/>
    <mergeCell ref="AQ114:AR115"/>
    <mergeCell ref="AS114:AS115"/>
    <mergeCell ref="AJ106:AJ107"/>
    <mergeCell ref="AK106:AK107"/>
    <mergeCell ref="AL106:AL107"/>
    <mergeCell ref="AM106:AM107"/>
    <mergeCell ref="AP106:AP107"/>
    <mergeCell ref="AQ106:AR107"/>
    <mergeCell ref="AS106:AS107"/>
    <mergeCell ref="AJ108:AJ109"/>
    <mergeCell ref="AK108:AK109"/>
    <mergeCell ref="AL108:AL109"/>
    <mergeCell ref="AM108:AM109"/>
    <mergeCell ref="AP108:AP109"/>
    <mergeCell ref="AQ108:AR109"/>
    <mergeCell ref="AS108:AS109"/>
    <mergeCell ref="AJ110:AJ111"/>
    <mergeCell ref="AK110:AK111"/>
    <mergeCell ref="AL110:AL111"/>
    <mergeCell ref="AM110:AM111"/>
    <mergeCell ref="AJ116:AJ117"/>
    <mergeCell ref="AK116:AK117"/>
    <mergeCell ref="AL116:AL117"/>
    <mergeCell ref="AM116:AM117"/>
    <mergeCell ref="AP116:AP117"/>
    <mergeCell ref="AO116:AO117"/>
    <mergeCell ref="AQ116:AR117"/>
    <mergeCell ref="AS116:AS117"/>
    <mergeCell ref="AJ118:AJ119"/>
    <mergeCell ref="AK118:AK119"/>
    <mergeCell ref="AL118:AL119"/>
    <mergeCell ref="AM118:AM119"/>
    <mergeCell ref="AP118:AP119"/>
    <mergeCell ref="AO118:AO119"/>
    <mergeCell ref="AQ118:AR119"/>
    <mergeCell ref="AS118:AS119"/>
    <mergeCell ref="AN118:AN119"/>
    <mergeCell ref="AJ120:AJ121"/>
    <mergeCell ref="AK120:AK121"/>
    <mergeCell ref="AL120:AL121"/>
    <mergeCell ref="AM120:AM121"/>
    <mergeCell ref="AP120:AP121"/>
    <mergeCell ref="AQ120:AR121"/>
    <mergeCell ref="AS120:AS121"/>
    <mergeCell ref="AJ122:AJ123"/>
    <mergeCell ref="AK122:AK123"/>
    <mergeCell ref="AL122:AL123"/>
    <mergeCell ref="AM122:AM123"/>
    <mergeCell ref="AP122:AP123"/>
    <mergeCell ref="AQ122:AR123"/>
    <mergeCell ref="AS122:AS123"/>
    <mergeCell ref="AN120:AN121"/>
    <mergeCell ref="AO120:AO121"/>
    <mergeCell ref="AN122:AN123"/>
    <mergeCell ref="AO122:AO123"/>
    <mergeCell ref="AJ124:AJ125"/>
    <mergeCell ref="AK124:AK125"/>
    <mergeCell ref="AL124:AL125"/>
    <mergeCell ref="AM124:AM125"/>
    <mergeCell ref="AP124:AP125"/>
    <mergeCell ref="AQ124:AR125"/>
    <mergeCell ref="AS124:AS125"/>
    <mergeCell ref="AJ126:AJ127"/>
    <mergeCell ref="AK126:AK127"/>
    <mergeCell ref="AL126:AL127"/>
    <mergeCell ref="AM126:AM127"/>
    <mergeCell ref="AP126:AP127"/>
    <mergeCell ref="AQ126:AR127"/>
    <mergeCell ref="AS126:AS127"/>
    <mergeCell ref="AN124:AN125"/>
    <mergeCell ref="AO124:AO125"/>
    <mergeCell ref="AN126:AN127"/>
    <mergeCell ref="AO126:AO127"/>
    <mergeCell ref="AM136:AM137"/>
    <mergeCell ref="AP136:AP137"/>
    <mergeCell ref="AQ136:AR137"/>
    <mergeCell ref="AS136:AS137"/>
    <mergeCell ref="AJ128:AJ129"/>
    <mergeCell ref="AK128:AK129"/>
    <mergeCell ref="AL128:AL129"/>
    <mergeCell ref="AM128:AM129"/>
    <mergeCell ref="AP128:AP129"/>
    <mergeCell ref="AQ128:AR129"/>
    <mergeCell ref="AS128:AS129"/>
    <mergeCell ref="AJ130:AJ131"/>
    <mergeCell ref="AK130:AK131"/>
    <mergeCell ref="AL130:AL131"/>
    <mergeCell ref="AM130:AM131"/>
    <mergeCell ref="AP130:AP131"/>
    <mergeCell ref="AQ130:AR131"/>
    <mergeCell ref="AS130:AS131"/>
    <mergeCell ref="AN128:AN129"/>
    <mergeCell ref="AO128:AO129"/>
    <mergeCell ref="AN130:AN131"/>
    <mergeCell ref="AO130:AO131"/>
    <mergeCell ref="AJ138:AJ139"/>
    <mergeCell ref="AK138:AK139"/>
    <mergeCell ref="AL138:AL139"/>
    <mergeCell ref="AM138:AM139"/>
    <mergeCell ref="AP138:AP139"/>
    <mergeCell ref="AQ138:AR139"/>
    <mergeCell ref="AS138:AS139"/>
    <mergeCell ref="AJ140:AJ141"/>
    <mergeCell ref="AK140:AK141"/>
    <mergeCell ref="AL140:AL141"/>
    <mergeCell ref="AM140:AM141"/>
    <mergeCell ref="AP140:AP141"/>
    <mergeCell ref="AQ140:AR141"/>
    <mergeCell ref="AS140:AS141"/>
    <mergeCell ref="AJ132:AJ133"/>
    <mergeCell ref="AK132:AK133"/>
    <mergeCell ref="AL132:AL133"/>
    <mergeCell ref="AM132:AM133"/>
    <mergeCell ref="AP132:AP133"/>
    <mergeCell ref="AO132:AO133"/>
    <mergeCell ref="AQ132:AR133"/>
    <mergeCell ref="AS132:AS133"/>
    <mergeCell ref="AJ134:AJ135"/>
    <mergeCell ref="AK134:AK135"/>
    <mergeCell ref="AL134:AL135"/>
    <mergeCell ref="AM134:AM135"/>
    <mergeCell ref="AP134:AP135"/>
    <mergeCell ref="AQ134:AR135"/>
    <mergeCell ref="AS134:AS135"/>
    <mergeCell ref="AJ136:AJ137"/>
    <mergeCell ref="AK136:AK137"/>
    <mergeCell ref="AL136:AL137"/>
    <mergeCell ref="AJ142:AJ143"/>
    <mergeCell ref="AK142:AK143"/>
    <mergeCell ref="AL142:AL143"/>
    <mergeCell ref="AM142:AM143"/>
    <mergeCell ref="AP142:AP143"/>
    <mergeCell ref="AQ142:AR143"/>
    <mergeCell ref="AS142:AS143"/>
    <mergeCell ref="AJ144:AJ145"/>
    <mergeCell ref="AK144:AK145"/>
    <mergeCell ref="AL144:AL145"/>
    <mergeCell ref="AM144:AM145"/>
    <mergeCell ref="AP144:AP145"/>
    <mergeCell ref="AQ144:AR145"/>
    <mergeCell ref="AS144:AS145"/>
    <mergeCell ref="AN142:AN143"/>
    <mergeCell ref="AO142:AO143"/>
    <mergeCell ref="AN144:AN145"/>
    <mergeCell ref="AO144:AO145"/>
    <mergeCell ref="AJ146:AJ147"/>
    <mergeCell ref="AK146:AK147"/>
    <mergeCell ref="AL146:AL147"/>
    <mergeCell ref="AM146:AM147"/>
    <mergeCell ref="AP146:AP147"/>
    <mergeCell ref="AQ146:AR147"/>
    <mergeCell ref="AS146:AS147"/>
    <mergeCell ref="AJ148:AJ149"/>
    <mergeCell ref="AK148:AK149"/>
    <mergeCell ref="AL148:AL149"/>
    <mergeCell ref="AM148:AM149"/>
    <mergeCell ref="AP148:AP149"/>
    <mergeCell ref="AQ148:AR149"/>
    <mergeCell ref="AS148:AS149"/>
    <mergeCell ref="AN146:AN147"/>
    <mergeCell ref="AO146:AO147"/>
    <mergeCell ref="AN148:AN149"/>
    <mergeCell ref="AO148:AO149"/>
    <mergeCell ref="AJ150:AJ151"/>
    <mergeCell ref="AK150:AK151"/>
    <mergeCell ref="AL150:AL151"/>
    <mergeCell ref="AM150:AM151"/>
    <mergeCell ref="AP150:AP151"/>
    <mergeCell ref="AQ150:AR151"/>
    <mergeCell ref="AS150:AS151"/>
    <mergeCell ref="AJ152:AJ153"/>
    <mergeCell ref="AK152:AK153"/>
    <mergeCell ref="AL152:AL153"/>
    <mergeCell ref="AM152:AM153"/>
    <mergeCell ref="AP152:AP153"/>
    <mergeCell ref="AQ152:AR153"/>
    <mergeCell ref="AS152:AS153"/>
    <mergeCell ref="AN150:AN151"/>
    <mergeCell ref="AO150:AO151"/>
    <mergeCell ref="AN152:AN153"/>
    <mergeCell ref="AO152:AO153"/>
    <mergeCell ref="AS162:AS163"/>
    <mergeCell ref="AS164:AS165"/>
    <mergeCell ref="AN158:AN159"/>
    <mergeCell ref="AO158:AO159"/>
    <mergeCell ref="AN160:AN161"/>
    <mergeCell ref="AO160:AO161"/>
    <mergeCell ref="AJ158:AJ159"/>
    <mergeCell ref="AK158:AK159"/>
    <mergeCell ref="AJ160:AJ161"/>
    <mergeCell ref="AK160:AK161"/>
    <mergeCell ref="AL158:AL159"/>
    <mergeCell ref="AL160:AL161"/>
    <mergeCell ref="AM158:AM159"/>
    <mergeCell ref="AM160:AM161"/>
    <mergeCell ref="AP158:AP159"/>
    <mergeCell ref="AP160:AP161"/>
    <mergeCell ref="AJ154:AJ155"/>
    <mergeCell ref="AK154:AK155"/>
    <mergeCell ref="AL154:AL155"/>
    <mergeCell ref="AM154:AM155"/>
    <mergeCell ref="AP154:AP155"/>
    <mergeCell ref="AQ154:AR155"/>
    <mergeCell ref="AS154:AS155"/>
    <mergeCell ref="AJ156:AJ157"/>
    <mergeCell ref="AK156:AK157"/>
    <mergeCell ref="AL156:AL157"/>
    <mergeCell ref="AM156:AM157"/>
    <mergeCell ref="AP156:AP157"/>
    <mergeCell ref="AQ156:AR157"/>
    <mergeCell ref="AS156:AS157"/>
    <mergeCell ref="AN154:AN155"/>
    <mergeCell ref="AO154:AO155"/>
    <mergeCell ref="AJ166:AJ167"/>
    <mergeCell ref="AK166:AK167"/>
    <mergeCell ref="AL166:AL167"/>
    <mergeCell ref="AM166:AM167"/>
    <mergeCell ref="AP166:AP167"/>
    <mergeCell ref="AQ166:AR167"/>
    <mergeCell ref="AS166:AS167"/>
    <mergeCell ref="AJ168:AJ169"/>
    <mergeCell ref="AK168:AK169"/>
    <mergeCell ref="AL168:AL169"/>
    <mergeCell ref="AM168:AM169"/>
    <mergeCell ref="AP168:AP169"/>
    <mergeCell ref="AO168:AO169"/>
    <mergeCell ref="AQ168:AR169"/>
    <mergeCell ref="AS168:AS169"/>
    <mergeCell ref="AQ158:AR159"/>
    <mergeCell ref="AQ160:AR161"/>
    <mergeCell ref="AS158:AS159"/>
    <mergeCell ref="AS160:AS161"/>
    <mergeCell ref="AJ162:AJ163"/>
    <mergeCell ref="AJ164:AJ165"/>
    <mergeCell ref="AK162:AK163"/>
    <mergeCell ref="AK164:AK165"/>
    <mergeCell ref="AL162:AL163"/>
    <mergeCell ref="AL164:AL165"/>
    <mergeCell ref="AM162:AM163"/>
    <mergeCell ref="AM164:AM165"/>
    <mergeCell ref="AP162:AP163"/>
    <mergeCell ref="AP164:AP165"/>
    <mergeCell ref="AO162:AO163"/>
    <mergeCell ref="AQ162:AR163"/>
    <mergeCell ref="AQ164:AR165"/>
    <mergeCell ref="AN72:AN73"/>
    <mergeCell ref="AO72:AO73"/>
    <mergeCell ref="AN74:AN75"/>
    <mergeCell ref="AO74:AO75"/>
    <mergeCell ref="AN38:AN39"/>
    <mergeCell ref="AO38:AO39"/>
    <mergeCell ref="AN40:AN41"/>
    <mergeCell ref="AO40:AO41"/>
    <mergeCell ref="AN42:AN43"/>
    <mergeCell ref="AO42:AO43"/>
    <mergeCell ref="AN44:AN45"/>
    <mergeCell ref="AO44:AO45"/>
    <mergeCell ref="AN46:AN47"/>
    <mergeCell ref="AO46:AO47"/>
    <mergeCell ref="AN162:AN163"/>
    <mergeCell ref="AN164:AN165"/>
    <mergeCell ref="AO164:AO165"/>
    <mergeCell ref="AN166:AN167"/>
    <mergeCell ref="AO166:AO167"/>
    <mergeCell ref="AN168:AN169"/>
    <mergeCell ref="AN132:AN133"/>
    <mergeCell ref="AN134:AN135"/>
    <mergeCell ref="AO134:AO135"/>
    <mergeCell ref="AN136:AN137"/>
    <mergeCell ref="AO136:AO137"/>
    <mergeCell ref="AN138:AN139"/>
    <mergeCell ref="AO138:AO139"/>
    <mergeCell ref="AN140:AN141"/>
    <mergeCell ref="AO140:AO141"/>
    <mergeCell ref="AN108:AN109"/>
    <mergeCell ref="AO108:AO109"/>
    <mergeCell ref="AN110:AN111"/>
    <mergeCell ref="AO110:AO111"/>
    <mergeCell ref="AN112:AN113"/>
    <mergeCell ref="AO112:AO113"/>
    <mergeCell ref="AN114:AN115"/>
    <mergeCell ref="AO114:AO115"/>
    <mergeCell ref="AN116:AN117"/>
    <mergeCell ref="AN156:AN157"/>
    <mergeCell ref="AO156:AO157"/>
  </mergeCells>
  <conditionalFormatting sqref="AQ12:AR12 AQ14:AR14 AQ16:AR16 AQ18:AR18 AQ20:AR20 AQ22:AR22 AQ24:AR24 AQ26:AR26 AQ28:AR28 AQ30:AR30 AQ32:AR32 AQ34:AR34 AQ36:AR36 AQ38:AR38 AQ40:AR40 AQ42:AR42 AQ44:AR44 AQ46:AR46 AQ48:AR48 AQ50:AR50 AQ52:AR52 AQ54:AR54 AQ56:AR56 AQ58:AR58 AQ60:AR60 AQ62:AR62 AQ64:AR64 AQ66:AR66 AQ68:AR68 AQ70:AR70 AQ72:AR72 AQ74:AR74 AQ76:AR76 AQ78:AR78 AQ80:AR80 AQ82:AR82 AQ84:AR84 AQ86:AR86 AQ88:AR88 AQ90:AR90 AQ92:AR92 AQ94:AR94 AQ96:AR96 AQ98:AR98 AQ100:AR100 AQ102:AR102 AQ104:AR104 AQ106:AR106 AQ108:AR108 AQ110:AR110 AQ112:AR112 AQ114:AR114 AQ116:AR116 AQ118:AR118 AQ120:AR120 AQ122:AR122 AQ124:AR124 AQ126:AR126 AQ128:AR128 AQ130:AR130 AQ132:AR132 AQ134:AR134 AQ136:AR136 AQ138:AR138 AQ140:AR140 AQ142:AR142 AQ144:AR144 AQ146:AR146 AQ148:AR148 AQ150:AR150 AQ152:AR152 AQ154:AR154 AQ156:AR156 AQ158:AR158 AQ160:AR160 AQ162:AR162 AQ164:AR164 AQ166:AR166 AQ168:AR168">
    <cfRule type="containsText" dxfId="14" priority="4" operator="containsText" text="Alto">
      <formula>NOT(ISERROR(SEARCH("Alto",AQ12)))</formula>
    </cfRule>
    <cfRule type="containsText" dxfId="13" priority="5" stopIfTrue="1" operator="containsText" text="Moderado">
      <formula>NOT(ISERROR(SEARCH("Moderado",AQ12)))</formula>
    </cfRule>
    <cfRule type="containsText" dxfId="12" priority="6" operator="containsText" text="Extremo">
      <formula>NOT(ISERROR(SEARCH("Extremo",AQ12)))</formula>
    </cfRule>
  </conditionalFormatting>
  <dataValidations count="1">
    <dataValidation showInputMessage="1" showErrorMessage="1" sqref="AJ18:AK18 AJ12:AK12 AJ14:AK14 AJ22:AK22 AJ24:AK24 AJ26:AK26 AJ28:AK28 AJ30:AK30 AJ32:AK32 AJ34:AK34 AJ36:AK36 AJ38:AK38 AJ40:AK40 AJ42:AK42 AJ44:AK44 AJ46:AK46 AJ48:AK48 AJ50:AK50 AJ52:AK52 AJ54:AK54 AJ56:AK56 AJ58:AK58 AJ60:AK60 AJ62:AK62 AJ64:AK64 AJ66:AK66 AJ68:AK68 AJ70:AK70 AJ72:AK72 AJ74:AK74 AJ76:AK76 AJ78:AK78 AJ80:AK80 AJ82:AK82 AJ84:AK84 AJ86:AK86 AJ88:AK88 AJ90:AK90 AJ92:AK92 AJ94:AK94 AJ96:AK96 AJ98:AK98 AJ100:AK100 AJ102:AK102 AJ104:AK104 AJ106:AK106 AJ108:AK108 AJ110:AK110 AJ112:AK112 AJ114:AK114 AJ116:AK116 AJ118:AK118 AJ120:AK120 AJ122:AK122 AJ124:AK124 AJ126:AK126 AJ128:AK128 AJ130:AK130 AJ132:AK132 AJ134:AK134 AJ136:AK136 AJ138:AK138 AJ140:AK140 AJ142:AK142 AJ144:AK144 AJ146:AK146 AJ148:AK148 AJ150:AK150 AJ152:AK152 AJ154:AK154 AJ156:AK156 AJ158:AK158 AJ160:AK160 AJ162:AK162 AJ164:AK164 AJ166:AK166 AJ168:AK168 AJ16:AK16 AJ20:AK20" xr:uid="{00000000-0002-0000-0500-000000000000}"/>
  </dataValidations>
  <pageMargins left="0.7" right="0.7" top="0.75" bottom="0.75" header="0.3" footer="0.3"/>
  <pageSetup paperSize="14" orientation="portrait" r:id="rId1"/>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500-000001000000}">
          <x14:formula1>
            <xm:f>'0 - CALOR'!$K$72:$K$73</xm:f>
          </x14:formula1>
          <xm:sqref>M12:M169</xm:sqref>
        </x14:dataValidation>
        <x14:dataValidation type="list" allowBlank="1" showInputMessage="1" showErrorMessage="1" xr:uid="{00000000-0002-0000-0500-000002000000}">
          <x14:formula1>
            <xm:f>'0 - CALOR'!$K$74:$K$75</xm:f>
          </x14:formula1>
          <xm:sqref>O12:O169</xm:sqref>
        </x14:dataValidation>
        <x14:dataValidation type="list" allowBlank="1" showInputMessage="1" showErrorMessage="1" xr:uid="{00000000-0002-0000-0500-000003000000}">
          <x14:formula1>
            <xm:f>'0 - CALOR'!$K$76:$K$77</xm:f>
          </x14:formula1>
          <xm:sqref>Q12:Q169</xm:sqref>
        </x14:dataValidation>
        <x14:dataValidation type="list" allowBlank="1" showInputMessage="1" showErrorMessage="1" xr:uid="{00000000-0002-0000-0500-000004000000}">
          <x14:formula1>
            <xm:f>'0 - CALOR'!$K$78:$K$80</xm:f>
          </x14:formula1>
          <xm:sqref>S12:S169</xm:sqref>
        </x14:dataValidation>
        <x14:dataValidation type="list" allowBlank="1" showInputMessage="1" showErrorMessage="1" xr:uid="{00000000-0002-0000-0500-000005000000}">
          <x14:formula1>
            <xm:f>'0 - CALOR'!$K$81:$K$82</xm:f>
          </x14:formula1>
          <xm:sqref>U12:U169</xm:sqref>
        </x14:dataValidation>
        <x14:dataValidation type="list" allowBlank="1" showInputMessage="1" showErrorMessage="1" xr:uid="{00000000-0002-0000-0500-000006000000}">
          <x14:formula1>
            <xm:f>'0 - CALOR'!$K$83:$K$84</xm:f>
          </x14:formula1>
          <xm:sqref>W12:W169</xm:sqref>
        </x14:dataValidation>
        <x14:dataValidation type="list" allowBlank="1" showInputMessage="1" showErrorMessage="1" xr:uid="{00000000-0002-0000-0500-000007000000}">
          <x14:formula1>
            <xm:f>'0 - CALOR'!$K$85:$K$87</xm:f>
          </x14:formula1>
          <xm:sqref>Y12:Y169</xm:sqref>
        </x14:dataValidation>
        <x14:dataValidation type="list" allowBlank="1" showInputMessage="1" showErrorMessage="1" xr:uid="{00000000-0002-0000-0500-000008000000}">
          <x14:formula1>
            <xm:f>'0 - CALOR'!$C$72:$C$74</xm:f>
          </x14:formula1>
          <xm:sqref>AC12:AC169</xm:sqref>
        </x14:dataValidation>
        <x14:dataValidation type="list" allowBlank="1" showInputMessage="1" showErrorMessage="1" xr:uid="{00000000-0002-0000-0500-000009000000}">
          <x14:formula1>
            <xm:f>'0 - CALOR'!$N$110:$N$111</xm:f>
          </x14:formula1>
          <xm:sqref>AI12 AI14 AI16 AI18 AI20 AI22 AI24 AI26 AI28 AI30 AI32 AI34 AI36 AI38 AI40 AI42 AI44 AI46 AI48 AI50 AI52 AI54 AI56 AI58 AI60 AI62 AI64 AI66 AI68 AI70 AI72 AI74 AI76 AI78 AI80 AI82 AI84 AI86 AI88 AI90 AI92 AI94 AI96 AI98 AI100 AI102 AI104 AI106 AI108 AI110 AI112 AI114 AI116 AI118 AI120 AI122 AI124 AI126 AI128 AI130 AI132 AI134 AI136 AI138 AI140 AI142 AI144 AI146 AI148 AI150 AI152 AI154 AI156 AI158 AI160 AI162 AI164 AI166 AI168</xm:sqref>
        </x14:dataValidation>
        <x14:dataValidation type="list" allowBlank="1" showInputMessage="1" showErrorMessage="1" xr:uid="{00000000-0002-0000-0500-00000A000000}">
          <x14:formula1>
            <xm:f>'0 - CALOR'!$N$113:$N$115</xm:f>
          </x14:formula1>
          <xm:sqref>AM14 AM16 AM18 AM20 AM22 AM24 AM26 AM28 AM30 AM32 AM34 AM36 AM38 AM40 AM42 AM44 AM46 AM48 AM50 AM52 AM54 AM56 AM58 AM60 AM62 AM64 AM66 AM68 AM70 AM72 AM74 AM76 AM78 AM80 AM82 AM84 AM86 AM88 AM90 AM92 AM94 AM96 AM98 AM100 AM102 AM104 AM106 AM108 AM110 AM112 AM114 AM116 AM118 AM120 AM122 AM124 AM126 AM128 AM130 AM132 AM134 AM136 AM138 AM140 AM142 AM144 AM146 AM148 AM150 AM152 AM154 AM156 AM158 AM160 AM162 AM164 AM166 AM168 AM12</xm:sqref>
        </x14:dataValidation>
        <x14:dataValidation type="list" allowBlank="1" showInputMessage="1" showErrorMessage="1" xr:uid="{00000000-0002-0000-0500-00000B000000}">
          <x14:formula1>
            <xm:f>'0 - CALOR'!$I$101:$I$103</xm:f>
          </x14:formula1>
          <xm:sqref>AF12:AF169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M97"/>
  <sheetViews>
    <sheetView tabSelected="1" topLeftCell="B4" zoomScale="70" zoomScaleNormal="70" zoomScalePageLayoutView="70" workbookViewId="0">
      <pane xSplit="1" ySplit="5" topLeftCell="BK9" activePane="bottomRight" state="frozen"/>
      <selection activeCell="B4" sqref="B4"/>
      <selection pane="topRight" activeCell="C4" sqref="C4"/>
      <selection pane="bottomLeft" activeCell="B9" sqref="B9"/>
      <selection pane="bottomRight" activeCell="BL67" sqref="BL67:BL68"/>
    </sheetView>
  </sheetViews>
  <sheetFormatPr baseColWidth="10" defaultColWidth="9.140625" defaultRowHeight="12.75" x14ac:dyDescent="0.25"/>
  <cols>
    <col min="1" max="1" width="1.85546875" style="135" customWidth="1"/>
    <col min="2" max="2" width="21.28515625" style="135" customWidth="1"/>
    <col min="3" max="3" width="18.5703125" style="136" bestFit="1" customWidth="1"/>
    <col min="4" max="4" width="54.42578125" style="135" customWidth="1"/>
    <col min="5" max="5" width="15.140625" style="135" customWidth="1"/>
    <col min="6" max="6" width="59" style="135" customWidth="1"/>
    <col min="7" max="7" width="48.140625" style="135" customWidth="1"/>
    <col min="8" max="8" width="4.140625" style="135" customWidth="1"/>
    <col min="9" max="9" width="5.140625" style="135" customWidth="1"/>
    <col min="10" max="10" width="5.5703125" style="135" customWidth="1"/>
    <col min="11" max="11" width="6.140625" style="135" customWidth="1"/>
    <col min="12" max="12" width="18" style="135" customWidth="1"/>
    <col min="13" max="13" width="99.28515625" style="135" customWidth="1"/>
    <col min="14" max="14" width="41.85546875" style="135" customWidth="1"/>
    <col min="15" max="15" width="52.28515625" style="135" customWidth="1"/>
    <col min="16" max="16" width="19.140625" style="135" customWidth="1"/>
    <col min="17" max="17" width="50" style="135" customWidth="1"/>
    <col min="18" max="18" width="13.28515625" style="135" customWidth="1"/>
    <col min="19" max="19" width="13.7109375" style="135" customWidth="1"/>
    <col min="20" max="20" width="12.42578125" style="135" customWidth="1"/>
    <col min="21" max="21" width="12.5703125" style="135" customWidth="1"/>
    <col min="22" max="22" width="3.85546875" style="135" customWidth="1"/>
    <col min="23" max="23" width="4.42578125" style="135" customWidth="1"/>
    <col min="24" max="24" width="4.85546875" style="135" customWidth="1"/>
    <col min="25" max="25" width="5.42578125" style="135" customWidth="1"/>
    <col min="26" max="26" width="17.42578125" style="135" customWidth="1"/>
    <col min="27" max="27" width="88.7109375" style="135" customWidth="1"/>
    <col min="28" max="28" width="35.85546875" style="135" customWidth="1"/>
    <col min="29" max="29" width="50.5703125" style="135" customWidth="1"/>
    <col min="30" max="30" width="9.140625" style="135"/>
    <col min="31" max="31" width="5.28515625" style="135" customWidth="1"/>
    <col min="32" max="33" width="5.85546875" style="135" customWidth="1"/>
    <col min="34" max="34" width="5.140625" style="135" customWidth="1"/>
    <col min="35" max="35" width="5" style="135" customWidth="1"/>
    <col min="36" max="36" width="5.7109375" style="135" customWidth="1"/>
    <col min="37" max="37" width="6" style="135" customWidth="1"/>
    <col min="38" max="38" width="5.28515625" style="135" customWidth="1"/>
    <col min="39" max="39" width="5.7109375" style="135" customWidth="1"/>
    <col min="40" max="40" width="5.28515625" style="135" customWidth="1"/>
    <col min="41" max="41" width="5.7109375" style="135" customWidth="1"/>
    <col min="42" max="42" width="6.28515625" style="135" customWidth="1"/>
    <col min="43" max="46" width="9.140625" style="135"/>
    <col min="47" max="47" width="23" style="135" bestFit="1" customWidth="1"/>
    <col min="48" max="48" width="30.7109375" style="135" bestFit="1" customWidth="1"/>
    <col min="49" max="49" width="13.28515625" style="135" customWidth="1"/>
    <col min="50" max="54" width="9.140625" style="135"/>
    <col min="55" max="55" width="34" style="135" customWidth="1"/>
    <col min="56" max="56" width="18.140625" style="135" bestFit="1" customWidth="1"/>
    <col min="57" max="57" width="66.7109375" style="135" customWidth="1"/>
    <col min="58" max="58" width="25" style="135" bestFit="1" customWidth="1"/>
    <col min="59" max="59" width="37.28515625" style="135" bestFit="1" customWidth="1"/>
    <col min="60" max="60" width="18.7109375" style="135" customWidth="1"/>
    <col min="61" max="61" width="26.85546875" style="135" bestFit="1" customWidth="1"/>
    <col min="62" max="62" width="23.140625" style="135" bestFit="1" customWidth="1"/>
    <col min="63" max="63" width="74.140625" style="135" customWidth="1"/>
    <col min="64" max="64" width="25.85546875" style="135" bestFit="1" customWidth="1"/>
    <col min="65" max="65" width="22.85546875" style="135" bestFit="1" customWidth="1"/>
    <col min="66" max="16384" width="9.140625" style="135"/>
  </cols>
  <sheetData>
    <row r="1" spans="2:65" ht="14.25" customHeight="1" thickBot="1" x14ac:dyDescent="0.3"/>
    <row r="2" spans="2:65" ht="39" customHeight="1" x14ac:dyDescent="0.25">
      <c r="B2" s="447"/>
      <c r="C2" s="515"/>
      <c r="D2" s="448"/>
      <c r="E2" s="266" t="s">
        <v>71</v>
      </c>
      <c r="F2" s="266"/>
      <c r="G2" s="232" t="s">
        <v>78</v>
      </c>
      <c r="H2" s="233"/>
      <c r="I2" s="233"/>
      <c r="J2" s="233"/>
      <c r="K2" s="233"/>
      <c r="L2" s="233"/>
      <c r="M2" s="233"/>
      <c r="N2" s="233"/>
      <c r="O2" s="233"/>
      <c r="P2" s="233"/>
      <c r="Q2" s="233"/>
      <c r="R2" s="233"/>
      <c r="S2" s="233"/>
      <c r="T2" s="233"/>
      <c r="U2" s="233"/>
      <c r="V2" s="233"/>
      <c r="W2" s="233"/>
      <c r="X2" s="233"/>
      <c r="Y2" s="233"/>
      <c r="Z2" s="233"/>
      <c r="AA2" s="233"/>
      <c r="AB2" s="234"/>
      <c r="AC2" s="397" t="s">
        <v>72</v>
      </c>
      <c r="AD2" s="650"/>
      <c r="AE2" s="650"/>
      <c r="AF2" s="650"/>
      <c r="AG2" s="639"/>
      <c r="AH2" s="639"/>
      <c r="AI2" s="639"/>
      <c r="AJ2" s="639"/>
      <c r="AK2" s="639"/>
      <c r="AL2" s="639"/>
      <c r="AM2" s="639"/>
      <c r="AN2" s="639"/>
      <c r="AO2" s="639"/>
      <c r="AP2" s="640"/>
    </row>
    <row r="3" spans="2:65" ht="34.5" customHeight="1" x14ac:dyDescent="0.25">
      <c r="B3" s="449"/>
      <c r="C3" s="516"/>
      <c r="D3" s="450"/>
      <c r="E3" s="251" t="s">
        <v>73</v>
      </c>
      <c r="F3" s="251"/>
      <c r="G3" s="235" t="s">
        <v>74</v>
      </c>
      <c r="H3" s="236"/>
      <c r="I3" s="236"/>
      <c r="J3" s="236"/>
      <c r="K3" s="236"/>
      <c r="L3" s="236"/>
      <c r="M3" s="236"/>
      <c r="N3" s="236"/>
      <c r="O3" s="236"/>
      <c r="P3" s="236"/>
      <c r="Q3" s="236"/>
      <c r="R3" s="236"/>
      <c r="S3" s="236"/>
      <c r="T3" s="236"/>
      <c r="U3" s="236"/>
      <c r="V3" s="236"/>
      <c r="W3" s="236"/>
      <c r="X3" s="236"/>
      <c r="Y3" s="236"/>
      <c r="Z3" s="236"/>
      <c r="AA3" s="236"/>
      <c r="AB3" s="237"/>
      <c r="AC3" s="399" t="s">
        <v>75</v>
      </c>
      <c r="AD3" s="651"/>
      <c r="AE3" s="651"/>
      <c r="AF3" s="651"/>
      <c r="AG3" s="641"/>
      <c r="AH3" s="641"/>
      <c r="AI3" s="641"/>
      <c r="AJ3" s="641"/>
      <c r="AK3" s="641"/>
      <c r="AL3" s="641"/>
      <c r="AM3" s="641"/>
      <c r="AN3" s="641"/>
      <c r="AO3" s="641"/>
      <c r="AP3" s="642"/>
    </row>
    <row r="4" spans="2:65" ht="16.5" x14ac:dyDescent="0.25">
      <c r="B4" s="449"/>
      <c r="C4" s="516"/>
      <c r="D4" s="450"/>
      <c r="E4" s="251" t="s">
        <v>76</v>
      </c>
      <c r="F4" s="251"/>
      <c r="G4" s="235" t="s">
        <v>79</v>
      </c>
      <c r="H4" s="236"/>
      <c r="I4" s="236"/>
      <c r="J4" s="236"/>
      <c r="K4" s="236"/>
      <c r="L4" s="236"/>
      <c r="M4" s="236"/>
      <c r="N4" s="236"/>
      <c r="O4" s="236"/>
      <c r="P4" s="236"/>
      <c r="Q4" s="236"/>
      <c r="R4" s="236"/>
      <c r="S4" s="236"/>
      <c r="T4" s="236"/>
      <c r="U4" s="236"/>
      <c r="V4" s="236"/>
      <c r="W4" s="236"/>
      <c r="X4" s="236"/>
      <c r="Y4" s="236"/>
      <c r="Z4" s="236"/>
      <c r="AA4" s="236"/>
      <c r="AB4" s="237"/>
      <c r="AC4" s="252" t="s">
        <v>77</v>
      </c>
      <c r="AD4" s="401"/>
      <c r="AE4" s="401"/>
      <c r="AF4" s="401"/>
      <c r="AG4" s="643"/>
      <c r="AH4" s="643"/>
      <c r="AI4" s="643"/>
      <c r="AJ4" s="643"/>
      <c r="AK4" s="643"/>
      <c r="AL4" s="643"/>
      <c r="AM4" s="643"/>
      <c r="AN4" s="643"/>
      <c r="AO4" s="643"/>
      <c r="AP4" s="644"/>
    </row>
    <row r="5" spans="2:65" ht="17.25" thickBot="1" x14ac:dyDescent="0.3">
      <c r="B5" s="449"/>
      <c r="C5" s="516"/>
      <c r="D5" s="450"/>
      <c r="E5" s="267" t="s">
        <v>80</v>
      </c>
      <c r="F5" s="267"/>
      <c r="G5" s="404" t="s">
        <v>81</v>
      </c>
      <c r="H5" s="405"/>
      <c r="I5" s="405"/>
      <c r="J5" s="405"/>
      <c r="K5" s="405"/>
      <c r="L5" s="405"/>
      <c r="M5" s="405"/>
      <c r="N5" s="405"/>
      <c r="O5" s="405"/>
      <c r="P5" s="405"/>
      <c r="Q5" s="405"/>
      <c r="R5" s="405"/>
      <c r="S5" s="405"/>
      <c r="T5" s="405"/>
      <c r="U5" s="405"/>
      <c r="V5" s="405"/>
      <c r="W5" s="405"/>
      <c r="X5" s="405"/>
      <c r="Y5" s="405"/>
      <c r="Z5" s="405"/>
      <c r="AA5" s="405"/>
      <c r="AB5" s="406"/>
      <c r="AC5" s="254"/>
      <c r="AD5" s="652"/>
      <c r="AE5" s="652"/>
      <c r="AF5" s="652"/>
      <c r="AG5" s="645"/>
      <c r="AH5" s="645"/>
      <c r="AI5" s="645"/>
      <c r="AJ5" s="645"/>
      <c r="AK5" s="645"/>
      <c r="AL5" s="645"/>
      <c r="AM5" s="645"/>
      <c r="AN5" s="645"/>
      <c r="AO5" s="645"/>
      <c r="AP5" s="646"/>
      <c r="AQ5" s="709" t="s">
        <v>1182</v>
      </c>
      <c r="AR5" s="710"/>
      <c r="AS5" s="710"/>
      <c r="AT5" s="710"/>
      <c r="AU5" s="710"/>
      <c r="AV5" s="710"/>
      <c r="AW5" s="710"/>
      <c r="AX5" s="710"/>
      <c r="AY5" s="710"/>
      <c r="AZ5" s="710"/>
      <c r="BA5" s="710"/>
      <c r="BB5" s="710"/>
      <c r="BC5" s="710"/>
      <c r="BD5" s="710"/>
      <c r="BE5" s="710"/>
      <c r="BF5" s="710"/>
      <c r="BG5" s="710"/>
      <c r="BH5" s="710"/>
      <c r="BI5" s="710"/>
      <c r="BJ5" s="710"/>
      <c r="BK5" s="710"/>
      <c r="BL5" s="710"/>
      <c r="BM5" s="710"/>
    </row>
    <row r="6" spans="2:65" ht="30.75" thickBot="1" x14ac:dyDescent="0.3">
      <c r="B6" s="647" t="s">
        <v>1078</v>
      </c>
      <c r="C6" s="648"/>
      <c r="D6" s="648"/>
      <c r="E6" s="648"/>
      <c r="F6" s="648"/>
      <c r="G6" s="648"/>
      <c r="H6" s="648"/>
      <c r="I6" s="648"/>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48"/>
      <c r="AI6" s="648"/>
      <c r="AJ6" s="648"/>
      <c r="AK6" s="648"/>
      <c r="AL6" s="648"/>
      <c r="AM6" s="648"/>
      <c r="AN6" s="648"/>
      <c r="AO6" s="648"/>
      <c r="AP6" s="649"/>
      <c r="AQ6" s="676" t="s">
        <v>1183</v>
      </c>
      <c r="AR6" s="676"/>
      <c r="AS6" s="676"/>
      <c r="AT6" s="676"/>
      <c r="AU6" s="676"/>
      <c r="AV6" s="676"/>
      <c r="AW6" s="677" t="s">
        <v>1184</v>
      </c>
      <c r="AX6" s="677"/>
      <c r="AY6" s="677"/>
      <c r="AZ6" s="677"/>
      <c r="BA6" s="677"/>
      <c r="BB6" s="677"/>
      <c r="BC6" s="677"/>
      <c r="BD6" s="677"/>
      <c r="BE6" s="677"/>
      <c r="BF6" s="677"/>
      <c r="BG6" s="677"/>
      <c r="BH6" s="677"/>
      <c r="BI6" s="678" t="s">
        <v>1185</v>
      </c>
      <c r="BJ6" s="678"/>
      <c r="BK6" s="678"/>
      <c r="BL6" s="711" t="s">
        <v>1208</v>
      </c>
      <c r="BM6" s="711"/>
    </row>
    <row r="7" spans="2:65" ht="54" customHeight="1" x14ac:dyDescent="0.25">
      <c r="B7" s="653" t="s">
        <v>32</v>
      </c>
      <c r="C7" s="654"/>
      <c r="D7" s="654"/>
      <c r="E7" s="654"/>
      <c r="F7" s="654"/>
      <c r="G7" s="655"/>
      <c r="H7" s="656" t="s">
        <v>30</v>
      </c>
      <c r="I7" s="657"/>
      <c r="J7" s="657"/>
      <c r="K7" s="658"/>
      <c r="L7" s="653" t="s">
        <v>34</v>
      </c>
      <c r="M7" s="654"/>
      <c r="N7" s="654"/>
      <c r="O7" s="654"/>
      <c r="P7" s="654"/>
      <c r="Q7" s="655"/>
      <c r="R7" s="653" t="s">
        <v>38</v>
      </c>
      <c r="S7" s="654"/>
      <c r="T7" s="654"/>
      <c r="U7" s="655"/>
      <c r="V7" s="653" t="s">
        <v>57</v>
      </c>
      <c r="W7" s="654"/>
      <c r="X7" s="654"/>
      <c r="Y7" s="655"/>
      <c r="Z7" s="653" t="s">
        <v>1</v>
      </c>
      <c r="AA7" s="654"/>
      <c r="AB7" s="654"/>
      <c r="AC7" s="655"/>
      <c r="AD7" s="654" t="s">
        <v>44</v>
      </c>
      <c r="AE7" s="654"/>
      <c r="AF7" s="654"/>
      <c r="AG7" s="654"/>
      <c r="AH7" s="654"/>
      <c r="AI7" s="654"/>
      <c r="AJ7" s="654"/>
      <c r="AK7" s="654"/>
      <c r="AL7" s="654"/>
      <c r="AM7" s="654"/>
      <c r="AN7" s="654"/>
      <c r="AO7" s="654"/>
      <c r="AP7" s="655"/>
      <c r="AQ7" s="679" t="s">
        <v>1186</v>
      </c>
      <c r="AR7" s="679"/>
      <c r="AS7" s="679" t="s">
        <v>1187</v>
      </c>
      <c r="AT7" s="679"/>
      <c r="AU7" s="679" t="s">
        <v>1188</v>
      </c>
      <c r="AV7" s="679" t="s">
        <v>1210</v>
      </c>
      <c r="AW7" s="679" t="s">
        <v>1189</v>
      </c>
      <c r="AX7" s="679"/>
      <c r="AY7" s="679"/>
      <c r="AZ7" s="679" t="s">
        <v>1190</v>
      </c>
      <c r="BA7" s="679"/>
      <c r="BB7" s="679"/>
      <c r="BC7" s="679" t="s">
        <v>1191</v>
      </c>
      <c r="BD7" s="679" t="s">
        <v>1192</v>
      </c>
      <c r="BE7" s="679" t="s">
        <v>1193</v>
      </c>
      <c r="BF7" s="680" t="s">
        <v>1194</v>
      </c>
      <c r="BG7" s="679" t="s">
        <v>1195</v>
      </c>
      <c r="BH7" s="679" t="s">
        <v>1196</v>
      </c>
      <c r="BI7" s="679" t="s">
        <v>1197</v>
      </c>
      <c r="BJ7" s="679" t="s">
        <v>1198</v>
      </c>
      <c r="BK7" s="679" t="s">
        <v>1199</v>
      </c>
      <c r="BL7" s="679" t="s">
        <v>1207</v>
      </c>
      <c r="BM7" s="679" t="s">
        <v>1205</v>
      </c>
    </row>
    <row r="8" spans="2:65" ht="81.75" customHeight="1" thickBot="1" x14ac:dyDescent="0.3">
      <c r="B8" s="137" t="s">
        <v>3</v>
      </c>
      <c r="C8" s="138" t="s">
        <v>2</v>
      </c>
      <c r="D8" s="138" t="s">
        <v>12</v>
      </c>
      <c r="E8" s="138" t="s">
        <v>13</v>
      </c>
      <c r="F8" s="138" t="s">
        <v>4</v>
      </c>
      <c r="G8" s="139" t="s">
        <v>5</v>
      </c>
      <c r="H8" s="140" t="s">
        <v>60</v>
      </c>
      <c r="I8" s="141" t="s">
        <v>6</v>
      </c>
      <c r="J8" s="141" t="s">
        <v>31</v>
      </c>
      <c r="K8" s="142" t="s">
        <v>0</v>
      </c>
      <c r="L8" s="143" t="s">
        <v>68</v>
      </c>
      <c r="M8" s="144" t="s">
        <v>35</v>
      </c>
      <c r="N8" s="144" t="s">
        <v>69</v>
      </c>
      <c r="O8" s="144" t="s">
        <v>36</v>
      </c>
      <c r="P8" s="144" t="s">
        <v>37</v>
      </c>
      <c r="Q8" s="145" t="s">
        <v>70</v>
      </c>
      <c r="R8" s="143" t="s">
        <v>39</v>
      </c>
      <c r="S8" s="144" t="s">
        <v>40</v>
      </c>
      <c r="T8" s="144" t="s">
        <v>59</v>
      </c>
      <c r="U8" s="145" t="s">
        <v>66</v>
      </c>
      <c r="V8" s="146" t="s">
        <v>60</v>
      </c>
      <c r="W8" s="147" t="s">
        <v>6</v>
      </c>
      <c r="X8" s="147" t="s">
        <v>41</v>
      </c>
      <c r="Y8" s="148" t="s">
        <v>0</v>
      </c>
      <c r="Z8" s="149" t="s">
        <v>62</v>
      </c>
      <c r="AA8" s="138" t="s">
        <v>42</v>
      </c>
      <c r="AB8" s="138" t="s">
        <v>63</v>
      </c>
      <c r="AC8" s="139" t="s">
        <v>43</v>
      </c>
      <c r="AD8" s="150" t="s">
        <v>7</v>
      </c>
      <c r="AE8" s="151" t="s">
        <v>45</v>
      </c>
      <c r="AF8" s="151" t="s">
        <v>46</v>
      </c>
      <c r="AG8" s="151" t="s">
        <v>47</v>
      </c>
      <c r="AH8" s="151" t="s">
        <v>48</v>
      </c>
      <c r="AI8" s="151" t="s">
        <v>49</v>
      </c>
      <c r="AJ8" s="151" t="s">
        <v>50</v>
      </c>
      <c r="AK8" s="151" t="s">
        <v>51</v>
      </c>
      <c r="AL8" s="151" t="s">
        <v>52</v>
      </c>
      <c r="AM8" s="151" t="s">
        <v>53</v>
      </c>
      <c r="AN8" s="151" t="s">
        <v>55</v>
      </c>
      <c r="AO8" s="151" t="s">
        <v>56</v>
      </c>
      <c r="AP8" s="152" t="s">
        <v>54</v>
      </c>
      <c r="AQ8" s="200" t="s">
        <v>1200</v>
      </c>
      <c r="AR8" s="200" t="s">
        <v>186</v>
      </c>
      <c r="AS8" s="200" t="s">
        <v>1200</v>
      </c>
      <c r="AT8" s="200" t="s">
        <v>186</v>
      </c>
      <c r="AU8" s="679"/>
      <c r="AV8" s="679"/>
      <c r="AW8" s="201" t="s">
        <v>1201</v>
      </c>
      <c r="AX8" s="200" t="s">
        <v>1200</v>
      </c>
      <c r="AY8" s="200" t="s">
        <v>186</v>
      </c>
      <c r="AZ8" s="200" t="s">
        <v>1202</v>
      </c>
      <c r="BA8" s="200" t="s">
        <v>129</v>
      </c>
      <c r="BB8" s="200" t="s">
        <v>186</v>
      </c>
      <c r="BC8" s="679"/>
      <c r="BD8" s="679"/>
      <c r="BE8" s="679"/>
      <c r="BF8" s="680"/>
      <c r="BG8" s="679"/>
      <c r="BH8" s="679"/>
      <c r="BI8" s="679"/>
      <c r="BJ8" s="679"/>
      <c r="BK8" s="679"/>
      <c r="BL8" s="679"/>
      <c r="BM8" s="679"/>
    </row>
    <row r="9" spans="2:65" ht="128.25" customHeight="1" x14ac:dyDescent="0.25">
      <c r="B9" s="661" t="str">
        <f>'3-IDENTIFICACIÓN DEL RIESGO'!B12</f>
        <v>Direccionamiento Estratégico</v>
      </c>
      <c r="C9" s="627" t="s">
        <v>917</v>
      </c>
      <c r="D9" s="624" t="str">
        <f>'3-IDENTIFICACIÓN DEL RIESGO'!G12</f>
        <v>Definición de lineamientos estratégicos para beneficiar grupos de interés contrarios a los objetivos de Reforma Rural Integral y de Ordenamiento Social de la Propiedad Rural</v>
      </c>
      <c r="E9" s="624" t="s">
        <v>388</v>
      </c>
      <c r="F9" s="192" t="str">
        <f>'3-IDENTIFICACIÓN DEL RIESGO'!H12</f>
        <v>Injerencia mediática de grupos de interés</v>
      </c>
      <c r="G9" s="192" t="str">
        <f>'3-IDENTIFICACIÓN DEL RIESGO'!L12</f>
        <v>Desatención de prioridades PND, Compes. ODS y Posconflicto</v>
      </c>
      <c r="H9" s="635" t="str">
        <f>'4-VALORACIÓN DEL RIESGO'!G11</f>
        <v>Posible</v>
      </c>
      <c r="I9" s="635" t="str">
        <f>'4-VALORACIÓN DEL RIESGO'!AC11</f>
        <v>Catastrófico</v>
      </c>
      <c r="J9" s="635" t="str">
        <f>'4-VALORACIÓN DEL RIESGO'!AE11</f>
        <v>Extremo</v>
      </c>
      <c r="K9" s="633" t="str">
        <f>'4-VALORACIÓN DEL RIESGO'!AF11</f>
        <v>Reducir</v>
      </c>
      <c r="L9" s="627" t="s">
        <v>918</v>
      </c>
      <c r="M9" s="624" t="str">
        <f>'5-CONTROLES'!L12</f>
        <v>Aprobar Plan de Acción Anual Institucional y el Plan Estratégico Cuatrienal
por parte del Consejo Directivo de la ANT</v>
      </c>
      <c r="N9" s="624" t="str">
        <f>'5-CONTROLES'!K12</f>
        <v>Actas de sesiones del Consejo Directivo.</v>
      </c>
      <c r="O9" s="624" t="str">
        <f>'5-CONTROLES'!F12</f>
        <v>Consejo Directivo</v>
      </c>
      <c r="P9" s="624" t="str">
        <f>'5-CONTROLES'!G12</f>
        <v>Anual</v>
      </c>
      <c r="Q9" s="623" t="s">
        <v>445</v>
      </c>
      <c r="R9" s="624" t="str">
        <f>'5-CONTROLES'!AB12</f>
        <v>Fuerte</v>
      </c>
      <c r="S9" s="624" t="str">
        <f>'5-CONTROLES'!AC12</f>
        <v>Fuerte</v>
      </c>
      <c r="T9" s="624" t="str">
        <f>'5-CONTROLES'!AD12</f>
        <v>Fuerte</v>
      </c>
      <c r="U9" s="624" t="str">
        <f>'5-CONTROLES'!AH12</f>
        <v>Fuerte</v>
      </c>
      <c r="V9" s="633" t="str">
        <f>'5-CONTROLES'!AL12</f>
        <v>Rara Vez</v>
      </c>
      <c r="W9" s="633" t="str">
        <f>'5-CONTROLES'!AP12</f>
        <v>Catastrófico</v>
      </c>
      <c r="X9" s="635" t="str">
        <f>'5-CONTROLES'!AQ12</f>
        <v>Extremo</v>
      </c>
      <c r="Y9" s="633" t="str">
        <f>'5-CONTROLES'!AS12</f>
        <v>Actividad preventiva</v>
      </c>
      <c r="Z9" s="627" t="s">
        <v>919</v>
      </c>
      <c r="AA9" s="623" t="s">
        <v>446</v>
      </c>
      <c r="AB9" s="623" t="s">
        <v>438</v>
      </c>
      <c r="AC9" s="623" t="s">
        <v>447</v>
      </c>
      <c r="AD9" s="623">
        <v>1</v>
      </c>
      <c r="AE9" s="623"/>
      <c r="AF9" s="623"/>
      <c r="AG9" s="623">
        <v>1</v>
      </c>
      <c r="AH9" s="623"/>
      <c r="AI9" s="623"/>
      <c r="AJ9" s="623"/>
      <c r="AK9" s="623"/>
      <c r="AL9" s="623"/>
      <c r="AM9" s="623"/>
      <c r="AN9" s="623"/>
      <c r="AO9" s="623"/>
      <c r="AP9" s="623"/>
      <c r="AQ9" s="681"/>
      <c r="AR9" s="681" t="s">
        <v>1203</v>
      </c>
      <c r="AS9" s="681"/>
      <c r="AT9" s="681" t="s">
        <v>1203</v>
      </c>
      <c r="AU9" s="682" t="s">
        <v>1219</v>
      </c>
      <c r="AV9" s="682" t="s">
        <v>1219</v>
      </c>
      <c r="AW9" s="681"/>
      <c r="AX9" s="683" t="s">
        <v>1203</v>
      </c>
      <c r="AY9" s="681"/>
      <c r="AZ9" s="681"/>
      <c r="BA9" s="680" t="s">
        <v>1203</v>
      </c>
      <c r="BB9" s="681"/>
      <c r="BC9" s="684" t="s">
        <v>1200</v>
      </c>
      <c r="BD9" s="685" t="s">
        <v>129</v>
      </c>
      <c r="BE9" s="681" t="s">
        <v>1220</v>
      </c>
      <c r="BF9" s="685" t="s">
        <v>186</v>
      </c>
      <c r="BG9" s="685" t="s">
        <v>129</v>
      </c>
      <c r="BH9" s="685" t="s">
        <v>129</v>
      </c>
      <c r="BI9" s="685" t="s">
        <v>129</v>
      </c>
      <c r="BJ9" s="685" t="s">
        <v>129</v>
      </c>
      <c r="BK9" s="681" t="s">
        <v>1204</v>
      </c>
      <c r="BL9" s="705" t="s">
        <v>1206</v>
      </c>
      <c r="BM9" s="705" t="s">
        <v>1206</v>
      </c>
    </row>
    <row r="10" spans="2:65" ht="15" customHeight="1" x14ac:dyDescent="0.25">
      <c r="B10" s="660"/>
      <c r="C10" s="628"/>
      <c r="D10" s="626"/>
      <c r="E10" s="626"/>
      <c r="F10" s="192" t="str">
        <f>'3-IDENTIFICACIÓN DEL RIESGO'!H13</f>
        <v>Influencias políticas de grupos de Interés</v>
      </c>
      <c r="G10" s="192" t="str">
        <f>'3-IDENTIFICACIÓN DEL RIESGO'!L13</f>
        <v>Perdida de credibilidad en las acciones de la ANT</v>
      </c>
      <c r="H10" s="636"/>
      <c r="I10" s="636"/>
      <c r="J10" s="636"/>
      <c r="K10" s="634"/>
      <c r="L10" s="628"/>
      <c r="M10" s="626"/>
      <c r="N10" s="626"/>
      <c r="O10" s="626"/>
      <c r="P10" s="626"/>
      <c r="Q10" s="301"/>
      <c r="R10" s="626"/>
      <c r="S10" s="626"/>
      <c r="T10" s="626"/>
      <c r="U10" s="626"/>
      <c r="V10" s="634"/>
      <c r="W10" s="634"/>
      <c r="X10" s="636"/>
      <c r="Y10" s="634"/>
      <c r="Z10" s="628"/>
      <c r="AA10" s="301"/>
      <c r="AB10" s="301"/>
      <c r="AC10" s="301"/>
      <c r="AD10" s="301"/>
      <c r="AE10" s="301"/>
      <c r="AF10" s="301"/>
      <c r="AG10" s="301"/>
      <c r="AH10" s="301"/>
      <c r="AI10" s="301"/>
      <c r="AJ10" s="301"/>
      <c r="AK10" s="301"/>
      <c r="AL10" s="301"/>
      <c r="AM10" s="301"/>
      <c r="AN10" s="301"/>
      <c r="AO10" s="301"/>
      <c r="AP10" s="301"/>
      <c r="AQ10" s="681"/>
      <c r="AR10" s="681"/>
      <c r="AS10" s="681"/>
      <c r="AT10" s="681"/>
      <c r="AU10" s="682"/>
      <c r="AV10" s="682"/>
      <c r="AW10" s="681"/>
      <c r="AX10" s="683"/>
      <c r="AY10" s="681"/>
      <c r="AZ10" s="681"/>
      <c r="BA10" s="680"/>
      <c r="BB10" s="681"/>
      <c r="BC10" s="684"/>
      <c r="BD10" s="685"/>
      <c r="BE10" s="681"/>
      <c r="BF10" s="685"/>
      <c r="BG10" s="685"/>
      <c r="BH10" s="685"/>
      <c r="BI10" s="685"/>
      <c r="BJ10" s="685"/>
      <c r="BK10" s="681"/>
      <c r="BL10" s="706"/>
      <c r="BM10" s="706"/>
    </row>
    <row r="11" spans="2:65" ht="118.5" customHeight="1" x14ac:dyDescent="0.25">
      <c r="B11" s="659" t="str">
        <f>'3-IDENTIFICACIÓN DEL RIESGO'!B22</f>
        <v>Comunicación y Gestión con Grupos de Interés.</v>
      </c>
      <c r="C11" s="627" t="s">
        <v>920</v>
      </c>
      <c r="D11" s="624" t="str">
        <f>'3-IDENTIFICACIÓN DEL RIESGO'!G22</f>
        <v>Alterar información destinada a la consolidación de los informes de gestión, para beneficio propio o favorecimiento de grupos de interés, partidos políticos o particulares.</v>
      </c>
      <c r="E11" s="624" t="s">
        <v>388</v>
      </c>
      <c r="F11" s="192" t="str">
        <f>'3-IDENTIFICACIÓN DEL RIESGO'!H22</f>
        <v>Incumplimiento de metas</v>
      </c>
      <c r="G11" s="192" t="str">
        <f>'3-IDENTIFICACIÓN DEL RIESGO'!L22</f>
        <v>favorecimiento indebido a grupos de interés.</v>
      </c>
      <c r="H11" s="635" t="str">
        <f>'4-VALORACIÓN DEL RIESGO'!G16</f>
        <v>Posible</v>
      </c>
      <c r="I11" s="635" t="str">
        <f>'4-VALORACIÓN DEL RIESGO'!AC16</f>
        <v>Catastrófico</v>
      </c>
      <c r="J11" s="635" t="str">
        <f>'4-VALORACIÓN DEL RIESGO'!AE16</f>
        <v>Extremo</v>
      </c>
      <c r="K11" s="633" t="str">
        <f>'4-VALORACIÓN DEL RIESGO'!AF16</f>
        <v>Reducir</v>
      </c>
      <c r="L11" s="627" t="s">
        <v>921</v>
      </c>
      <c r="M11" s="624" t="str">
        <f>'5-CONTROLES'!L22</f>
        <v>Analizar datos de Indicadores (Procedimiento SEYM P-005)</v>
      </c>
      <c r="N11" s="624" t="str">
        <f>'5-CONTROLES'!K22</f>
        <v>Informes mensuales de dependencias.</v>
      </c>
      <c r="O11" s="624" t="str">
        <f>'5-CONTROLES'!F22</f>
        <v>Oficina de Planeación</v>
      </c>
      <c r="P11" s="624" t="str">
        <f>'5-CONTROLES'!G22</f>
        <v>Mensual</v>
      </c>
      <c r="Q11" s="623" t="s">
        <v>448</v>
      </c>
      <c r="R11" s="624" t="str">
        <f>'5-CONTROLES'!AB22</f>
        <v>Moderado</v>
      </c>
      <c r="S11" s="624" t="str">
        <f>'5-CONTROLES'!AC22</f>
        <v>Fuerte</v>
      </c>
      <c r="T11" s="624" t="str">
        <f>'5-CONTROLES'!AD22</f>
        <v>Moderado</v>
      </c>
      <c r="U11" s="624" t="str">
        <f>'5-CONTROLES'!AH22</f>
        <v>Moderado</v>
      </c>
      <c r="V11" s="633" t="str">
        <f>'5-CONTROLES'!AL22</f>
        <v>Improbable</v>
      </c>
      <c r="W11" s="633" t="str">
        <f>'5-CONTROLES'!AP22</f>
        <v>Catastrófico</v>
      </c>
      <c r="X11" s="635" t="str">
        <f>'5-CONTROLES'!AQ22</f>
        <v>Extremo</v>
      </c>
      <c r="Y11" s="633" t="str">
        <f>'5-CONTROLES'!AS22</f>
        <v>Actividad preventiva</v>
      </c>
      <c r="Z11" s="627" t="s">
        <v>922</v>
      </c>
      <c r="AA11" s="623" t="s">
        <v>449</v>
      </c>
      <c r="AB11" s="623" t="s">
        <v>438</v>
      </c>
      <c r="AC11" s="623" t="s">
        <v>450</v>
      </c>
      <c r="AD11" s="623">
        <v>11</v>
      </c>
      <c r="AE11" s="623"/>
      <c r="AF11" s="623">
        <v>1</v>
      </c>
      <c r="AG11" s="623">
        <v>1</v>
      </c>
      <c r="AH11" s="623">
        <v>1</v>
      </c>
      <c r="AI11" s="623">
        <v>1</v>
      </c>
      <c r="AJ11" s="623">
        <v>1</v>
      </c>
      <c r="AK11" s="623">
        <v>1</v>
      </c>
      <c r="AL11" s="623">
        <v>1</v>
      </c>
      <c r="AM11" s="623">
        <v>1</v>
      </c>
      <c r="AN11" s="623">
        <v>1</v>
      </c>
      <c r="AO11" s="623">
        <v>1</v>
      </c>
      <c r="AP11" s="623">
        <v>1</v>
      </c>
      <c r="AQ11" s="681"/>
      <c r="AR11" s="681" t="s">
        <v>1203</v>
      </c>
      <c r="AS11" s="681"/>
      <c r="AT11" s="681" t="s">
        <v>1203</v>
      </c>
      <c r="AU11" s="682" t="s">
        <v>1219</v>
      </c>
      <c r="AV11" s="682" t="s">
        <v>1219</v>
      </c>
      <c r="AW11" s="681"/>
      <c r="AX11" s="683" t="s">
        <v>1209</v>
      </c>
      <c r="AY11" s="681"/>
      <c r="AZ11" s="681"/>
      <c r="BA11" s="680" t="s">
        <v>1209</v>
      </c>
      <c r="BB11" s="681"/>
      <c r="BC11" s="684" t="s">
        <v>1221</v>
      </c>
      <c r="BD11" s="685" t="s">
        <v>129</v>
      </c>
      <c r="BE11" s="681" t="s">
        <v>1222</v>
      </c>
      <c r="BF11" s="685" t="s">
        <v>186</v>
      </c>
      <c r="BG11" s="685" t="s">
        <v>129</v>
      </c>
      <c r="BH11" s="685" t="s">
        <v>129</v>
      </c>
      <c r="BI11" s="685" t="s">
        <v>129</v>
      </c>
      <c r="BJ11" s="685" t="s">
        <v>129</v>
      </c>
      <c r="BK11" s="681" t="s">
        <v>1222</v>
      </c>
      <c r="BL11" s="705" t="s">
        <v>1206</v>
      </c>
      <c r="BM11" s="705" t="s">
        <v>1206</v>
      </c>
    </row>
    <row r="12" spans="2:65" ht="15" customHeight="1" x14ac:dyDescent="0.25">
      <c r="B12" s="660"/>
      <c r="C12" s="628"/>
      <c r="D12" s="626"/>
      <c r="E12" s="626"/>
      <c r="F12" s="192" t="str">
        <f>'3-IDENTIFICACIÓN DEL RIESGO'!H23</f>
        <v xml:space="preserve"> Inadecuada ejecución de recursos</v>
      </c>
      <c r="G12" s="192" t="str">
        <f>'3-IDENTIFICACIÓN DEL RIESGO'!L23</f>
        <v>Perdida de la credibilidad institucional</v>
      </c>
      <c r="H12" s="636"/>
      <c r="I12" s="636"/>
      <c r="J12" s="636"/>
      <c r="K12" s="634"/>
      <c r="L12" s="628"/>
      <c r="M12" s="626"/>
      <c r="N12" s="626"/>
      <c r="O12" s="626"/>
      <c r="P12" s="626"/>
      <c r="Q12" s="301"/>
      <c r="R12" s="626"/>
      <c r="S12" s="626"/>
      <c r="T12" s="626"/>
      <c r="U12" s="626"/>
      <c r="V12" s="634"/>
      <c r="W12" s="634"/>
      <c r="X12" s="636"/>
      <c r="Y12" s="634"/>
      <c r="Z12" s="628"/>
      <c r="AA12" s="301"/>
      <c r="AB12" s="301"/>
      <c r="AC12" s="301"/>
      <c r="AD12" s="301"/>
      <c r="AE12" s="301"/>
      <c r="AF12" s="301"/>
      <c r="AG12" s="301"/>
      <c r="AH12" s="301"/>
      <c r="AI12" s="301"/>
      <c r="AJ12" s="301"/>
      <c r="AK12" s="301"/>
      <c r="AL12" s="301"/>
      <c r="AM12" s="301"/>
      <c r="AN12" s="301"/>
      <c r="AO12" s="301"/>
      <c r="AP12" s="301"/>
      <c r="AQ12" s="681"/>
      <c r="AR12" s="681"/>
      <c r="AS12" s="681"/>
      <c r="AT12" s="681"/>
      <c r="AU12" s="682"/>
      <c r="AV12" s="682"/>
      <c r="AW12" s="681"/>
      <c r="AX12" s="683"/>
      <c r="AY12" s="681"/>
      <c r="AZ12" s="681"/>
      <c r="BA12" s="680"/>
      <c r="BB12" s="681"/>
      <c r="BC12" s="684"/>
      <c r="BD12" s="685"/>
      <c r="BE12" s="681"/>
      <c r="BF12" s="685"/>
      <c r="BG12" s="685"/>
      <c r="BH12" s="685"/>
      <c r="BI12" s="685"/>
      <c r="BJ12" s="685"/>
      <c r="BK12" s="681"/>
      <c r="BL12" s="706"/>
      <c r="BM12" s="706"/>
    </row>
    <row r="13" spans="2:65" ht="33" customHeight="1" x14ac:dyDescent="0.25">
      <c r="B13" s="659" t="str">
        <f>'3-IDENTIFICACIÓN DEL RIESGO'!B32</f>
        <v>Inteligencia de la información.</v>
      </c>
      <c r="C13" s="627" t="s">
        <v>923</v>
      </c>
      <c r="D13" s="624" t="str">
        <f>'3-IDENTIFICACIÓN DEL RIESGO'!G32</f>
        <v>Estructurar proyectos de TI para beneficio específico de un tercero o propio.</v>
      </c>
      <c r="E13" s="624" t="s">
        <v>388</v>
      </c>
      <c r="F13" s="192" t="str">
        <f>'3-IDENTIFICACIÓN DEL RIESGO'!H32</f>
        <v>Tráfico de influencias.</v>
      </c>
      <c r="G13" s="192" t="str">
        <f>'3-IDENTIFICACIÓN DEL RIESGO'!L32</f>
        <v>Perdida de la eficiencia tecnológica.</v>
      </c>
      <c r="H13" s="635" t="str">
        <f>'4-VALORACIÓN DEL RIESGO'!G21</f>
        <v>Rara Vez</v>
      </c>
      <c r="I13" s="635" t="str">
        <f>'4-VALORACIÓN DEL RIESGO'!AC21</f>
        <v>Mayor</v>
      </c>
      <c r="J13" s="635" t="str">
        <f>'4-VALORACIÓN DEL RIESGO'!AE21</f>
        <v>Alto</v>
      </c>
      <c r="K13" s="633" t="str">
        <f>'4-VALORACIÓN DEL RIESGO'!AF21</f>
        <v>Reducir</v>
      </c>
      <c r="L13" s="627" t="s">
        <v>924</v>
      </c>
      <c r="M13" s="624" t="str">
        <f>'5-CONTROLES'!L32</f>
        <v>Mesa de Trabajo para la identificación, validación y aprobación de proyectos de TI</v>
      </c>
      <c r="N13" s="624" t="str">
        <f>'5-CONTROLES'!K32</f>
        <v>Acta de reunión</v>
      </c>
      <c r="O13" s="624" t="str">
        <f>'5-CONTROLES'!F32</f>
        <v>Subdirección de Sistemas de Información de Tierras</v>
      </c>
      <c r="P13" s="624" t="str">
        <f>'5-CONTROLES'!G32</f>
        <v>Trimestral</v>
      </c>
      <c r="Q13" s="623" t="s">
        <v>1161</v>
      </c>
      <c r="R13" s="624" t="str">
        <f>'5-CONTROLES'!AB32</f>
        <v>Moderado</v>
      </c>
      <c r="S13" s="624" t="str">
        <f>'5-CONTROLES'!AC32</f>
        <v>Fuerte</v>
      </c>
      <c r="T13" s="624" t="str">
        <f>'5-CONTROLES'!AD32</f>
        <v>Moderado</v>
      </c>
      <c r="U13" s="624" t="str">
        <f>'5-CONTROLES'!AH32</f>
        <v>Moderado</v>
      </c>
      <c r="V13" s="633" t="str">
        <f>'5-CONTROLES'!AL32</f>
        <v>Rara Vez</v>
      </c>
      <c r="W13" s="633" t="str">
        <f>'5-CONTROLES'!AP32</f>
        <v>Mayor</v>
      </c>
      <c r="X13" s="635" t="str">
        <f>'5-CONTROLES'!AQ32</f>
        <v>Alto</v>
      </c>
      <c r="Y13" s="633" t="str">
        <f>'5-CONTROLES'!AS32</f>
        <v>Actividad preventiva</v>
      </c>
      <c r="Z13" s="627" t="s">
        <v>925</v>
      </c>
      <c r="AA13" s="623" t="s">
        <v>731</v>
      </c>
      <c r="AB13" s="623" t="s">
        <v>732</v>
      </c>
      <c r="AC13" s="623" t="s">
        <v>1173</v>
      </c>
      <c r="AD13" s="623">
        <v>4</v>
      </c>
      <c r="AE13" s="623"/>
      <c r="AF13" s="623"/>
      <c r="AG13" s="623">
        <v>1</v>
      </c>
      <c r="AH13" s="623"/>
      <c r="AI13" s="623"/>
      <c r="AJ13" s="623">
        <v>1</v>
      </c>
      <c r="AK13" s="623"/>
      <c r="AL13" s="623"/>
      <c r="AM13" s="623">
        <v>1</v>
      </c>
      <c r="AN13" s="623"/>
      <c r="AO13" s="623"/>
      <c r="AP13" s="623">
        <v>1</v>
      </c>
      <c r="AQ13" s="681"/>
      <c r="AR13" s="681" t="s">
        <v>1203</v>
      </c>
      <c r="AS13" s="681" t="s">
        <v>1203</v>
      </c>
      <c r="AT13" s="681"/>
      <c r="AU13" s="686" t="s">
        <v>1319</v>
      </c>
      <c r="AV13" s="682" t="s">
        <v>1320</v>
      </c>
      <c r="AW13" s="681"/>
      <c r="AX13" s="683" t="s">
        <v>1203</v>
      </c>
      <c r="AY13" s="681"/>
      <c r="AZ13" s="681"/>
      <c r="BA13" s="680" t="s">
        <v>1203</v>
      </c>
      <c r="BB13" s="681"/>
      <c r="BC13" s="684" t="s">
        <v>1200</v>
      </c>
      <c r="BD13" s="685" t="s">
        <v>129</v>
      </c>
      <c r="BE13" s="681" t="s">
        <v>1266</v>
      </c>
      <c r="BF13" s="685" t="s">
        <v>186</v>
      </c>
      <c r="BG13" s="685" t="s">
        <v>129</v>
      </c>
      <c r="BH13" s="685" t="s">
        <v>129</v>
      </c>
      <c r="BI13" s="685" t="s">
        <v>129</v>
      </c>
      <c r="BJ13" s="685" t="s">
        <v>129</v>
      </c>
      <c r="BK13" s="681" t="s">
        <v>1267</v>
      </c>
      <c r="BL13" s="705" t="s">
        <v>1206</v>
      </c>
      <c r="BM13" s="705" t="s">
        <v>1206</v>
      </c>
    </row>
    <row r="14" spans="2:65" ht="24.75" customHeight="1" x14ac:dyDescent="0.25">
      <c r="B14" s="660"/>
      <c r="C14" s="628"/>
      <c r="D14" s="626"/>
      <c r="E14" s="626"/>
      <c r="F14" s="192" t="str">
        <f>'3-IDENTIFICACIÓN DEL RIESGO'!H33</f>
        <v>Manejo indebido de la información</v>
      </c>
      <c r="G14" s="192" t="str">
        <f>'3-IDENTIFICACIÓN DEL RIESGO'!L33</f>
        <v>Afectación del desarrollo de las actividades misionales.</v>
      </c>
      <c r="H14" s="636"/>
      <c r="I14" s="636"/>
      <c r="J14" s="636"/>
      <c r="K14" s="634"/>
      <c r="L14" s="628"/>
      <c r="M14" s="626"/>
      <c r="N14" s="626"/>
      <c r="O14" s="626"/>
      <c r="P14" s="626"/>
      <c r="Q14" s="301"/>
      <c r="R14" s="626"/>
      <c r="S14" s="626"/>
      <c r="T14" s="626"/>
      <c r="U14" s="626"/>
      <c r="V14" s="634"/>
      <c r="W14" s="634"/>
      <c r="X14" s="636"/>
      <c r="Y14" s="634"/>
      <c r="Z14" s="628"/>
      <c r="AA14" s="301"/>
      <c r="AB14" s="301"/>
      <c r="AC14" s="301"/>
      <c r="AD14" s="301"/>
      <c r="AE14" s="301"/>
      <c r="AF14" s="301"/>
      <c r="AG14" s="301"/>
      <c r="AH14" s="301"/>
      <c r="AI14" s="301"/>
      <c r="AJ14" s="301"/>
      <c r="AK14" s="301"/>
      <c r="AL14" s="301"/>
      <c r="AM14" s="301"/>
      <c r="AN14" s="301"/>
      <c r="AO14" s="301"/>
      <c r="AP14" s="301"/>
      <c r="AQ14" s="681"/>
      <c r="AR14" s="681"/>
      <c r="AS14" s="681"/>
      <c r="AT14" s="681"/>
      <c r="AU14" s="687"/>
      <c r="AV14" s="682"/>
      <c r="AW14" s="681"/>
      <c r="AX14" s="683"/>
      <c r="AY14" s="681"/>
      <c r="AZ14" s="681"/>
      <c r="BA14" s="680"/>
      <c r="BB14" s="681"/>
      <c r="BC14" s="684"/>
      <c r="BD14" s="685"/>
      <c r="BE14" s="681"/>
      <c r="BF14" s="685"/>
      <c r="BG14" s="685"/>
      <c r="BH14" s="685"/>
      <c r="BI14" s="685"/>
      <c r="BJ14" s="685"/>
      <c r="BK14" s="681"/>
      <c r="BL14" s="706"/>
      <c r="BM14" s="706"/>
    </row>
    <row r="15" spans="2:65" ht="57.75" customHeight="1" x14ac:dyDescent="0.25">
      <c r="B15" s="659" t="str">
        <f>'3-IDENTIFICACIÓN DEL RIESGO'!B42</f>
        <v>Gestión del Modelo de Atención.</v>
      </c>
      <c r="C15" s="627" t="s">
        <v>926</v>
      </c>
      <c r="D15" s="624" t="str">
        <f>'3-IDENTIFICACIÓN DEL RIESGO'!G42</f>
        <v>Omitir o dilatar intencionalmente la gestión de PQRSD para beneficio propio o de terceros</v>
      </c>
      <c r="E15" s="624" t="s">
        <v>388</v>
      </c>
      <c r="F15" s="192" t="str">
        <f>'3-IDENTIFICACIÓN DEL RIESGO'!H42</f>
        <v>Intereses económicos</v>
      </c>
      <c r="G15" s="192" t="str">
        <f>'3-IDENTIFICACIÓN DEL RIESGO'!L42</f>
        <v>Pérdida de la credibilidad institucional e investigaciones y sanciones</v>
      </c>
      <c r="H15" s="635" t="str">
        <f>'4-VALORACIÓN DEL RIESGO'!G26</f>
        <v>Posible</v>
      </c>
      <c r="I15" s="635" t="str">
        <f>'4-VALORACIÓN DEL RIESGO'!AC26</f>
        <v>Catastrófico</v>
      </c>
      <c r="J15" s="635" t="str">
        <f>'4-VALORACIÓN DEL RIESGO'!AE26</f>
        <v>Extremo</v>
      </c>
      <c r="K15" s="633" t="str">
        <f>'4-VALORACIÓN DEL RIESGO'!AF26</f>
        <v>Reducir</v>
      </c>
      <c r="L15" s="627" t="s">
        <v>928</v>
      </c>
      <c r="M15" s="624" t="str">
        <f>'5-CONTROLES'!L42</f>
        <v>Seguimiento a la gestión y respuesta de la PQRSD</v>
      </c>
      <c r="N15" s="624" t="str">
        <f>'5-CONTROLES'!K42</f>
        <v xml:space="preserve">1. Informe de gestión de las PQRSD
2. Envío de información sobre el avance de la gestión realizada por las dependencias mediante correos electrónicos. </v>
      </c>
      <c r="O15" s="624" t="str">
        <f>'5-CONTROLES'!F42</f>
        <v>Secretaría General - Servicio al Ciudadano</v>
      </c>
      <c r="P15" s="624" t="str">
        <f>'5-CONTROLES'!G42</f>
        <v>Trimestral</v>
      </c>
      <c r="Q15" s="623" t="s">
        <v>858</v>
      </c>
      <c r="R15" s="624" t="str">
        <f>'5-CONTROLES'!AB42</f>
        <v>Débil</v>
      </c>
      <c r="S15" s="624" t="str">
        <f>'5-CONTROLES'!AC42</f>
        <v>Fuerte</v>
      </c>
      <c r="T15" s="624" t="str">
        <f>'5-CONTROLES'!AD42</f>
        <v>Débil</v>
      </c>
      <c r="U15" s="624" t="str">
        <f>'5-CONTROLES'!AH42</f>
        <v>Débil</v>
      </c>
      <c r="V15" s="633" t="str">
        <f>'5-CONTROLES'!AL42</f>
        <v>Posible</v>
      </c>
      <c r="W15" s="633" t="str">
        <f>'5-CONTROLES'!AP42</f>
        <v>Catastrófico</v>
      </c>
      <c r="X15" s="635" t="str">
        <f>'5-CONTROLES'!AQ42</f>
        <v>Extremo</v>
      </c>
      <c r="Y15" s="633" t="str">
        <f>'5-CONTROLES'!AS42</f>
        <v>Actividad preventiva</v>
      </c>
      <c r="Z15" s="627" t="s">
        <v>929</v>
      </c>
      <c r="AA15" s="623" t="s">
        <v>860</v>
      </c>
      <c r="AB15" s="623" t="s">
        <v>861</v>
      </c>
      <c r="AC15" s="623" t="s">
        <v>862</v>
      </c>
      <c r="AD15" s="623">
        <v>3</v>
      </c>
      <c r="AE15" s="667"/>
      <c r="AF15" s="667"/>
      <c r="AG15" s="667"/>
      <c r="AH15" s="623">
        <v>1</v>
      </c>
      <c r="AI15" s="623"/>
      <c r="AJ15" s="623"/>
      <c r="AK15" s="623"/>
      <c r="AL15" s="623">
        <v>1</v>
      </c>
      <c r="AM15" s="623"/>
      <c r="AN15" s="623"/>
      <c r="AO15" s="623"/>
      <c r="AP15" s="623">
        <v>1</v>
      </c>
      <c r="AQ15" s="681"/>
      <c r="AR15" s="681" t="s">
        <v>1203</v>
      </c>
      <c r="AS15" s="681"/>
      <c r="AT15" s="681" t="s">
        <v>1203</v>
      </c>
      <c r="AU15" s="682" t="s">
        <v>1219</v>
      </c>
      <c r="AV15" s="682" t="s">
        <v>1219</v>
      </c>
      <c r="AW15" s="681"/>
      <c r="AX15" s="683" t="s">
        <v>1203</v>
      </c>
      <c r="AY15" s="681"/>
      <c r="AZ15" s="681"/>
      <c r="BA15" s="680" t="s">
        <v>1203</v>
      </c>
      <c r="BB15" s="681"/>
      <c r="BC15" s="684" t="s">
        <v>129</v>
      </c>
      <c r="BD15" s="685" t="s">
        <v>129</v>
      </c>
      <c r="BE15" s="681" t="s">
        <v>1223</v>
      </c>
      <c r="BF15" s="685" t="s">
        <v>186</v>
      </c>
      <c r="BG15" s="685" t="s">
        <v>129</v>
      </c>
      <c r="BH15" s="685" t="s">
        <v>129</v>
      </c>
      <c r="BI15" s="685" t="s">
        <v>129</v>
      </c>
      <c r="BJ15" s="685" t="s">
        <v>129</v>
      </c>
      <c r="BK15" s="681" t="s">
        <v>1226</v>
      </c>
      <c r="BL15" s="705" t="s">
        <v>1206</v>
      </c>
      <c r="BM15" s="705" t="s">
        <v>1206</v>
      </c>
    </row>
    <row r="16" spans="2:65" ht="12.75" customHeight="1" x14ac:dyDescent="0.25">
      <c r="B16" s="660"/>
      <c r="C16" s="628"/>
      <c r="D16" s="626"/>
      <c r="E16" s="626"/>
      <c r="F16" s="192" t="str">
        <f>'3-IDENTIFICACIÓN DEL RIESGO'!H43</f>
        <v>Ofrecimiento de sobornos</v>
      </c>
      <c r="G16" s="192" t="str">
        <f>'3-IDENTIFICACIÓN DEL RIESGO'!L43</f>
        <v>Inoportunidad en el servicio al ciudadano</v>
      </c>
      <c r="H16" s="636"/>
      <c r="I16" s="636"/>
      <c r="J16" s="636"/>
      <c r="K16" s="634"/>
      <c r="L16" s="628"/>
      <c r="M16" s="626"/>
      <c r="N16" s="626"/>
      <c r="O16" s="626"/>
      <c r="P16" s="626"/>
      <c r="Q16" s="301"/>
      <c r="R16" s="626"/>
      <c r="S16" s="626"/>
      <c r="T16" s="626"/>
      <c r="U16" s="626"/>
      <c r="V16" s="634"/>
      <c r="W16" s="634"/>
      <c r="X16" s="636"/>
      <c r="Y16" s="634"/>
      <c r="Z16" s="628"/>
      <c r="AA16" s="301"/>
      <c r="AB16" s="301"/>
      <c r="AC16" s="301"/>
      <c r="AD16" s="301"/>
      <c r="AE16" s="668"/>
      <c r="AF16" s="668"/>
      <c r="AG16" s="668"/>
      <c r="AH16" s="301"/>
      <c r="AI16" s="301"/>
      <c r="AJ16" s="301"/>
      <c r="AK16" s="301"/>
      <c r="AL16" s="301"/>
      <c r="AM16" s="301"/>
      <c r="AN16" s="301"/>
      <c r="AO16" s="301"/>
      <c r="AP16" s="301"/>
      <c r="AQ16" s="681"/>
      <c r="AR16" s="681"/>
      <c r="AS16" s="681"/>
      <c r="AT16" s="681"/>
      <c r="AU16" s="682"/>
      <c r="AV16" s="682"/>
      <c r="AW16" s="681"/>
      <c r="AX16" s="683"/>
      <c r="AY16" s="681"/>
      <c r="AZ16" s="681"/>
      <c r="BA16" s="680"/>
      <c r="BB16" s="681"/>
      <c r="BC16" s="684"/>
      <c r="BD16" s="685"/>
      <c r="BE16" s="681"/>
      <c r="BF16" s="685"/>
      <c r="BG16" s="685"/>
      <c r="BH16" s="685"/>
      <c r="BI16" s="685"/>
      <c r="BJ16" s="685"/>
      <c r="BK16" s="681"/>
      <c r="BL16" s="706"/>
      <c r="BM16" s="706"/>
    </row>
    <row r="17" spans="2:65" ht="79.5" customHeight="1" x14ac:dyDescent="0.25">
      <c r="B17" s="660"/>
      <c r="C17" s="627" t="s">
        <v>927</v>
      </c>
      <c r="D17" s="624" t="str">
        <f>'3-IDENTIFICACIÓN DEL RIESGO'!G44</f>
        <v>Solicitar y/o recibir dinero o cualquier otro beneficio personal a cambio de la promesa de éxito en la realización o priorización de un trámite</v>
      </c>
      <c r="E17" s="624" t="s">
        <v>388</v>
      </c>
      <c r="F17" s="192" t="str">
        <f>'3-IDENTIFICACIÓN DEL RIESGO'!H44</f>
        <v>Amenazas</v>
      </c>
      <c r="G17" s="192" t="str">
        <f>'3-IDENTIFICACIÓN DEL RIESGO'!L44</f>
        <v>Pérdida de la credibilidad institucional e investigaciones y sanciones</v>
      </c>
      <c r="H17" s="635" t="str">
        <f>'4-VALORACIÓN DEL RIESGO'!G27</f>
        <v>Posible</v>
      </c>
      <c r="I17" s="635" t="str">
        <f>'4-VALORACIÓN DEL RIESGO'!AC27</f>
        <v>Catastrófico</v>
      </c>
      <c r="J17" s="635" t="str">
        <f>'4-VALORACIÓN DEL RIESGO'!AE27</f>
        <v>Extremo</v>
      </c>
      <c r="K17" s="633" t="str">
        <f>'4-VALORACIÓN DEL RIESGO'!AF27</f>
        <v>Reducir</v>
      </c>
      <c r="L17" s="153" t="s">
        <v>930</v>
      </c>
      <c r="M17" s="192" t="str">
        <f>'5-CONTROLES'!L44</f>
        <v xml:space="preserve">Campaña de sensibilizaicón frente a los trámites dirigida a la ciudadanía </v>
      </c>
      <c r="N17" s="192" t="str">
        <f>'5-CONTROLES'!K44</f>
        <v>Banners publicados y/o mensajes enviados y/o piezas informativas publicadas</v>
      </c>
      <c r="O17" s="192" t="str">
        <f>'5-CONTROLES'!F44</f>
        <v>Secretaría General - Servicio al Ciudadano</v>
      </c>
      <c r="P17" s="192" t="str">
        <f>'5-CONTROLES'!G44</f>
        <v>Cuatrimestral</v>
      </c>
      <c r="Q17" s="181" t="s">
        <v>859</v>
      </c>
      <c r="R17" s="192" t="str">
        <f>'5-CONTROLES'!AB44</f>
        <v>Débil</v>
      </c>
      <c r="S17" s="192" t="str">
        <f>'5-CONTROLES'!AC44</f>
        <v>Fuerte</v>
      </c>
      <c r="T17" s="192" t="str">
        <f>'5-CONTROLES'!AD44</f>
        <v>Débil</v>
      </c>
      <c r="U17" s="624" t="str">
        <f>'5-CONTROLES'!AH44</f>
        <v>Moderado</v>
      </c>
      <c r="V17" s="633" t="str">
        <f>'5-CONTROLES'!AL44</f>
        <v>Improbable</v>
      </c>
      <c r="W17" s="633" t="str">
        <f>'5-CONTROLES'!AP44</f>
        <v>Catastrófico</v>
      </c>
      <c r="X17" s="635" t="str">
        <f>'5-CONTROLES'!AQ44</f>
        <v>Extremo</v>
      </c>
      <c r="Y17" s="633" t="str">
        <f>'5-CONTROLES'!AS44</f>
        <v>Actividad preventiva</v>
      </c>
      <c r="Z17" s="153" t="s">
        <v>932</v>
      </c>
      <c r="AA17" s="132" t="s">
        <v>863</v>
      </c>
      <c r="AB17" s="132" t="s">
        <v>864</v>
      </c>
      <c r="AC17" s="132" t="s">
        <v>862</v>
      </c>
      <c r="AD17" s="181">
        <v>2</v>
      </c>
      <c r="AE17" s="181"/>
      <c r="AF17" s="181"/>
      <c r="AG17" s="181"/>
      <c r="AH17" s="181"/>
      <c r="AI17" s="181"/>
      <c r="AJ17" s="181">
        <v>1</v>
      </c>
      <c r="AK17" s="181"/>
      <c r="AL17" s="181"/>
      <c r="AM17" s="181"/>
      <c r="AN17" s="181"/>
      <c r="AO17" s="181"/>
      <c r="AP17" s="181">
        <v>1</v>
      </c>
      <c r="AQ17" s="681"/>
      <c r="AR17" s="681" t="s">
        <v>1203</v>
      </c>
      <c r="AS17" s="681"/>
      <c r="AT17" s="681" t="s">
        <v>1203</v>
      </c>
      <c r="AU17" s="682" t="s">
        <v>1219</v>
      </c>
      <c r="AV17" s="682" t="s">
        <v>1219</v>
      </c>
      <c r="AW17" s="681"/>
      <c r="AX17" s="683" t="s">
        <v>1203</v>
      </c>
      <c r="AY17" s="681"/>
      <c r="AZ17" s="681"/>
      <c r="BA17" s="680" t="s">
        <v>1203</v>
      </c>
      <c r="BB17" s="681"/>
      <c r="BC17" s="684" t="s">
        <v>129</v>
      </c>
      <c r="BD17" s="685" t="s">
        <v>129</v>
      </c>
      <c r="BE17" s="681" t="s">
        <v>1224</v>
      </c>
      <c r="BF17" s="685" t="s">
        <v>186</v>
      </c>
      <c r="BG17" s="685" t="s">
        <v>129</v>
      </c>
      <c r="BH17" s="685" t="s">
        <v>129</v>
      </c>
      <c r="BI17" s="685" t="s">
        <v>129</v>
      </c>
      <c r="BJ17" s="685" t="s">
        <v>129</v>
      </c>
      <c r="BK17" s="681" t="s">
        <v>1225</v>
      </c>
      <c r="BL17" s="203" t="s">
        <v>1206</v>
      </c>
      <c r="BM17" s="705" t="s">
        <v>1206</v>
      </c>
    </row>
    <row r="18" spans="2:65" ht="87.75" customHeight="1" x14ac:dyDescent="0.25">
      <c r="B18" s="660"/>
      <c r="C18" s="628"/>
      <c r="D18" s="626"/>
      <c r="E18" s="626"/>
      <c r="F18" s="192" t="str">
        <f>'3-IDENTIFICACIÓN DEL RIESGO'!H45</f>
        <v>Sobornos</v>
      </c>
      <c r="G18" s="192" t="str">
        <f>'3-IDENTIFICACIÓN DEL RIESGO'!L45</f>
        <v>Oportunidad para estafas a ciudadanos</v>
      </c>
      <c r="H18" s="636"/>
      <c r="I18" s="636"/>
      <c r="J18" s="636"/>
      <c r="K18" s="634"/>
      <c r="L18" s="153" t="s">
        <v>931</v>
      </c>
      <c r="M18" s="192" t="str">
        <f>'5-CONTROLES'!L45</f>
        <v>Protocolo de atención en el canal telefónico que incluya libreto frente a los trámites</v>
      </c>
      <c r="N18" s="192" t="str">
        <f>'5-CONTROLES'!K45</f>
        <v>Grabación de la llamada en CallCenter</v>
      </c>
      <c r="O18" s="192" t="str">
        <f>'5-CONTROLES'!F45</f>
        <v>Secretaría General - Servicio al Ciudadano</v>
      </c>
      <c r="P18" s="192" t="str">
        <f>'5-CONTROLES'!G45</f>
        <v>Trimestral</v>
      </c>
      <c r="Q18" s="181" t="s">
        <v>859</v>
      </c>
      <c r="R18" s="192" t="str">
        <f>'5-CONTROLES'!AB45</f>
        <v>Fuerte</v>
      </c>
      <c r="S18" s="192" t="str">
        <f>'5-CONTROLES'!AC45</f>
        <v>Fuerte</v>
      </c>
      <c r="T18" s="192" t="str">
        <f>'5-CONTROLES'!AD45</f>
        <v>Fuerte</v>
      </c>
      <c r="U18" s="626"/>
      <c r="V18" s="634"/>
      <c r="W18" s="634"/>
      <c r="X18" s="636"/>
      <c r="Y18" s="634"/>
      <c r="Z18" s="153"/>
      <c r="AA18" s="132"/>
      <c r="AB18" s="132"/>
      <c r="AC18" s="132"/>
      <c r="AD18" s="154"/>
      <c r="AE18" s="154"/>
      <c r="AF18" s="154"/>
      <c r="AG18" s="154"/>
      <c r="AH18" s="154"/>
      <c r="AI18" s="154"/>
      <c r="AJ18" s="154"/>
      <c r="AK18" s="154"/>
      <c r="AL18" s="154"/>
      <c r="AM18" s="154"/>
      <c r="AN18" s="154"/>
      <c r="AO18" s="154"/>
      <c r="AP18" s="154"/>
      <c r="AQ18" s="681"/>
      <c r="AR18" s="681"/>
      <c r="AS18" s="681"/>
      <c r="AT18" s="681"/>
      <c r="AU18" s="682"/>
      <c r="AV18" s="682"/>
      <c r="AW18" s="681"/>
      <c r="AX18" s="683"/>
      <c r="AY18" s="681"/>
      <c r="AZ18" s="681"/>
      <c r="BA18" s="680"/>
      <c r="BB18" s="681"/>
      <c r="BC18" s="684"/>
      <c r="BD18" s="685"/>
      <c r="BE18" s="681"/>
      <c r="BF18" s="685"/>
      <c r="BG18" s="685"/>
      <c r="BH18" s="685"/>
      <c r="BI18" s="685"/>
      <c r="BJ18" s="685"/>
      <c r="BK18" s="681"/>
      <c r="BL18" s="203" t="s">
        <v>1206</v>
      </c>
      <c r="BM18" s="706"/>
    </row>
    <row r="19" spans="2:65" ht="118.5" customHeight="1" x14ac:dyDescent="0.2">
      <c r="B19" s="662" t="str">
        <f>'3-IDENTIFICACIÓN DEL RIESGO'!B52</f>
        <v>Planificación del Ordenamiento Social de la Propiedad</v>
      </c>
      <c r="C19" s="627" t="s">
        <v>933</v>
      </c>
      <c r="D19" s="624" t="str">
        <f>'3-IDENTIFICACIÓN DEL RIESGO'!G52</f>
        <v>Alterar u omitir la información física o jurídica de los predios durante la Formulación e implementación de Planes de Ordenamiento Social de la Propiedad, para favorecer a terceros.</v>
      </c>
      <c r="E19" s="624" t="s">
        <v>388</v>
      </c>
      <c r="F19" s="192" t="str">
        <f>'3-IDENTIFICACIÓN DEL RIESGO'!H52</f>
        <v>Presencia de intereses políticos</v>
      </c>
      <c r="G19" s="192" t="str">
        <f>'3-IDENTIFICACIÓN DEL RIESGO'!L52</f>
        <v>Investigaciones y sanciones.</v>
      </c>
      <c r="H19" s="635" t="str">
        <f>'4-VALORACIÓN DEL RIESGO'!G31</f>
        <v>Posible</v>
      </c>
      <c r="I19" s="635" t="str">
        <f>'4-VALORACIÓN DEL RIESGO'!AC31</f>
        <v>Catastrófico</v>
      </c>
      <c r="J19" s="635" t="str">
        <f>'4-VALORACIÓN DEL RIESGO'!AE31</f>
        <v>Extremo</v>
      </c>
      <c r="K19" s="633" t="str">
        <f>'4-VALORACIÓN DEL RIESGO'!AF31</f>
        <v>Reducir</v>
      </c>
      <c r="L19" s="153" t="s">
        <v>937</v>
      </c>
      <c r="M19" s="192" t="str">
        <f>'5-CONTROLES'!L52</f>
        <v xml:space="preserve">Promover  la participación comunitaria  en la formulación e implementación de los POSPR. en el marco de la  cultura de la veeduria  y  rendición de cuenta </v>
      </c>
      <c r="N19" s="192" t="str">
        <f>'5-CONTROLES'!K52</f>
        <v>1. Listados de asistencia o informes de la activida realizada.
2, Memorandos o correos electrónicos remitidos a la Oficina de la Inspección de Tierras</v>
      </c>
      <c r="O19" s="192" t="str">
        <f>'5-CONTROLES'!F52</f>
        <v>Subdirección de Planeación Operativa</v>
      </c>
      <c r="P19" s="192" t="str">
        <f>'5-CONTROLES'!G52</f>
        <v>Cada vez que se formula y/o implementa un Plan de Ordenamiento Social de la Propiedad en un municipio programado.</v>
      </c>
      <c r="Q19" s="132" t="s">
        <v>688</v>
      </c>
      <c r="R19" s="192" t="str">
        <f>'5-CONTROLES'!AB52</f>
        <v>Fuerte</v>
      </c>
      <c r="S19" s="192" t="str">
        <f>'5-CONTROLES'!AC52</f>
        <v>Fuerte</v>
      </c>
      <c r="T19" s="192" t="str">
        <f>'5-CONTROLES'!AD52</f>
        <v>Fuerte</v>
      </c>
      <c r="U19" s="624" t="str">
        <f>'5-CONTROLES'!AH52</f>
        <v>Moderado</v>
      </c>
      <c r="V19" s="633" t="str">
        <f>'5-CONTROLES'!AL52</f>
        <v>Improbable</v>
      </c>
      <c r="W19" s="633" t="str">
        <f>'5-CONTROLES'!AP52</f>
        <v>Catastrófico</v>
      </c>
      <c r="X19" s="635" t="str">
        <f>'5-CONTROLES'!AQ52</f>
        <v>Extremo</v>
      </c>
      <c r="Y19" s="633" t="str">
        <f>'5-CONTROLES'!AS52</f>
        <v>Actividad preventiva</v>
      </c>
      <c r="Z19" s="153" t="s">
        <v>944</v>
      </c>
      <c r="AA19" s="132" t="s">
        <v>690</v>
      </c>
      <c r="AB19" s="132" t="s">
        <v>665</v>
      </c>
      <c r="AC19" s="181" t="s">
        <v>691</v>
      </c>
      <c r="AD19" s="181">
        <v>5</v>
      </c>
      <c r="AE19" s="181"/>
      <c r="AF19" s="181"/>
      <c r="AG19" s="181"/>
      <c r="AH19" s="181">
        <v>1</v>
      </c>
      <c r="AI19" s="181"/>
      <c r="AJ19" s="181"/>
      <c r="AK19" s="181"/>
      <c r="AL19" s="181"/>
      <c r="AM19" s="181">
        <v>2</v>
      </c>
      <c r="AN19" s="181"/>
      <c r="AO19" s="181">
        <v>2</v>
      </c>
      <c r="AP19" s="181"/>
      <c r="AQ19" s="681"/>
      <c r="AR19" s="681" t="s">
        <v>1203</v>
      </c>
      <c r="AS19" s="681"/>
      <c r="AT19" s="681" t="s">
        <v>1203</v>
      </c>
      <c r="AU19" s="682" t="s">
        <v>1219</v>
      </c>
      <c r="AV19" s="682" t="s">
        <v>1219</v>
      </c>
      <c r="AW19" s="681"/>
      <c r="AX19" s="683" t="s">
        <v>1203</v>
      </c>
      <c r="AY19" s="681"/>
      <c r="AZ19" s="681"/>
      <c r="BA19" s="680"/>
      <c r="BB19" s="683" t="s">
        <v>1203</v>
      </c>
      <c r="BC19" s="684" t="s">
        <v>1200</v>
      </c>
      <c r="BD19" s="685" t="s">
        <v>129</v>
      </c>
      <c r="BE19" s="204" t="s">
        <v>1268</v>
      </c>
      <c r="BF19" s="685" t="s">
        <v>186</v>
      </c>
      <c r="BG19" s="685" t="s">
        <v>129</v>
      </c>
      <c r="BH19" s="685" t="s">
        <v>129</v>
      </c>
      <c r="BI19" s="685" t="s">
        <v>129</v>
      </c>
      <c r="BJ19" s="685" t="s">
        <v>129</v>
      </c>
      <c r="BK19" s="204" t="s">
        <v>1268</v>
      </c>
      <c r="BL19" s="705" t="s">
        <v>1206</v>
      </c>
      <c r="BM19" s="705" t="s">
        <v>1206</v>
      </c>
    </row>
    <row r="20" spans="2:65" ht="76.5" x14ac:dyDescent="0.2">
      <c r="B20" s="663"/>
      <c r="C20" s="628"/>
      <c r="D20" s="626"/>
      <c r="E20" s="626"/>
      <c r="F20" s="192" t="str">
        <f>'3-IDENTIFICACIÓN DEL RIESGO'!H53</f>
        <v>Debilidad en la auditoria de la información del componente físico-jurídico  capturada en campo.</v>
      </c>
      <c r="G20" s="192" t="str">
        <f>'3-IDENTIFICACIÓN DEL RIESGO'!L53</f>
        <v>Perdida de credibilidad institucional</v>
      </c>
      <c r="H20" s="636"/>
      <c r="I20" s="636"/>
      <c r="J20" s="636"/>
      <c r="K20" s="634"/>
      <c r="L20" s="153" t="s">
        <v>938</v>
      </c>
      <c r="M20" s="192" t="str">
        <f>'5-CONTROLES'!L53</f>
        <v>Validar la información catastral por parte de la ANT en calidad de gestor catastral bajo los lineamientos vigentes de la autoridad catastral.</v>
      </c>
      <c r="N20" s="192" t="str">
        <f>'5-CONTROLES'!K53</f>
        <v>Informes de calidad.</v>
      </c>
      <c r="O20" s="192" t="str">
        <f>'5-CONTROLES'!F53</f>
        <v>Subdirección de Planeación Operativa</v>
      </c>
      <c r="P20" s="192" t="str">
        <f>'5-CONTROLES'!G53</f>
        <v>Cada vez que se formula y/o implementa un Plan de Ordenamiento Social de la Propiedad en un municipio programado.</v>
      </c>
      <c r="Q20" s="132" t="s">
        <v>689</v>
      </c>
      <c r="R20" s="192" t="str">
        <f>'5-CONTROLES'!AB53</f>
        <v>Moderado</v>
      </c>
      <c r="S20" s="192" t="str">
        <f>'5-CONTROLES'!AC53</f>
        <v>Fuerte</v>
      </c>
      <c r="T20" s="192" t="str">
        <f>'5-CONTROLES'!AD53</f>
        <v>Moderado</v>
      </c>
      <c r="U20" s="626"/>
      <c r="V20" s="634"/>
      <c r="W20" s="634"/>
      <c r="X20" s="636"/>
      <c r="Y20" s="634"/>
      <c r="Z20" s="153" t="s">
        <v>945</v>
      </c>
      <c r="AA20" s="132" t="s">
        <v>692</v>
      </c>
      <c r="AB20" s="132" t="s">
        <v>665</v>
      </c>
      <c r="AC20" s="181" t="s">
        <v>693</v>
      </c>
      <c r="AD20" s="181">
        <v>3</v>
      </c>
      <c r="AE20" s="181"/>
      <c r="AF20" s="181"/>
      <c r="AG20" s="181"/>
      <c r="AH20" s="181"/>
      <c r="AI20" s="181"/>
      <c r="AJ20" s="181"/>
      <c r="AK20" s="181"/>
      <c r="AL20" s="181"/>
      <c r="AM20" s="181"/>
      <c r="AN20" s="181"/>
      <c r="AO20" s="181"/>
      <c r="AP20" s="181">
        <v>3</v>
      </c>
      <c r="AQ20" s="681"/>
      <c r="AR20" s="681"/>
      <c r="AS20" s="681"/>
      <c r="AT20" s="681"/>
      <c r="AU20" s="682"/>
      <c r="AV20" s="682"/>
      <c r="AW20" s="681"/>
      <c r="AX20" s="683"/>
      <c r="AY20" s="681"/>
      <c r="AZ20" s="681"/>
      <c r="BA20" s="680"/>
      <c r="BB20" s="683"/>
      <c r="BC20" s="684"/>
      <c r="BD20" s="685"/>
      <c r="BE20" s="204" t="s">
        <v>1269</v>
      </c>
      <c r="BF20" s="685"/>
      <c r="BG20" s="685"/>
      <c r="BH20" s="685"/>
      <c r="BI20" s="685"/>
      <c r="BJ20" s="685"/>
      <c r="BK20" s="204" t="s">
        <v>1269</v>
      </c>
      <c r="BL20" s="706"/>
      <c r="BM20" s="706"/>
    </row>
    <row r="21" spans="2:65" ht="69" customHeight="1" x14ac:dyDescent="0.25">
      <c r="B21" s="663"/>
      <c r="C21" s="627" t="s">
        <v>934</v>
      </c>
      <c r="D21" s="624" t="str">
        <f>'3-IDENTIFICACIÓN DEL RIESGO'!G54</f>
        <v>Solicitar o recibir dinero o dádivas por la realización u omisión de actuaciones como gestores catastrales, con el propósito de beneficiar a un tercero</v>
      </c>
      <c r="E21" s="624" t="s">
        <v>388</v>
      </c>
      <c r="F21" s="624" t="str">
        <f>'3-IDENTIFICACIÓN DEL RIESGO'!H54</f>
        <v>Presencia de intereses políticos y/o económicos</v>
      </c>
      <c r="G21" s="624" t="str">
        <f>'3-IDENTIFICACIÓN DEL RIESGO'!L54</f>
        <v>Investigaciones y sanciones.</v>
      </c>
      <c r="H21" s="635" t="str">
        <f>'4-VALORACIÓN DEL RIESGO'!G32</f>
        <v>Posible</v>
      </c>
      <c r="I21" s="635" t="str">
        <f>'4-VALORACIÓN DEL RIESGO'!AC32</f>
        <v>Catastrófico</v>
      </c>
      <c r="J21" s="635" t="str">
        <f>'4-VALORACIÓN DEL RIESGO'!AE32</f>
        <v>Extremo</v>
      </c>
      <c r="K21" s="633" t="str">
        <f>'4-VALORACIÓN DEL RIESGO'!AF32</f>
        <v>Reducir</v>
      </c>
      <c r="L21" s="627" t="s">
        <v>939</v>
      </c>
      <c r="M21" s="624" t="str">
        <f>'5-CONTROLES'!L54</f>
        <v xml:space="preserve">Gestionar la difusion  de mensajes comunicacionales anticorrupción en el marco de espacios de participación ciudadana
</v>
      </c>
      <c r="N21" s="624" t="str">
        <f>'5-CONTROLES'!K54</f>
        <v>1. Listados de asistencia o informes de la activida realizada
2. Presentaciones o piezas comunicativas elaboradas..
2, Memorandos o correos electrónicos remitidos a la Oficina de la Inspección de Tierras</v>
      </c>
      <c r="O21" s="624" t="str">
        <f>'5-CONTROLES'!F54</f>
        <v>Subdirección de Planeación Operativa</v>
      </c>
      <c r="P21" s="624" t="str">
        <f>'5-CONTROLES'!G54</f>
        <v>Cada vez que se  implementa un Plan de Ordenamiento Social de la Propiedad en un municipio programado.</v>
      </c>
      <c r="Q21" s="623" t="s">
        <v>688</v>
      </c>
      <c r="R21" s="624" t="str">
        <f>'5-CONTROLES'!AB54</f>
        <v>Fuerte</v>
      </c>
      <c r="S21" s="624" t="str">
        <f>'5-CONTROLES'!AC54</f>
        <v>Fuerte</v>
      </c>
      <c r="T21" s="624" t="str">
        <f>'5-CONTROLES'!AD54</f>
        <v>Fuerte</v>
      </c>
      <c r="U21" s="624" t="str">
        <f>'5-CONTROLES'!AH54</f>
        <v>Fuerte</v>
      </c>
      <c r="V21" s="633" t="str">
        <f>'5-CONTROLES'!AL54</f>
        <v>Rara Vez</v>
      </c>
      <c r="W21" s="633" t="str">
        <f>'5-CONTROLES'!AP54</f>
        <v>Mayor</v>
      </c>
      <c r="X21" s="635" t="str">
        <f>'5-CONTROLES'!AQ54</f>
        <v>Alto</v>
      </c>
      <c r="Y21" s="633" t="str">
        <f>'5-CONTROLES'!AS54</f>
        <v>Actividad preventiva</v>
      </c>
      <c r="Z21" s="627" t="s">
        <v>946</v>
      </c>
      <c r="AA21" s="623" t="s">
        <v>694</v>
      </c>
      <c r="AB21" s="623" t="s">
        <v>665</v>
      </c>
      <c r="AC21" s="623" t="s">
        <v>695</v>
      </c>
      <c r="AD21" s="623">
        <v>5</v>
      </c>
      <c r="AE21" s="623"/>
      <c r="AF21" s="623"/>
      <c r="AG21" s="623"/>
      <c r="AH21" s="623">
        <v>1</v>
      </c>
      <c r="AI21" s="623"/>
      <c r="AJ21" s="623"/>
      <c r="AK21" s="623"/>
      <c r="AL21" s="623">
        <v>2</v>
      </c>
      <c r="AM21" s="623"/>
      <c r="AN21" s="623"/>
      <c r="AO21" s="623">
        <v>2</v>
      </c>
      <c r="AP21" s="623"/>
      <c r="AQ21" s="681"/>
      <c r="AR21" s="681" t="s">
        <v>1203</v>
      </c>
      <c r="AS21" s="681"/>
      <c r="AT21" s="681" t="s">
        <v>1203</v>
      </c>
      <c r="AU21" s="682" t="s">
        <v>1219</v>
      </c>
      <c r="AV21" s="682" t="s">
        <v>1219</v>
      </c>
      <c r="AW21" s="681"/>
      <c r="AX21" s="683" t="s">
        <v>1203</v>
      </c>
      <c r="AY21" s="681"/>
      <c r="AZ21" s="681"/>
      <c r="BA21" s="680"/>
      <c r="BB21" s="683" t="s">
        <v>1203</v>
      </c>
      <c r="BC21" s="684" t="s">
        <v>1200</v>
      </c>
      <c r="BD21" s="685" t="s">
        <v>129</v>
      </c>
      <c r="BE21" s="688" t="s">
        <v>1270</v>
      </c>
      <c r="BF21" s="685" t="s">
        <v>186</v>
      </c>
      <c r="BG21" s="685" t="s">
        <v>129</v>
      </c>
      <c r="BH21" s="685" t="s">
        <v>129</v>
      </c>
      <c r="BI21" s="685" t="s">
        <v>129</v>
      </c>
      <c r="BJ21" s="685" t="s">
        <v>129</v>
      </c>
      <c r="BK21" s="690" t="s">
        <v>1270</v>
      </c>
      <c r="BL21" s="705" t="s">
        <v>1206</v>
      </c>
      <c r="BM21" s="705" t="s">
        <v>1206</v>
      </c>
    </row>
    <row r="22" spans="2:65" ht="36" customHeight="1" x14ac:dyDescent="0.25">
      <c r="B22" s="663"/>
      <c r="C22" s="628"/>
      <c r="D22" s="626"/>
      <c r="E22" s="626"/>
      <c r="F22" s="626"/>
      <c r="G22" s="626"/>
      <c r="H22" s="636"/>
      <c r="I22" s="636"/>
      <c r="J22" s="636"/>
      <c r="K22" s="634"/>
      <c r="L22" s="628"/>
      <c r="M22" s="626"/>
      <c r="N22" s="626"/>
      <c r="O22" s="626"/>
      <c r="P22" s="626"/>
      <c r="Q22" s="301"/>
      <c r="R22" s="626"/>
      <c r="S22" s="626"/>
      <c r="T22" s="626"/>
      <c r="U22" s="626"/>
      <c r="V22" s="634"/>
      <c r="W22" s="634"/>
      <c r="X22" s="636"/>
      <c r="Y22" s="634"/>
      <c r="Z22" s="628"/>
      <c r="AA22" s="301"/>
      <c r="AB22" s="301"/>
      <c r="AC22" s="301"/>
      <c r="AD22" s="301"/>
      <c r="AE22" s="301"/>
      <c r="AF22" s="301"/>
      <c r="AG22" s="301"/>
      <c r="AH22" s="301"/>
      <c r="AI22" s="301"/>
      <c r="AJ22" s="301"/>
      <c r="AK22" s="301"/>
      <c r="AL22" s="301"/>
      <c r="AM22" s="301"/>
      <c r="AN22" s="301"/>
      <c r="AO22" s="301"/>
      <c r="AP22" s="301"/>
      <c r="AQ22" s="681"/>
      <c r="AR22" s="681"/>
      <c r="AS22" s="681"/>
      <c r="AT22" s="681"/>
      <c r="AU22" s="682"/>
      <c r="AV22" s="682"/>
      <c r="AW22" s="681"/>
      <c r="AX22" s="683"/>
      <c r="AY22" s="681"/>
      <c r="AZ22" s="681"/>
      <c r="BA22" s="680"/>
      <c r="BB22" s="683"/>
      <c r="BC22" s="684"/>
      <c r="BD22" s="685"/>
      <c r="BE22" s="689"/>
      <c r="BF22" s="685"/>
      <c r="BG22" s="685"/>
      <c r="BH22" s="685"/>
      <c r="BI22" s="685"/>
      <c r="BJ22" s="685"/>
      <c r="BK22" s="691"/>
      <c r="BL22" s="706"/>
      <c r="BM22" s="706"/>
    </row>
    <row r="23" spans="2:65" ht="63.75" x14ac:dyDescent="0.2">
      <c r="B23" s="663"/>
      <c r="C23" s="627" t="s">
        <v>935</v>
      </c>
      <c r="D23" s="624" t="str">
        <f>'3-IDENTIFICACIÓN DEL RIESGO'!G56</f>
        <v>Solicitar o recibir dadivas por diligenciamiento, entrega del Formulario de Inscripción de Sujetos de Ordenamiento o por inscripción en el Registro de Sujetos de Ordenamiento</v>
      </c>
      <c r="E23" s="624" t="s">
        <v>388</v>
      </c>
      <c r="F23" s="192" t="str">
        <f>'3-IDENTIFICACIÓN DEL RIESGO'!H56</f>
        <v>Falta de ética profesional del funcionario o personal vinculado a la entidad.</v>
      </c>
      <c r="G23" s="192" t="str">
        <f>'3-IDENTIFICACIÓN DEL RIESGO'!L56</f>
        <v>Deterioro de la imagen institucional.</v>
      </c>
      <c r="H23" s="635" t="str">
        <f>'4-VALORACIÓN DEL RIESGO'!G33</f>
        <v>Rara Vez</v>
      </c>
      <c r="I23" s="635" t="str">
        <f>'4-VALORACIÓN DEL RIESGO'!AC33</f>
        <v>Mayor</v>
      </c>
      <c r="J23" s="635" t="str">
        <f>'4-VALORACIÓN DEL RIESGO'!AE33</f>
        <v>Alto</v>
      </c>
      <c r="K23" s="633" t="str">
        <f>'4-VALORACIÓN DEL RIESGO'!AF33</f>
        <v>Reducir</v>
      </c>
      <c r="L23" s="153" t="s">
        <v>940</v>
      </c>
      <c r="M23" s="192" t="str">
        <f>'5-CONTROLES'!L56</f>
        <v>Acceso controlado a la información a través de permisos  para el registro de solicitudes FISO.</v>
      </c>
      <c r="N23" s="192" t="str">
        <f>'5-CONTROLES'!K56</f>
        <v>Acuerdos de confidencialidad por vigencia del contrato por cada usuario con rol valorador</v>
      </c>
      <c r="O23" s="192" t="str">
        <f>'5-CONTROLES'!F56</f>
        <v>Subdirección de Sistemas de Información de Tierras</v>
      </c>
      <c r="P23" s="192" t="str">
        <f>'5-CONTROLES'!G56</f>
        <v>Mensual</v>
      </c>
      <c r="Q23" s="132" t="s">
        <v>1163</v>
      </c>
      <c r="R23" s="192" t="str">
        <f>'5-CONTROLES'!AB56</f>
        <v>Fuerte</v>
      </c>
      <c r="S23" s="192" t="str">
        <f>'5-CONTROLES'!AC56</f>
        <v>Fuerte</v>
      </c>
      <c r="T23" s="192" t="str">
        <f>'5-CONTROLES'!AD56</f>
        <v>Fuerte</v>
      </c>
      <c r="U23" s="624" t="str">
        <f>'5-CONTROLES'!AH56</f>
        <v>Moderado</v>
      </c>
      <c r="V23" s="633" t="str">
        <f>'5-CONTROLES'!AL56</f>
        <v>Rara Vez</v>
      </c>
      <c r="W23" s="633" t="str">
        <f>'5-CONTROLES'!AP56</f>
        <v>Mayor</v>
      </c>
      <c r="X23" s="635" t="str">
        <f>'5-CONTROLES'!AQ56</f>
        <v>Alto</v>
      </c>
      <c r="Y23" s="633" t="str">
        <f>'5-CONTROLES'!AS56</f>
        <v>Actividad preventiva</v>
      </c>
      <c r="Z23" s="153" t="s">
        <v>947</v>
      </c>
      <c r="AA23" s="181" t="s">
        <v>733</v>
      </c>
      <c r="AB23" s="181" t="s">
        <v>734</v>
      </c>
      <c r="AC23" s="181" t="s">
        <v>1164</v>
      </c>
      <c r="AD23" s="181">
        <v>2</v>
      </c>
      <c r="AE23" s="181"/>
      <c r="AF23" s="181"/>
      <c r="AG23" s="181"/>
      <c r="AH23" s="181">
        <v>1</v>
      </c>
      <c r="AI23" s="181"/>
      <c r="AJ23" s="181"/>
      <c r="AK23" s="181"/>
      <c r="AL23" s="181"/>
      <c r="AM23" s="181"/>
      <c r="AN23" s="181">
        <v>1</v>
      </c>
      <c r="AO23" s="181"/>
      <c r="AP23" s="181"/>
      <c r="AQ23" s="681"/>
      <c r="AR23" s="681" t="s">
        <v>1203</v>
      </c>
      <c r="AS23" s="681" t="s">
        <v>1203</v>
      </c>
      <c r="AT23" s="681"/>
      <c r="AU23" s="686" t="s">
        <v>1319</v>
      </c>
      <c r="AV23" s="682" t="s">
        <v>1320</v>
      </c>
      <c r="AW23" s="681"/>
      <c r="AX23" s="683" t="s">
        <v>1203</v>
      </c>
      <c r="AY23" s="681"/>
      <c r="AZ23" s="681"/>
      <c r="BA23" s="680" t="s">
        <v>1203</v>
      </c>
      <c r="BB23" s="681"/>
      <c r="BC23" s="684" t="s">
        <v>1200</v>
      </c>
      <c r="BD23" s="685" t="s">
        <v>129</v>
      </c>
      <c r="BE23" s="204" t="s">
        <v>1271</v>
      </c>
      <c r="BF23" s="685" t="s">
        <v>186</v>
      </c>
      <c r="BG23" s="685" t="s">
        <v>129</v>
      </c>
      <c r="BH23" s="685" t="s">
        <v>129</v>
      </c>
      <c r="BI23" s="685" t="s">
        <v>129</v>
      </c>
      <c r="BJ23" s="685" t="s">
        <v>129</v>
      </c>
      <c r="BK23" s="204" t="s">
        <v>1272</v>
      </c>
      <c r="BL23" s="705" t="s">
        <v>1206</v>
      </c>
      <c r="BM23" s="705" t="s">
        <v>1206</v>
      </c>
    </row>
    <row r="24" spans="2:65" ht="30" x14ac:dyDescent="0.2">
      <c r="B24" s="663"/>
      <c r="C24" s="628"/>
      <c r="D24" s="626"/>
      <c r="E24" s="626"/>
      <c r="F24" s="192" t="str">
        <f>'3-IDENTIFICACIÓN DEL RIESGO'!H57</f>
        <v xml:space="preserve">Falta de controles en el manejo de la información </v>
      </c>
      <c r="G24" s="192" t="str">
        <f>'3-IDENTIFICACIÓN DEL RIESGO'!L57</f>
        <v>Hallazgos, observaciones y/o acciones sancionatorias por parte de los organismos de control.</v>
      </c>
      <c r="H24" s="636"/>
      <c r="I24" s="636"/>
      <c r="J24" s="636"/>
      <c r="K24" s="634"/>
      <c r="L24" s="153" t="s">
        <v>941</v>
      </c>
      <c r="M24" s="192" t="str">
        <f>'5-CONTROLES'!L57</f>
        <v>Validación de numeración de FISO al ingresar al sistema</v>
      </c>
      <c r="N24" s="192" t="str">
        <f>'5-CONTROLES'!K57</f>
        <v>Archivo excel donde se encuentre el histórico de FISOS generados</v>
      </c>
      <c r="O24" s="192" t="str">
        <f>'5-CONTROLES'!F57</f>
        <v>Subdirección de Sistemas de Información de Tierras</v>
      </c>
      <c r="P24" s="192" t="str">
        <f>'5-CONTROLES'!G57</f>
        <v>Mensual</v>
      </c>
      <c r="Q24" s="132" t="s">
        <v>1166</v>
      </c>
      <c r="R24" s="192" t="str">
        <f>'5-CONTROLES'!AB57</f>
        <v>Moderado</v>
      </c>
      <c r="S24" s="192" t="str">
        <f>'5-CONTROLES'!AC57</f>
        <v>Fuerte</v>
      </c>
      <c r="T24" s="192" t="str">
        <f>'5-CONTROLES'!AD57</f>
        <v>Moderado</v>
      </c>
      <c r="U24" s="626"/>
      <c r="V24" s="634"/>
      <c r="W24" s="634"/>
      <c r="X24" s="636"/>
      <c r="Y24" s="634"/>
      <c r="Z24" s="153" t="s">
        <v>1047</v>
      </c>
      <c r="AA24" s="181" t="s">
        <v>1048</v>
      </c>
      <c r="AB24" s="155" t="s">
        <v>1049</v>
      </c>
      <c r="AC24" s="181" t="s">
        <v>1167</v>
      </c>
      <c r="AD24" s="181">
        <v>3</v>
      </c>
      <c r="AE24" s="181"/>
      <c r="AF24" s="181"/>
      <c r="AG24" s="181"/>
      <c r="AH24" s="181"/>
      <c r="AI24" s="181"/>
      <c r="AJ24" s="181">
        <v>1</v>
      </c>
      <c r="AK24" s="181"/>
      <c r="AL24" s="181"/>
      <c r="AM24" s="181">
        <v>1</v>
      </c>
      <c r="AN24" s="181"/>
      <c r="AO24" s="181"/>
      <c r="AP24" s="181">
        <v>1</v>
      </c>
      <c r="AQ24" s="681"/>
      <c r="AR24" s="681"/>
      <c r="AS24" s="681"/>
      <c r="AT24" s="681"/>
      <c r="AU24" s="687"/>
      <c r="AV24" s="682"/>
      <c r="AW24" s="681"/>
      <c r="AX24" s="683"/>
      <c r="AY24" s="681"/>
      <c r="AZ24" s="681"/>
      <c r="BA24" s="680"/>
      <c r="BB24" s="681"/>
      <c r="BC24" s="684"/>
      <c r="BD24" s="685"/>
      <c r="BE24" s="204" t="s">
        <v>1273</v>
      </c>
      <c r="BF24" s="685"/>
      <c r="BG24" s="685"/>
      <c r="BH24" s="685"/>
      <c r="BI24" s="685"/>
      <c r="BJ24" s="685"/>
      <c r="BK24" s="204" t="s">
        <v>1274</v>
      </c>
      <c r="BL24" s="706"/>
      <c r="BM24" s="706"/>
    </row>
    <row r="25" spans="2:65" ht="51" x14ac:dyDescent="0.2">
      <c r="B25" s="663"/>
      <c r="C25" s="627" t="s">
        <v>936</v>
      </c>
      <c r="D25" s="624" t="str">
        <f>'3-IDENTIFICACIÓN DEL RIESGO'!G58</f>
        <v>Alterar u omitir información en desarrollo del procedimiento de Registro de Sujetos de Ordenamiento, para favorecer a terceros.</v>
      </c>
      <c r="E25" s="624" t="s">
        <v>388</v>
      </c>
      <c r="F25" s="624" t="str">
        <f>'3-IDENTIFICACIÓN DEL RIESGO'!H58</f>
        <v>Desconocimiento de la normatividad y lineamientos establecidos para el desarrollo del registro de sujetos de ordenamiento</v>
      </c>
      <c r="G25" s="192" t="str">
        <f>'3-IDENTIFICACIÓN DEL RIESGO'!L58</f>
        <v>Pérdida de la credibilidad institucional.</v>
      </c>
      <c r="H25" s="635" t="str">
        <f>'4-VALORACIÓN DEL RIESGO'!G34</f>
        <v>Rara Vez</v>
      </c>
      <c r="I25" s="635" t="str">
        <f>'4-VALORACIÓN DEL RIESGO'!AC34</f>
        <v>Mayor</v>
      </c>
      <c r="J25" s="635" t="str">
        <f>'4-VALORACIÓN DEL RIESGO'!AE34</f>
        <v>Alto</v>
      </c>
      <c r="K25" s="633" t="str">
        <f>'4-VALORACIÓN DEL RIESGO'!AF34</f>
        <v>Reducir</v>
      </c>
      <c r="L25" s="153" t="s">
        <v>942</v>
      </c>
      <c r="M25" s="192" t="str">
        <f>'5-CONTROLES'!L58</f>
        <v>Acceso controlado a la información a través de permisos  para el registro de solicitudes FISO.</v>
      </c>
      <c r="N25" s="192" t="str">
        <f>'5-CONTROLES'!K58</f>
        <v>Acuerdos de confidencialidad por vigencia del contrato por cada usuario con rol valorador</v>
      </c>
      <c r="O25" s="192" t="str">
        <f>'5-CONTROLES'!F58</f>
        <v>Subdirección de Sistemas de Información de Tierras</v>
      </c>
      <c r="P25" s="192" t="str">
        <f>'5-CONTROLES'!G58</f>
        <v>Mensual</v>
      </c>
      <c r="Q25" s="132" t="s">
        <v>1163</v>
      </c>
      <c r="R25" s="192" t="str">
        <f>'5-CONTROLES'!AB58</f>
        <v>Fuerte</v>
      </c>
      <c r="S25" s="192" t="str">
        <f>'5-CONTROLES'!AC58</f>
        <v>Fuerte</v>
      </c>
      <c r="T25" s="192" t="str">
        <f>'5-CONTROLES'!AD58</f>
        <v>Fuerte</v>
      </c>
      <c r="U25" s="624" t="str">
        <f>'5-CONTROLES'!AH58</f>
        <v>Fuerte</v>
      </c>
      <c r="V25" s="633" t="str">
        <f>'5-CONTROLES'!AL58</f>
        <v>Rara Vez</v>
      </c>
      <c r="W25" s="633" t="str">
        <f>'5-CONTROLES'!AP58</f>
        <v>Mayor</v>
      </c>
      <c r="X25" s="635" t="str">
        <f>'5-CONTROLES'!AQ58</f>
        <v>Alto</v>
      </c>
      <c r="Y25" s="633" t="str">
        <f>'5-CONTROLES'!AS58</f>
        <v>Actividad preventiva</v>
      </c>
      <c r="Z25" s="153" t="s">
        <v>1050</v>
      </c>
      <c r="AA25" s="181" t="s">
        <v>1051</v>
      </c>
      <c r="AB25" s="155" t="s">
        <v>1049</v>
      </c>
      <c r="AC25" s="181" t="s">
        <v>1163</v>
      </c>
      <c r="AD25" s="181">
        <v>2</v>
      </c>
      <c r="AE25" s="181"/>
      <c r="AF25" s="181"/>
      <c r="AG25" s="181"/>
      <c r="AH25" s="181"/>
      <c r="AI25" s="181"/>
      <c r="AJ25" s="181">
        <v>1</v>
      </c>
      <c r="AK25" s="181"/>
      <c r="AL25" s="181"/>
      <c r="AM25" s="181"/>
      <c r="AN25" s="181"/>
      <c r="AO25" s="181"/>
      <c r="AP25" s="181">
        <v>1</v>
      </c>
      <c r="AQ25" s="681"/>
      <c r="AR25" s="681" t="s">
        <v>1203</v>
      </c>
      <c r="AS25" s="681" t="s">
        <v>1203</v>
      </c>
      <c r="AT25" s="681"/>
      <c r="AU25" s="686" t="s">
        <v>1319</v>
      </c>
      <c r="AV25" s="682" t="s">
        <v>1320</v>
      </c>
      <c r="AW25" s="681"/>
      <c r="AX25" s="683" t="s">
        <v>1203</v>
      </c>
      <c r="AY25" s="681"/>
      <c r="AZ25" s="681"/>
      <c r="BA25" s="680" t="s">
        <v>1203</v>
      </c>
      <c r="BB25" s="681"/>
      <c r="BC25" s="684" t="s">
        <v>1200</v>
      </c>
      <c r="BD25" s="685" t="s">
        <v>129</v>
      </c>
      <c r="BE25" s="204" t="s">
        <v>1271</v>
      </c>
      <c r="BF25" s="685" t="s">
        <v>186</v>
      </c>
      <c r="BG25" s="685" t="s">
        <v>129</v>
      </c>
      <c r="BH25" s="685" t="s">
        <v>129</v>
      </c>
      <c r="BI25" s="685" t="s">
        <v>129</v>
      </c>
      <c r="BJ25" s="685" t="s">
        <v>129</v>
      </c>
      <c r="BK25" s="204" t="s">
        <v>1271</v>
      </c>
      <c r="BL25" s="705" t="s">
        <v>1206</v>
      </c>
      <c r="BM25" s="705" t="s">
        <v>1206</v>
      </c>
    </row>
    <row r="26" spans="2:65" ht="50.25" customHeight="1" x14ac:dyDescent="0.2">
      <c r="B26" s="663"/>
      <c r="C26" s="628"/>
      <c r="D26" s="626"/>
      <c r="E26" s="626"/>
      <c r="F26" s="626"/>
      <c r="G26" s="192" t="str">
        <f>'3-IDENTIFICACIÓN DEL RIESGO'!L59</f>
        <v>Demandas contra la entidad y/o funcionarios</v>
      </c>
      <c r="H26" s="636"/>
      <c r="I26" s="636"/>
      <c r="J26" s="636"/>
      <c r="K26" s="634"/>
      <c r="L26" s="153" t="s">
        <v>943</v>
      </c>
      <c r="M26" s="192" t="str">
        <f>'5-CONTROLES'!L59</f>
        <v>Aplicar controles de calidad de manera aleatoria al proceso de registro, categorización y calificación de los sujetos de ordenamiento, de acuerdo a información consignada en el FISO.</v>
      </c>
      <c r="N26" s="192" t="str">
        <f>'5-CONTROLES'!K59</f>
        <v>Documento excel con resumen de la revisión de registros FISO´s verificados y ajustados</v>
      </c>
      <c r="O26" s="192" t="str">
        <f>'5-CONTROLES'!F59</f>
        <v>Subdirección de Sistemas de Información de Tierras</v>
      </c>
      <c r="P26" s="192" t="str">
        <f>'5-CONTROLES'!G59</f>
        <v>Trimestral</v>
      </c>
      <c r="Q26" s="132" t="s">
        <v>1167</v>
      </c>
      <c r="R26" s="192" t="str">
        <f>'5-CONTROLES'!AB59</f>
        <v>Fuerte</v>
      </c>
      <c r="S26" s="192" t="str">
        <f>'5-CONTROLES'!AC59</f>
        <v>Fuerte</v>
      </c>
      <c r="T26" s="192" t="str">
        <f>'5-CONTROLES'!AD59</f>
        <v>Fuerte</v>
      </c>
      <c r="U26" s="626"/>
      <c r="V26" s="634"/>
      <c r="W26" s="634"/>
      <c r="X26" s="636"/>
      <c r="Y26" s="634"/>
      <c r="Z26" s="153" t="s">
        <v>1052</v>
      </c>
      <c r="AA26" s="181" t="s">
        <v>1053</v>
      </c>
      <c r="AB26" s="155" t="s">
        <v>1049</v>
      </c>
      <c r="AC26" s="181" t="s">
        <v>1169</v>
      </c>
      <c r="AD26" s="181">
        <v>2</v>
      </c>
      <c r="AE26" s="181"/>
      <c r="AF26" s="181"/>
      <c r="AG26" s="181"/>
      <c r="AH26" s="181"/>
      <c r="AI26" s="181"/>
      <c r="AJ26" s="181">
        <v>1</v>
      </c>
      <c r="AK26" s="181"/>
      <c r="AL26" s="181"/>
      <c r="AM26" s="181"/>
      <c r="AN26" s="181"/>
      <c r="AO26" s="181"/>
      <c r="AP26" s="181">
        <v>1</v>
      </c>
      <c r="AQ26" s="681"/>
      <c r="AR26" s="681"/>
      <c r="AS26" s="681"/>
      <c r="AT26" s="681"/>
      <c r="AU26" s="687"/>
      <c r="AV26" s="682"/>
      <c r="AW26" s="681"/>
      <c r="AX26" s="683"/>
      <c r="AY26" s="681"/>
      <c r="AZ26" s="681"/>
      <c r="BA26" s="680"/>
      <c r="BB26" s="681"/>
      <c r="BC26" s="684"/>
      <c r="BD26" s="685"/>
      <c r="BE26" s="204" t="s">
        <v>1274</v>
      </c>
      <c r="BF26" s="685"/>
      <c r="BG26" s="685"/>
      <c r="BH26" s="685"/>
      <c r="BI26" s="685"/>
      <c r="BJ26" s="685"/>
      <c r="BK26" s="205" t="s">
        <v>1275</v>
      </c>
      <c r="BL26" s="706"/>
      <c r="BM26" s="706"/>
    </row>
    <row r="27" spans="2:65" ht="54" customHeight="1" x14ac:dyDescent="0.25">
      <c r="B27" s="662" t="str">
        <f>'3-IDENTIFICACIÓN DEL RIESGO'!B62</f>
        <v>Seguridad Jurídica sobre la Titularidad de la Tierra y los Territorios</v>
      </c>
      <c r="C27" s="627" t="s">
        <v>948</v>
      </c>
      <c r="D27" s="624" t="str">
        <f>'3-IDENTIFICACIÓN DEL RIESGO'!G62</f>
        <v xml:space="preserve">Servidores públicos o colaboradores de la ANT, que en beneficio propio o de un tercero manipulen, destruyan, dilaten omitan o incidan indebidamente en trámites o actuaciones administrativas de procesos agrarios o formalización de la propiedad privada rural. </v>
      </c>
      <c r="E27" s="624" t="s">
        <v>388</v>
      </c>
      <c r="F27" s="624" t="str">
        <f>'3-IDENTIFICACIÓN DEL RIESGO'!H62</f>
        <v>Deficiencias en la comunicación y desconocimiento de los usuarios sobre los trámites de procesos agrarios y formalización de la propiedad privada rural, acorde a la normatividad vigente.</v>
      </c>
      <c r="G27" s="624" t="str">
        <f>'3-IDENTIFICACIÓN DEL RIESGO'!L62</f>
        <v>Desgaste administrativo para subsanar la actuación.</v>
      </c>
      <c r="H27" s="635" t="str">
        <f>'4-VALORACIÓN DEL RIESGO'!G36</f>
        <v>Rara Vez</v>
      </c>
      <c r="I27" s="635" t="str">
        <f>'4-VALORACIÓN DEL RIESGO'!AC36</f>
        <v>Catastrófico</v>
      </c>
      <c r="J27" s="635" t="str">
        <f>'4-VALORACIÓN DEL RIESGO'!AE36</f>
        <v>Extremo</v>
      </c>
      <c r="K27" s="633" t="str">
        <f>'4-VALORACIÓN DEL RIESGO'!AF36</f>
        <v>Reducir</v>
      </c>
      <c r="L27" s="627" t="s">
        <v>950</v>
      </c>
      <c r="M27" s="624" t="str">
        <f>'5-CONTROLES'!L62</f>
        <v>Revisión de los actos administrativos por parte de los líderes de los procesos agrarios y la formalización de la propiedad privada rural antes de ser suscritos por parte de los Subdirectores.</v>
      </c>
      <c r="N27" s="624" t="str">
        <f>'5-CONTROLES'!K62</f>
        <v>Listado de los actos administrativos suscritos por las Subdirecciones, donde conste la revisión indicando el número de expediente y el número del acto administrativo que están en los sistemas de información de la ANT</v>
      </c>
      <c r="O27" s="624" t="str">
        <f>'5-CONTROLES'!F62</f>
        <v>Subdirección de Procesos Agrarios y Gestión Jurídica: 
- Contratista – Líderes
Subdirección de Seguridad Jurídica: 
- Contratista – Líderes</v>
      </c>
      <c r="P27" s="624" t="str">
        <f>'5-CONTROLES'!G62</f>
        <v>Por demanda</v>
      </c>
      <c r="Q27" s="623" t="s">
        <v>1077</v>
      </c>
      <c r="R27" s="624" t="str">
        <f>'5-CONTROLES'!AB62</f>
        <v>Fuerte</v>
      </c>
      <c r="S27" s="624" t="str">
        <f>'5-CONTROLES'!AC62</f>
        <v>Fuerte</v>
      </c>
      <c r="T27" s="624" t="str">
        <f>'5-CONTROLES'!AD62</f>
        <v>Fuerte</v>
      </c>
      <c r="U27" s="624" t="str">
        <f>'5-CONTROLES'!AH62</f>
        <v>Fuerte</v>
      </c>
      <c r="V27" s="633" t="str">
        <f>'5-CONTROLES'!AL62</f>
        <v>Rara Vez</v>
      </c>
      <c r="W27" s="633" t="str">
        <f>'5-CONTROLES'!AP62</f>
        <v>Catastrófico</v>
      </c>
      <c r="X27" s="635" t="str">
        <f>'5-CONTROLES'!AQ62</f>
        <v>Extremo</v>
      </c>
      <c r="Y27" s="633" t="str">
        <f>'5-CONTROLES'!AS62</f>
        <v>Actividad preventiva</v>
      </c>
      <c r="Z27" s="153" t="s">
        <v>1017</v>
      </c>
      <c r="AA27" s="181" t="s">
        <v>1060</v>
      </c>
      <c r="AB27" s="181" t="s">
        <v>1061</v>
      </c>
      <c r="AC27" s="181" t="s">
        <v>1062</v>
      </c>
      <c r="AD27" s="181">
        <v>1</v>
      </c>
      <c r="AE27" s="181"/>
      <c r="AF27" s="181"/>
      <c r="AG27" s="181"/>
      <c r="AH27" s="181"/>
      <c r="AI27" s="181"/>
      <c r="AJ27" s="181"/>
      <c r="AK27" s="181"/>
      <c r="AL27" s="181"/>
      <c r="AM27" s="181"/>
      <c r="AN27" s="181"/>
      <c r="AO27" s="181"/>
      <c r="AP27" s="181">
        <v>1</v>
      </c>
      <c r="AQ27" s="681"/>
      <c r="AR27" s="681" t="s">
        <v>1203</v>
      </c>
      <c r="AS27" s="681" t="s">
        <v>1203</v>
      </c>
      <c r="AT27" s="681"/>
      <c r="AU27" s="682" t="s">
        <v>1219</v>
      </c>
      <c r="AV27" s="682" t="s">
        <v>1219</v>
      </c>
      <c r="AW27" s="681"/>
      <c r="AX27" s="683" t="s">
        <v>1203</v>
      </c>
      <c r="AY27" s="681"/>
      <c r="AZ27" s="681"/>
      <c r="BA27" s="680" t="s">
        <v>1203</v>
      </c>
      <c r="BB27" s="681"/>
      <c r="BC27" s="684" t="s">
        <v>1200</v>
      </c>
      <c r="BD27" s="685" t="s">
        <v>129</v>
      </c>
      <c r="BE27" s="681" t="s">
        <v>1276</v>
      </c>
      <c r="BF27" s="685" t="s">
        <v>186</v>
      </c>
      <c r="BG27" s="685" t="s">
        <v>129</v>
      </c>
      <c r="BH27" s="685" t="s">
        <v>129</v>
      </c>
      <c r="BI27" s="206" t="s">
        <v>129</v>
      </c>
      <c r="BJ27" s="207" t="s">
        <v>129</v>
      </c>
      <c r="BK27" s="208" t="s">
        <v>1277</v>
      </c>
      <c r="BL27" s="705" t="s">
        <v>1206</v>
      </c>
      <c r="BM27" s="705" t="s">
        <v>1206</v>
      </c>
    </row>
    <row r="28" spans="2:65" ht="76.5" customHeight="1" x14ac:dyDescent="0.25">
      <c r="B28" s="663"/>
      <c r="C28" s="666"/>
      <c r="D28" s="625"/>
      <c r="E28" s="625"/>
      <c r="F28" s="625"/>
      <c r="G28" s="625"/>
      <c r="H28" s="638"/>
      <c r="I28" s="638"/>
      <c r="J28" s="638"/>
      <c r="K28" s="637"/>
      <c r="L28" s="666"/>
      <c r="M28" s="625"/>
      <c r="N28" s="625"/>
      <c r="O28" s="625"/>
      <c r="P28" s="625"/>
      <c r="Q28" s="675"/>
      <c r="R28" s="625"/>
      <c r="S28" s="625"/>
      <c r="T28" s="625"/>
      <c r="U28" s="625"/>
      <c r="V28" s="637"/>
      <c r="W28" s="637"/>
      <c r="X28" s="638"/>
      <c r="Y28" s="637"/>
      <c r="Z28" s="153" t="s">
        <v>1018</v>
      </c>
      <c r="AA28" s="181" t="s">
        <v>1063</v>
      </c>
      <c r="AB28" s="181"/>
      <c r="AC28" s="181"/>
      <c r="AD28" s="181"/>
      <c r="AE28" s="181"/>
      <c r="AF28" s="181"/>
      <c r="AG28" s="181"/>
      <c r="AH28" s="181"/>
      <c r="AI28" s="181"/>
      <c r="AJ28" s="181"/>
      <c r="AK28" s="181"/>
      <c r="AL28" s="181"/>
      <c r="AM28" s="181"/>
      <c r="AN28" s="181"/>
      <c r="AO28" s="181"/>
      <c r="AP28" s="181"/>
      <c r="AQ28" s="681"/>
      <c r="AR28" s="681"/>
      <c r="AS28" s="681"/>
      <c r="AT28" s="681"/>
      <c r="AU28" s="682"/>
      <c r="AV28" s="682"/>
      <c r="AW28" s="681"/>
      <c r="AX28" s="683"/>
      <c r="AY28" s="681"/>
      <c r="AZ28" s="681"/>
      <c r="BA28" s="680"/>
      <c r="BB28" s="681"/>
      <c r="BC28" s="684"/>
      <c r="BD28" s="685"/>
      <c r="BE28" s="681"/>
      <c r="BF28" s="685"/>
      <c r="BG28" s="685"/>
      <c r="BH28" s="685"/>
      <c r="BI28" s="683" t="s">
        <v>1063</v>
      </c>
      <c r="BJ28" s="683"/>
      <c r="BK28" s="683"/>
      <c r="BL28" s="706"/>
      <c r="BM28" s="706"/>
    </row>
    <row r="29" spans="2:65" ht="32.25" customHeight="1" x14ac:dyDescent="0.25">
      <c r="B29" s="663"/>
      <c r="C29" s="666"/>
      <c r="D29" s="625"/>
      <c r="E29" s="625"/>
      <c r="F29" s="625"/>
      <c r="G29" s="625"/>
      <c r="H29" s="638"/>
      <c r="I29" s="638"/>
      <c r="J29" s="638"/>
      <c r="K29" s="637"/>
      <c r="L29" s="666"/>
      <c r="M29" s="625"/>
      <c r="N29" s="625"/>
      <c r="O29" s="625"/>
      <c r="P29" s="625"/>
      <c r="Q29" s="675"/>
      <c r="R29" s="625"/>
      <c r="S29" s="625"/>
      <c r="T29" s="625"/>
      <c r="U29" s="625"/>
      <c r="V29" s="637"/>
      <c r="W29" s="637"/>
      <c r="X29" s="638"/>
      <c r="Y29" s="637"/>
      <c r="Z29" s="153" t="s">
        <v>1019</v>
      </c>
      <c r="AA29" s="181" t="s">
        <v>1073</v>
      </c>
      <c r="AB29" s="181" t="s">
        <v>1074</v>
      </c>
      <c r="AC29" s="181" t="s">
        <v>1075</v>
      </c>
      <c r="AD29" s="181">
        <v>1</v>
      </c>
      <c r="AE29" s="181"/>
      <c r="AF29" s="181"/>
      <c r="AG29" s="181"/>
      <c r="AH29" s="181"/>
      <c r="AI29" s="181"/>
      <c r="AJ29" s="181">
        <v>1</v>
      </c>
      <c r="AK29" s="181"/>
      <c r="AL29" s="181"/>
      <c r="AM29" s="181"/>
      <c r="AN29" s="181"/>
      <c r="AO29" s="181"/>
      <c r="AP29" s="181"/>
      <c r="AQ29" s="681"/>
      <c r="AR29" s="681" t="s">
        <v>1203</v>
      </c>
      <c r="AS29" s="681" t="s">
        <v>1203</v>
      </c>
      <c r="AT29" s="681"/>
      <c r="AU29" s="682" t="s">
        <v>1219</v>
      </c>
      <c r="AV29" s="682" t="s">
        <v>1219</v>
      </c>
      <c r="AW29" s="681"/>
      <c r="AX29" s="683" t="s">
        <v>1203</v>
      </c>
      <c r="AY29" s="681"/>
      <c r="AZ29" s="681"/>
      <c r="BA29" s="680" t="s">
        <v>1203</v>
      </c>
      <c r="BB29" s="681"/>
      <c r="BC29" s="684" t="s">
        <v>1200</v>
      </c>
      <c r="BD29" s="685" t="s">
        <v>129</v>
      </c>
      <c r="BE29" s="681" t="s">
        <v>1278</v>
      </c>
      <c r="BF29" s="685" t="s">
        <v>186</v>
      </c>
      <c r="BG29" s="685" t="s">
        <v>129</v>
      </c>
      <c r="BH29" s="685" t="s">
        <v>129</v>
      </c>
      <c r="BI29" s="206" t="s">
        <v>129</v>
      </c>
      <c r="BJ29" s="207" t="s">
        <v>129</v>
      </c>
      <c r="BK29" s="208" t="s">
        <v>1279</v>
      </c>
      <c r="BL29" s="705" t="s">
        <v>1206</v>
      </c>
      <c r="BM29" s="705" t="s">
        <v>1206</v>
      </c>
    </row>
    <row r="30" spans="2:65" ht="35.25" customHeight="1" x14ac:dyDescent="0.25">
      <c r="B30" s="663"/>
      <c r="C30" s="666"/>
      <c r="D30" s="625"/>
      <c r="E30" s="625"/>
      <c r="F30" s="625"/>
      <c r="G30" s="625"/>
      <c r="H30" s="638"/>
      <c r="I30" s="638"/>
      <c r="J30" s="638"/>
      <c r="K30" s="637"/>
      <c r="L30" s="666"/>
      <c r="M30" s="625"/>
      <c r="N30" s="625"/>
      <c r="O30" s="625"/>
      <c r="P30" s="625"/>
      <c r="Q30" s="675"/>
      <c r="R30" s="625"/>
      <c r="S30" s="625"/>
      <c r="T30" s="625"/>
      <c r="U30" s="625"/>
      <c r="V30" s="637"/>
      <c r="W30" s="637"/>
      <c r="X30" s="638"/>
      <c r="Y30" s="637"/>
      <c r="Z30" s="153" t="s">
        <v>1020</v>
      </c>
      <c r="AA30" s="181" t="s">
        <v>456</v>
      </c>
      <c r="AB30" s="181" t="s">
        <v>457</v>
      </c>
      <c r="AC30" s="181" t="s">
        <v>458</v>
      </c>
      <c r="AD30" s="181">
        <v>2</v>
      </c>
      <c r="AE30" s="181"/>
      <c r="AF30" s="181">
        <v>1</v>
      </c>
      <c r="AG30" s="181"/>
      <c r="AH30" s="181"/>
      <c r="AI30" s="181"/>
      <c r="AJ30" s="181">
        <v>1</v>
      </c>
      <c r="AK30" s="181"/>
      <c r="AL30" s="181"/>
      <c r="AM30" s="181"/>
      <c r="AN30" s="181"/>
      <c r="AO30" s="181"/>
      <c r="AP30" s="181"/>
      <c r="AQ30" s="681"/>
      <c r="AR30" s="681"/>
      <c r="AS30" s="681"/>
      <c r="AT30" s="681"/>
      <c r="AU30" s="682"/>
      <c r="AV30" s="682"/>
      <c r="AW30" s="681"/>
      <c r="AX30" s="683"/>
      <c r="AY30" s="681"/>
      <c r="AZ30" s="681"/>
      <c r="BA30" s="680"/>
      <c r="BB30" s="681"/>
      <c r="BC30" s="684"/>
      <c r="BD30" s="685"/>
      <c r="BE30" s="681"/>
      <c r="BF30" s="685"/>
      <c r="BG30" s="685"/>
      <c r="BH30" s="685"/>
      <c r="BI30" s="206" t="s">
        <v>129</v>
      </c>
      <c r="BJ30" s="207" t="s">
        <v>129</v>
      </c>
      <c r="BK30" s="208" t="s">
        <v>1280</v>
      </c>
      <c r="BL30" s="706"/>
      <c r="BM30" s="706"/>
    </row>
    <row r="31" spans="2:65" ht="39" customHeight="1" x14ac:dyDescent="0.25">
      <c r="B31" s="663"/>
      <c r="C31" s="666"/>
      <c r="D31" s="625"/>
      <c r="E31" s="625"/>
      <c r="F31" s="625"/>
      <c r="G31" s="626"/>
      <c r="H31" s="638"/>
      <c r="I31" s="638"/>
      <c r="J31" s="638"/>
      <c r="K31" s="637"/>
      <c r="L31" s="666"/>
      <c r="M31" s="625"/>
      <c r="N31" s="625"/>
      <c r="O31" s="625"/>
      <c r="P31" s="625"/>
      <c r="Q31" s="675"/>
      <c r="R31" s="625"/>
      <c r="S31" s="625"/>
      <c r="T31" s="625"/>
      <c r="U31" s="625"/>
      <c r="V31" s="637"/>
      <c r="W31" s="637"/>
      <c r="X31" s="638"/>
      <c r="Y31" s="637"/>
      <c r="Z31" s="153" t="s">
        <v>1021</v>
      </c>
      <c r="AA31" s="181" t="s">
        <v>1064</v>
      </c>
      <c r="AB31" s="181" t="s">
        <v>1065</v>
      </c>
      <c r="AC31" s="181" t="s">
        <v>1066</v>
      </c>
      <c r="AD31" s="181">
        <v>2</v>
      </c>
      <c r="AE31" s="181"/>
      <c r="AF31" s="181"/>
      <c r="AG31" s="181"/>
      <c r="AH31" s="181"/>
      <c r="AI31" s="181"/>
      <c r="AJ31" s="181"/>
      <c r="AK31" s="181"/>
      <c r="AL31" s="181"/>
      <c r="AM31" s="181">
        <v>1</v>
      </c>
      <c r="AN31" s="181"/>
      <c r="AO31" s="181"/>
      <c r="AP31" s="181">
        <v>1</v>
      </c>
      <c r="AQ31" s="681"/>
      <c r="AR31" s="681" t="s">
        <v>1203</v>
      </c>
      <c r="AS31" s="681" t="s">
        <v>1203</v>
      </c>
      <c r="AT31" s="681"/>
      <c r="AU31" s="682" t="s">
        <v>1219</v>
      </c>
      <c r="AV31" s="682" t="s">
        <v>1219</v>
      </c>
      <c r="AW31" s="681"/>
      <c r="AX31" s="683" t="s">
        <v>1203</v>
      </c>
      <c r="AY31" s="681"/>
      <c r="AZ31" s="681"/>
      <c r="BA31" s="680" t="s">
        <v>1203</v>
      </c>
      <c r="BB31" s="681"/>
      <c r="BC31" s="684" t="s">
        <v>1200</v>
      </c>
      <c r="BD31" s="685" t="s">
        <v>129</v>
      </c>
      <c r="BE31" s="681" t="s">
        <v>1278</v>
      </c>
      <c r="BF31" s="685" t="s">
        <v>186</v>
      </c>
      <c r="BG31" s="685" t="s">
        <v>129</v>
      </c>
      <c r="BH31" s="685" t="s">
        <v>129</v>
      </c>
      <c r="BI31" s="206" t="s">
        <v>129</v>
      </c>
      <c r="BJ31" s="207" t="s">
        <v>129</v>
      </c>
      <c r="BK31" s="208" t="s">
        <v>1281</v>
      </c>
      <c r="BL31" s="705" t="s">
        <v>1206</v>
      </c>
      <c r="BM31" s="705" t="s">
        <v>1206</v>
      </c>
    </row>
    <row r="32" spans="2:65" ht="46.5" customHeight="1" x14ac:dyDescent="0.25">
      <c r="B32" s="663"/>
      <c r="C32" s="628"/>
      <c r="D32" s="626"/>
      <c r="E32" s="626"/>
      <c r="F32" s="626"/>
      <c r="G32" s="192" t="str">
        <f>'3-IDENTIFICACIÓN DEL RIESGO'!L63</f>
        <v>Deterioro de la imagen institucional.</v>
      </c>
      <c r="H32" s="636"/>
      <c r="I32" s="636"/>
      <c r="J32" s="636"/>
      <c r="K32" s="634"/>
      <c r="L32" s="628"/>
      <c r="M32" s="626"/>
      <c r="N32" s="626"/>
      <c r="O32" s="626"/>
      <c r="P32" s="626"/>
      <c r="Q32" s="301"/>
      <c r="R32" s="626"/>
      <c r="S32" s="626"/>
      <c r="T32" s="626"/>
      <c r="U32" s="626"/>
      <c r="V32" s="634"/>
      <c r="W32" s="634"/>
      <c r="X32" s="636"/>
      <c r="Y32" s="634"/>
      <c r="Z32" s="153" t="s">
        <v>1023</v>
      </c>
      <c r="AA32" s="181" t="s">
        <v>459</v>
      </c>
      <c r="AB32" s="181" t="s">
        <v>457</v>
      </c>
      <c r="AC32" s="181" t="s">
        <v>460</v>
      </c>
      <c r="AD32" s="181">
        <v>1</v>
      </c>
      <c r="AE32" s="181"/>
      <c r="AF32" s="181"/>
      <c r="AG32" s="181">
        <v>1</v>
      </c>
      <c r="AH32" s="181"/>
      <c r="AI32" s="181"/>
      <c r="AJ32" s="181"/>
      <c r="AK32" s="181"/>
      <c r="AL32" s="181"/>
      <c r="AM32" s="181"/>
      <c r="AN32" s="181"/>
      <c r="AO32" s="181"/>
      <c r="AP32" s="181"/>
      <c r="AQ32" s="681"/>
      <c r="AR32" s="681"/>
      <c r="AS32" s="681"/>
      <c r="AT32" s="681"/>
      <c r="AU32" s="682"/>
      <c r="AV32" s="682"/>
      <c r="AW32" s="681"/>
      <c r="AX32" s="683"/>
      <c r="AY32" s="681"/>
      <c r="AZ32" s="681"/>
      <c r="BA32" s="680"/>
      <c r="BB32" s="681"/>
      <c r="BC32" s="684"/>
      <c r="BD32" s="685"/>
      <c r="BE32" s="681"/>
      <c r="BF32" s="685"/>
      <c r="BG32" s="685"/>
      <c r="BH32" s="685"/>
      <c r="BI32" s="206" t="s">
        <v>129</v>
      </c>
      <c r="BJ32" s="207" t="s">
        <v>129</v>
      </c>
      <c r="BK32" s="208" t="s">
        <v>1282</v>
      </c>
      <c r="BL32" s="706"/>
      <c r="BM32" s="706"/>
    </row>
    <row r="33" spans="2:65" ht="59.25" customHeight="1" x14ac:dyDescent="0.25">
      <c r="B33" s="663"/>
      <c r="C33" s="627" t="s">
        <v>949</v>
      </c>
      <c r="D33" s="624" t="str">
        <f>'3-IDENTIFICACIÓN DEL RIESGO'!G64</f>
        <v>Ofrecer en UGT promesa de éxito en la realización o priorización de un trámite a cambio de un beneficio personal</v>
      </c>
      <c r="E33" s="624" t="s">
        <v>388</v>
      </c>
      <c r="F33" s="192" t="str">
        <f>'3-IDENTIFICACIÓN DEL RIESGO'!H64</f>
        <v>Presión por partes interesadas</v>
      </c>
      <c r="G33" s="192" t="str">
        <f>'3-IDENTIFICACIÓN DEL RIESGO'!L64</f>
        <v>Deterioro de la imagen institucional</v>
      </c>
      <c r="H33" s="635" t="str">
        <f>'4-VALORACIÓN DEL RIESGO'!G37</f>
        <v>Probable</v>
      </c>
      <c r="I33" s="635" t="str">
        <f>'4-VALORACIÓN DEL RIESGO'!AC37</f>
        <v>Catastrófico</v>
      </c>
      <c r="J33" s="635" t="str">
        <f>'4-VALORACIÓN DEL RIESGO'!AE37</f>
        <v>Extremo</v>
      </c>
      <c r="K33" s="633" t="str">
        <f>'4-VALORACIÓN DEL RIESGO'!AF37</f>
        <v>Reducir</v>
      </c>
      <c r="L33" s="627" t="s">
        <v>951</v>
      </c>
      <c r="M33" s="624" t="str">
        <f>'5-CONTROLES'!L64</f>
        <v>Jornadas de sensibilización de los equipos de trabajo de la ANT, sobre las sanciones que se incurren al alterar o modificar los procedimientos establecidos por la Entidad.</v>
      </c>
      <c r="N33" s="624" t="str">
        <f>'5-CONTROLES'!K64</f>
        <v>Jornadas de sensibilización realizdas</v>
      </c>
      <c r="O33" s="624" t="str">
        <f>'5-CONTROLES'!F64</f>
        <v>Líderes de Unidades de Gestión Territorial UGT</v>
      </c>
      <c r="P33" s="624" t="str">
        <f>'5-CONTROLES'!G64</f>
        <v>Según programación</v>
      </c>
      <c r="Q33" s="623" t="s">
        <v>1174</v>
      </c>
      <c r="R33" s="624" t="str">
        <f>'5-CONTROLES'!AB64</f>
        <v>Débil</v>
      </c>
      <c r="S33" s="624" t="str">
        <f>'5-CONTROLES'!AC64</f>
        <v>Moderado</v>
      </c>
      <c r="T33" s="624" t="str">
        <f>'5-CONTROLES'!AD64</f>
        <v>Débil</v>
      </c>
      <c r="U33" s="624" t="str">
        <f>'5-CONTROLES'!AH64</f>
        <v>Débil</v>
      </c>
      <c r="V33" s="633" t="str">
        <f>'5-CONTROLES'!AL64</f>
        <v>Probable</v>
      </c>
      <c r="W33" s="633" t="str">
        <f>'5-CONTROLES'!AP64</f>
        <v>Catastrófico</v>
      </c>
      <c r="X33" s="635" t="str">
        <f>'5-CONTROLES'!AQ64</f>
        <v>Extremo</v>
      </c>
      <c r="Y33" s="633" t="str">
        <f>'5-CONTROLES'!AS64</f>
        <v>Actividad preventiva</v>
      </c>
      <c r="Z33" s="627" t="s">
        <v>1022</v>
      </c>
      <c r="AA33" s="623" t="s">
        <v>597</v>
      </c>
      <c r="AB33" s="623" t="s">
        <v>598</v>
      </c>
      <c r="AC33" s="623" t="s">
        <v>599</v>
      </c>
      <c r="AD33" s="623">
        <v>8</v>
      </c>
      <c r="AE33" s="623"/>
      <c r="AF33" s="623"/>
      <c r="AG33" s="623"/>
      <c r="AH33" s="623"/>
      <c r="AI33" s="623"/>
      <c r="AJ33" s="623"/>
      <c r="AK33" s="623"/>
      <c r="AL33" s="623"/>
      <c r="AM33" s="623"/>
      <c r="AN33" s="623"/>
      <c r="AO33" s="623">
        <v>8</v>
      </c>
      <c r="AP33" s="623"/>
      <c r="AQ33" s="681"/>
      <c r="AR33" s="681" t="s">
        <v>1203</v>
      </c>
      <c r="AS33" s="681" t="s">
        <v>1203</v>
      </c>
      <c r="AT33" s="681"/>
      <c r="AU33" s="682" t="s">
        <v>1261</v>
      </c>
      <c r="AV33" s="682" t="s">
        <v>1262</v>
      </c>
      <c r="AW33" s="681"/>
      <c r="AX33" s="683" t="s">
        <v>1203</v>
      </c>
      <c r="AY33" s="681"/>
      <c r="AZ33" s="681"/>
      <c r="BA33" s="680"/>
      <c r="BB33" s="681" t="s">
        <v>1203</v>
      </c>
      <c r="BC33" s="684" t="s">
        <v>1263</v>
      </c>
      <c r="BD33" s="685" t="s">
        <v>129</v>
      </c>
      <c r="BE33" s="681" t="s">
        <v>1264</v>
      </c>
      <c r="BF33" s="685" t="s">
        <v>186</v>
      </c>
      <c r="BG33" s="685" t="s">
        <v>129</v>
      </c>
      <c r="BH33" s="685" t="s">
        <v>129</v>
      </c>
      <c r="BI33" s="685" t="s">
        <v>129</v>
      </c>
      <c r="BJ33" s="685" t="s">
        <v>129</v>
      </c>
      <c r="BK33" s="681" t="s">
        <v>1265</v>
      </c>
      <c r="BL33" s="705" t="s">
        <v>1206</v>
      </c>
      <c r="BM33" s="705" t="s">
        <v>1206</v>
      </c>
    </row>
    <row r="34" spans="2:65" ht="48" customHeight="1" x14ac:dyDescent="0.25">
      <c r="B34" s="663"/>
      <c r="C34" s="628"/>
      <c r="D34" s="626"/>
      <c r="E34" s="626"/>
      <c r="F34" s="192" t="str">
        <f>'3-IDENTIFICACIÓN DEL RIESGO'!H65</f>
        <v>Intereses particulares de servidores públicos</v>
      </c>
      <c r="G34" s="192" t="str">
        <f>'3-IDENTIFICACIÓN DEL RIESGO'!L65</f>
        <v>Detrimento patrimonial</v>
      </c>
      <c r="H34" s="636"/>
      <c r="I34" s="636"/>
      <c r="J34" s="636"/>
      <c r="K34" s="634"/>
      <c r="L34" s="628"/>
      <c r="M34" s="626"/>
      <c r="N34" s="626"/>
      <c r="O34" s="626"/>
      <c r="P34" s="626"/>
      <c r="Q34" s="301"/>
      <c r="R34" s="626"/>
      <c r="S34" s="626"/>
      <c r="T34" s="626"/>
      <c r="U34" s="626"/>
      <c r="V34" s="634"/>
      <c r="W34" s="634"/>
      <c r="X34" s="636"/>
      <c r="Y34" s="634"/>
      <c r="Z34" s="628"/>
      <c r="AA34" s="301"/>
      <c r="AB34" s="301"/>
      <c r="AC34" s="301"/>
      <c r="AD34" s="301"/>
      <c r="AE34" s="301"/>
      <c r="AF34" s="301"/>
      <c r="AG34" s="301"/>
      <c r="AH34" s="301"/>
      <c r="AI34" s="301"/>
      <c r="AJ34" s="301"/>
      <c r="AK34" s="301"/>
      <c r="AL34" s="301"/>
      <c r="AM34" s="301"/>
      <c r="AN34" s="301"/>
      <c r="AO34" s="301"/>
      <c r="AP34" s="301"/>
      <c r="AQ34" s="681"/>
      <c r="AR34" s="681"/>
      <c r="AS34" s="681"/>
      <c r="AT34" s="681"/>
      <c r="AU34" s="682"/>
      <c r="AV34" s="682"/>
      <c r="AW34" s="681"/>
      <c r="AX34" s="683"/>
      <c r="AY34" s="681"/>
      <c r="AZ34" s="681"/>
      <c r="BA34" s="680"/>
      <c r="BB34" s="681"/>
      <c r="BC34" s="684"/>
      <c r="BD34" s="685"/>
      <c r="BE34" s="681"/>
      <c r="BF34" s="685"/>
      <c r="BG34" s="685"/>
      <c r="BH34" s="685"/>
      <c r="BI34" s="685"/>
      <c r="BJ34" s="685"/>
      <c r="BK34" s="681"/>
      <c r="BL34" s="706"/>
      <c r="BM34" s="706"/>
    </row>
    <row r="35" spans="2:65" ht="53.25" customHeight="1" x14ac:dyDescent="0.25">
      <c r="B35" s="659" t="str">
        <f>'3-IDENTIFICACIÓN DEL RIESGO'!B72</f>
        <v>Acceso a la Propiedad de la Tierra y los Territorios</v>
      </c>
      <c r="C35" s="627" t="s">
        <v>952</v>
      </c>
      <c r="D35" s="624" t="str">
        <f>'3-IDENTIFICACIÓN DEL RIESGO'!G72</f>
        <v>Uso de la información registrada en la visita agronomica o estudio preliminar y complementario de títulos  de expedientes de Compra Directa de la DAT para  beneficio propio o de particulares.</v>
      </c>
      <c r="E35" s="624" t="s">
        <v>388</v>
      </c>
      <c r="F35" s="192" t="str">
        <f>'3-IDENTIFICACIÓN DEL RIESGO'!H72</f>
        <v xml:space="preserve">Presencia de intereses particulares o conductas de recibir o solicitar beneficios en la visita agronómica o en el estudio preliminar y complementario de títulos por parte del profesional de Compra Directa de la DAT designado para la revisión </v>
      </c>
      <c r="G35" s="192" t="str">
        <f>'3-IDENTIFICACIÓN DEL RIESGO'!L72</f>
        <v>Afectación en el logro de indicadores y metas asociadas a compra de predios en actividades misionales .</v>
      </c>
      <c r="H35" s="635" t="str">
        <f>'4-VALORACIÓN DEL RIESGO'!G41</f>
        <v>Probable</v>
      </c>
      <c r="I35" s="635" t="str">
        <f>'4-VALORACIÓN DEL RIESGO'!AC41</f>
        <v>Catastrófico</v>
      </c>
      <c r="J35" s="635" t="str">
        <f>'4-VALORACIÓN DEL RIESGO'!AE41</f>
        <v>Extremo</v>
      </c>
      <c r="K35" s="633" t="str">
        <f>'4-VALORACIÓN DEL RIESGO'!AF41</f>
        <v>Reducir</v>
      </c>
      <c r="L35" s="153" t="s">
        <v>961</v>
      </c>
      <c r="M35" s="192" t="str">
        <f>'5-CONTROLES'!L72</f>
        <v>Verificar que el formato ACCTI F 007 Visita de caracterización del predio este adecuamente diligenciado con registro de resultados de visita agronómica y topográfica, mediante la revisión de  un expediente cada cuatrimestre del año</v>
      </c>
      <c r="N35" s="192" t="str">
        <f>'5-CONTROLES'!K72</f>
        <v xml:space="preserve">ACCTI-F-007 Forma unificada de visita de caracterización </v>
      </c>
      <c r="O35" s="192" t="str">
        <f>'5-CONTROLES'!F72</f>
        <v>Dirección de Acceso a Tierras (Profesional de Compra Directa DAT)</v>
      </c>
      <c r="P35" s="192" t="str">
        <f>'5-CONTROLES'!G72</f>
        <v>Cuatrimestral</v>
      </c>
      <c r="Q35" s="155" t="s">
        <v>541</v>
      </c>
      <c r="R35" s="192" t="str">
        <f>'5-CONTROLES'!AB72</f>
        <v>Fuerte</v>
      </c>
      <c r="S35" s="192" t="str">
        <f>'5-CONTROLES'!AC72</f>
        <v>Fuerte</v>
      </c>
      <c r="T35" s="192" t="str">
        <f>'5-CONTROLES'!AD72</f>
        <v>Fuerte</v>
      </c>
      <c r="U35" s="624" t="str">
        <f>'5-CONTROLES'!AH72</f>
        <v>Fuerte</v>
      </c>
      <c r="V35" s="633" t="str">
        <f>'5-CONTROLES'!AL72</f>
        <v>Improbable</v>
      </c>
      <c r="W35" s="633" t="str">
        <f>'5-CONTROLES'!AP72</f>
        <v>Catastrófico</v>
      </c>
      <c r="X35" s="635" t="str">
        <f>'5-CONTROLES'!AQ72</f>
        <v>Extremo</v>
      </c>
      <c r="Y35" s="633" t="str">
        <f>'5-CONTROLES'!AS72</f>
        <v>Actividad preventiva</v>
      </c>
      <c r="Z35" s="153" t="s">
        <v>976</v>
      </c>
      <c r="AA35" s="155" t="s">
        <v>553</v>
      </c>
      <c r="AB35" s="155" t="s">
        <v>554</v>
      </c>
      <c r="AC35" s="155" t="s">
        <v>555</v>
      </c>
      <c r="AD35" s="157">
        <v>0.8</v>
      </c>
      <c r="AE35" s="155"/>
      <c r="AF35" s="155"/>
      <c r="AG35" s="157">
        <v>0.5</v>
      </c>
      <c r="AH35" s="155"/>
      <c r="AI35" s="155"/>
      <c r="AJ35" s="155"/>
      <c r="AK35" s="155"/>
      <c r="AL35" s="157">
        <v>0.3</v>
      </c>
      <c r="AM35" s="155"/>
      <c r="AN35" s="155"/>
      <c r="AO35" s="155"/>
      <c r="AP35" s="155"/>
      <c r="AQ35" s="681" t="s">
        <v>1252</v>
      </c>
      <c r="AR35" s="681" t="s">
        <v>1203</v>
      </c>
      <c r="AS35" s="681" t="s">
        <v>1203</v>
      </c>
      <c r="AT35" s="681"/>
      <c r="AU35" s="682" t="s">
        <v>1283</v>
      </c>
      <c r="AV35" s="682" t="s">
        <v>1321</v>
      </c>
      <c r="AW35" s="681"/>
      <c r="AX35" s="683" t="s">
        <v>1203</v>
      </c>
      <c r="AY35" s="681"/>
      <c r="AZ35" s="681"/>
      <c r="BA35" s="680" t="s">
        <v>1203</v>
      </c>
      <c r="BB35" s="681"/>
      <c r="BC35" s="684" t="s">
        <v>1200</v>
      </c>
      <c r="BD35" s="685" t="s">
        <v>129</v>
      </c>
      <c r="BE35" s="208" t="s">
        <v>1284</v>
      </c>
      <c r="BF35" s="685" t="s">
        <v>186</v>
      </c>
      <c r="BG35" s="685" t="s">
        <v>129</v>
      </c>
      <c r="BH35" s="685" t="s">
        <v>129</v>
      </c>
      <c r="BI35" s="685" t="s">
        <v>129</v>
      </c>
      <c r="BJ35" s="685" t="s">
        <v>129</v>
      </c>
      <c r="BK35" s="208" t="s">
        <v>1285</v>
      </c>
      <c r="BL35" s="705" t="s">
        <v>1206</v>
      </c>
      <c r="BM35" s="705" t="s">
        <v>1206</v>
      </c>
    </row>
    <row r="36" spans="2:65" ht="71.25" customHeight="1" x14ac:dyDescent="0.25">
      <c r="B36" s="660"/>
      <c r="C36" s="628"/>
      <c r="D36" s="626"/>
      <c r="E36" s="626"/>
      <c r="F36" s="192" t="str">
        <f>'3-IDENTIFICACIÓN DEL RIESGO'!H73</f>
        <v xml:space="preserve"> Desarrollo de actividades por fuera de las normas, procedimientos, parámetros y criterios establecidos para beneficio propio o de terceros.  Así como baja cobertura de induccion y/o  capacitación en procesos y procedimientos internos de la  DAT relacionados con el riesgo identificado.</v>
      </c>
      <c r="G36" s="192" t="str">
        <f>'3-IDENTIFICACIÓN DEL RIESGO'!L73</f>
        <v>Investigaciones por parte de órganos de control.</v>
      </c>
      <c r="H36" s="636"/>
      <c r="I36" s="636"/>
      <c r="J36" s="636"/>
      <c r="K36" s="634"/>
      <c r="L36" s="153" t="s">
        <v>962</v>
      </c>
      <c r="M36" s="192" t="str">
        <f>'5-CONTROLES'!L73</f>
        <v>Verificar  que el ACCTI F 022 Estudio preliminar y complementario de títulos este debidamente diligenciadol y cumpla con requisitos, mediante la revisiónn de un expediente cada cuatrimestre del año</v>
      </c>
      <c r="N36" s="192" t="str">
        <f>'5-CONTROLES'!K73</f>
        <v xml:space="preserve">ACCTI-F-022 Estudio preliminar y complementario de títulos
</v>
      </c>
      <c r="O36" s="192" t="str">
        <f>'5-CONTROLES'!F73</f>
        <v>Dirección de Acceso a Tierras (Profesional de Compra Directa DAT)</v>
      </c>
      <c r="P36" s="192" t="str">
        <f>'5-CONTROLES'!G73</f>
        <v>Cuatrimestral</v>
      </c>
      <c r="Q36" s="155" t="s">
        <v>542</v>
      </c>
      <c r="R36" s="192" t="str">
        <f>'5-CONTROLES'!AB73</f>
        <v>Fuerte</v>
      </c>
      <c r="S36" s="192" t="str">
        <f>'5-CONTROLES'!AC73</f>
        <v>Fuerte</v>
      </c>
      <c r="T36" s="192" t="str">
        <f>'5-CONTROLES'!AD73</f>
        <v>Fuerte</v>
      </c>
      <c r="U36" s="626"/>
      <c r="V36" s="634"/>
      <c r="W36" s="634"/>
      <c r="X36" s="636"/>
      <c r="Y36" s="634"/>
      <c r="Z36" s="153" t="s">
        <v>977</v>
      </c>
      <c r="AA36" s="155" t="s">
        <v>556</v>
      </c>
      <c r="AB36" s="155" t="s">
        <v>554</v>
      </c>
      <c r="AC36" s="155" t="s">
        <v>557</v>
      </c>
      <c r="AD36" s="157">
        <v>0.8</v>
      </c>
      <c r="AE36" s="155"/>
      <c r="AF36" s="155"/>
      <c r="AG36" s="157">
        <v>0.5</v>
      </c>
      <c r="AH36" s="155"/>
      <c r="AI36" s="155"/>
      <c r="AJ36" s="155"/>
      <c r="AK36" s="155"/>
      <c r="AL36" s="157">
        <v>0.3</v>
      </c>
      <c r="AM36" s="155"/>
      <c r="AN36" s="155"/>
      <c r="AO36" s="155"/>
      <c r="AP36" s="157"/>
      <c r="AQ36" s="681"/>
      <c r="AR36" s="681"/>
      <c r="AS36" s="681"/>
      <c r="AT36" s="681"/>
      <c r="AU36" s="682"/>
      <c r="AV36" s="682"/>
      <c r="AW36" s="681"/>
      <c r="AX36" s="683"/>
      <c r="AY36" s="681"/>
      <c r="AZ36" s="681"/>
      <c r="BA36" s="680"/>
      <c r="BB36" s="681"/>
      <c r="BC36" s="684"/>
      <c r="BD36" s="685"/>
      <c r="BE36" s="208" t="s">
        <v>1286</v>
      </c>
      <c r="BF36" s="685"/>
      <c r="BG36" s="685"/>
      <c r="BH36" s="685"/>
      <c r="BI36" s="685"/>
      <c r="BJ36" s="685"/>
      <c r="BK36" s="208" t="s">
        <v>1287</v>
      </c>
      <c r="BL36" s="706"/>
      <c r="BM36" s="706"/>
    </row>
    <row r="37" spans="2:65" ht="70.5" customHeight="1" x14ac:dyDescent="0.2">
      <c r="B37" s="660"/>
      <c r="C37" s="627" t="s">
        <v>953</v>
      </c>
      <c r="D37" s="624" t="str">
        <f>'3-IDENTIFICACIÓN DEL RIESGO'!G74</f>
        <v xml:space="preserve">Manipulación de la información durante las actividades de verificación de requisitos minimos del predio de tipo jurídico, técnico o ambiental  bajo el cual se materialice un subsidio, para beneficio propio o de un tercero </v>
      </c>
      <c r="E37" s="624" t="s">
        <v>388</v>
      </c>
      <c r="F37" s="192" t="str">
        <f>'3-IDENTIFICACIÓN DEL RIESGO'!H74</f>
        <v xml:space="preserve">Presencia de intereses particulares o conductas de recibir o solicitar beneficios por parte de los profesionales asignados para el estudio de predios objeto de materialización del subsidio </v>
      </c>
      <c r="G37" s="192" t="str">
        <f>'3-IDENTIFICACIÓN DEL RIESGO'!L74</f>
        <v>Afectación en el logro de indicadores y metas asociadas a adquisición de predios en zonas focalizadas</v>
      </c>
      <c r="H37" s="635" t="str">
        <f>'4-VALORACIÓN DEL RIESGO'!G42</f>
        <v>Probable</v>
      </c>
      <c r="I37" s="635" t="str">
        <f>'4-VALORACIÓN DEL RIESGO'!AC42</f>
        <v>Catastrófico</v>
      </c>
      <c r="J37" s="635" t="str">
        <f>'4-VALORACIÓN DEL RIESGO'!AE42</f>
        <v>Extremo</v>
      </c>
      <c r="K37" s="633" t="str">
        <f>'4-VALORACIÓN DEL RIESGO'!AF42</f>
        <v>Reducir</v>
      </c>
      <c r="L37" s="153" t="s">
        <v>963</v>
      </c>
      <c r="M37" s="192" t="str">
        <f>'5-CONTROLES'!L74</f>
        <v>Verificar el cumplimiento de requisitos del(los) propietario(s) del predio(s), como condiciones habilitantes del programa,  mediante la revisión de un expediente en  cada trimestre del año.</v>
      </c>
      <c r="N37" s="192" t="str">
        <f>'5-CONTROLES'!K74</f>
        <v>Acta de verificación de procedimientos
Formato ACCTI-F-003 Postulación y negociación del predio
Formato ACCTI –F-004 Verificación Condiciones del Propietario</v>
      </c>
      <c r="O37" s="192" t="str">
        <f>'5-CONTROLES'!F74</f>
        <v>Subdirección de Acceso a Tierras en Zonas Focalizadas  (Profesionales asignados)</v>
      </c>
      <c r="P37" s="192" t="str">
        <f>'5-CONTROLES'!G74</f>
        <v>Trimestral</v>
      </c>
      <c r="Q37" s="155" t="s">
        <v>543</v>
      </c>
      <c r="R37" s="192" t="str">
        <f>'5-CONTROLES'!AB74</f>
        <v>Fuerte</v>
      </c>
      <c r="S37" s="192" t="str">
        <f>'5-CONTROLES'!AC74</f>
        <v>Fuerte</v>
      </c>
      <c r="T37" s="192" t="str">
        <f>'5-CONTROLES'!AD74</f>
        <v>Fuerte</v>
      </c>
      <c r="U37" s="624" t="str">
        <f>'5-CONTROLES'!AH74</f>
        <v>Fuerte</v>
      </c>
      <c r="V37" s="633" t="str">
        <f>'5-CONTROLES'!AL74</f>
        <v>Improbable</v>
      </c>
      <c r="W37" s="633" t="str">
        <f>'5-CONTROLES'!AP74</f>
        <v>Catastrófico</v>
      </c>
      <c r="X37" s="635" t="str">
        <f>'5-CONTROLES'!AQ74</f>
        <v>Extremo</v>
      </c>
      <c r="Y37" s="633" t="str">
        <f>'5-CONTROLES'!AS74</f>
        <v>Actividad preventiva</v>
      </c>
      <c r="Z37" s="153" t="s">
        <v>978</v>
      </c>
      <c r="AA37" s="155" t="s">
        <v>558</v>
      </c>
      <c r="AB37" s="155" t="s">
        <v>554</v>
      </c>
      <c r="AC37" s="157" t="s">
        <v>559</v>
      </c>
      <c r="AD37" s="157">
        <v>0.7</v>
      </c>
      <c r="AE37" s="155"/>
      <c r="AF37" s="157">
        <v>0.3</v>
      </c>
      <c r="AG37" s="155"/>
      <c r="AH37" s="155"/>
      <c r="AI37" s="155"/>
      <c r="AJ37" s="157">
        <v>0.2</v>
      </c>
      <c r="AK37" s="155"/>
      <c r="AL37" s="155"/>
      <c r="AM37" s="155"/>
      <c r="AN37" s="157">
        <v>0.2</v>
      </c>
      <c r="AO37" s="155"/>
      <c r="AP37" s="157"/>
      <c r="AQ37" s="681"/>
      <c r="AR37" s="681" t="s">
        <v>1203</v>
      </c>
      <c r="AS37" s="681" t="s">
        <v>1203</v>
      </c>
      <c r="AT37" s="681"/>
      <c r="AU37" s="682" t="s">
        <v>1283</v>
      </c>
      <c r="AV37" s="682" t="s">
        <v>1321</v>
      </c>
      <c r="AW37" s="681"/>
      <c r="AX37" s="683" t="s">
        <v>1203</v>
      </c>
      <c r="AY37" s="681"/>
      <c r="AZ37" s="681"/>
      <c r="BA37" s="680" t="s">
        <v>1203</v>
      </c>
      <c r="BB37" s="681"/>
      <c r="BC37" s="684" t="s">
        <v>1200</v>
      </c>
      <c r="BD37" s="685" t="s">
        <v>129</v>
      </c>
      <c r="BE37" s="209" t="s">
        <v>1288</v>
      </c>
      <c r="BF37" s="685" t="s">
        <v>186</v>
      </c>
      <c r="BG37" s="685" t="s">
        <v>129</v>
      </c>
      <c r="BH37" s="685" t="s">
        <v>129</v>
      </c>
      <c r="BI37" s="685" t="s">
        <v>129</v>
      </c>
      <c r="BJ37" s="685" t="s">
        <v>129</v>
      </c>
      <c r="BK37" s="208" t="s">
        <v>1289</v>
      </c>
      <c r="BL37" s="705" t="s">
        <v>1206</v>
      </c>
      <c r="BM37" s="705" t="s">
        <v>1206</v>
      </c>
    </row>
    <row r="38" spans="2:65" ht="61.5" customHeight="1" x14ac:dyDescent="0.2">
      <c r="B38" s="660"/>
      <c r="C38" s="628"/>
      <c r="D38" s="626"/>
      <c r="E38" s="626"/>
      <c r="F38" s="192" t="str">
        <f>'3-IDENTIFICACIÓN DEL RIESGO'!H75</f>
        <v>Desconocimiento de los requisitos establecidos en el Procedimiento ACCTI-P-016 Materialización del Subsidio  - Adquisición del predio por parte del equipo profesional asignado</v>
      </c>
      <c r="G38" s="192" t="str">
        <f>'3-IDENTIFICACIÓN DEL RIESGO'!L75</f>
        <v>Investigaciones internas (control interno) o externas (por parte de órganos de control)</v>
      </c>
      <c r="H38" s="636"/>
      <c r="I38" s="636"/>
      <c r="J38" s="636"/>
      <c r="K38" s="634"/>
      <c r="L38" s="153" t="s">
        <v>964</v>
      </c>
      <c r="M38" s="192" t="str">
        <f>'5-CONTROLES'!L75</f>
        <v>Verificar los requisitos jurídicos y técnicos  de los predios objetos del subsidio, mediante la revisión de un expediente en cada trimestre del año.</v>
      </c>
      <c r="N38" s="192" t="str">
        <f>'5-CONTROLES'!K75</f>
        <v>Acta de verificación de procedimientos
Formato ACCTI-F-003 Postulación y negociación del predio
Formato ACCTI-F-005 Estudio de títulos</v>
      </c>
      <c r="O38" s="192" t="str">
        <f>'5-CONTROLES'!F75</f>
        <v>Subdirección de Acceso a Tierras en Zonas Focalizadas  (Profesionales asignados)</v>
      </c>
      <c r="P38" s="192" t="str">
        <f>'5-CONTROLES'!G75</f>
        <v>Trimestral</v>
      </c>
      <c r="Q38" s="155" t="s">
        <v>544</v>
      </c>
      <c r="R38" s="192" t="str">
        <f>'5-CONTROLES'!AB75</f>
        <v>Fuerte</v>
      </c>
      <c r="S38" s="192" t="str">
        <f>'5-CONTROLES'!AC75</f>
        <v>Fuerte</v>
      </c>
      <c r="T38" s="192" t="str">
        <f>'5-CONTROLES'!AD75</f>
        <v>Fuerte</v>
      </c>
      <c r="U38" s="626"/>
      <c r="V38" s="634"/>
      <c r="W38" s="634"/>
      <c r="X38" s="636"/>
      <c r="Y38" s="634"/>
      <c r="Z38" s="153" t="s">
        <v>979</v>
      </c>
      <c r="AA38" s="155" t="s">
        <v>560</v>
      </c>
      <c r="AB38" s="155" t="s">
        <v>561</v>
      </c>
      <c r="AC38" s="155" t="s">
        <v>562</v>
      </c>
      <c r="AD38" s="157">
        <v>0.7</v>
      </c>
      <c r="AE38" s="158"/>
      <c r="AF38" s="158"/>
      <c r="AG38" s="157">
        <v>0.5</v>
      </c>
      <c r="AH38" s="158"/>
      <c r="AI38" s="158"/>
      <c r="AJ38" s="158"/>
      <c r="AK38" s="157"/>
      <c r="AL38" s="157">
        <v>0.2</v>
      </c>
      <c r="AM38" s="158"/>
      <c r="AN38" s="158"/>
      <c r="AO38" s="157"/>
      <c r="AP38" s="157"/>
      <c r="AQ38" s="681"/>
      <c r="AR38" s="681"/>
      <c r="AS38" s="681"/>
      <c r="AT38" s="681"/>
      <c r="AU38" s="682"/>
      <c r="AV38" s="682"/>
      <c r="AW38" s="681"/>
      <c r="AX38" s="683"/>
      <c r="AY38" s="681"/>
      <c r="AZ38" s="681"/>
      <c r="BA38" s="680"/>
      <c r="BB38" s="681"/>
      <c r="BC38" s="684"/>
      <c r="BD38" s="685"/>
      <c r="BE38" s="204" t="s">
        <v>1288</v>
      </c>
      <c r="BF38" s="685"/>
      <c r="BG38" s="685"/>
      <c r="BH38" s="685"/>
      <c r="BI38" s="685"/>
      <c r="BJ38" s="685"/>
      <c r="BK38" s="208" t="s">
        <v>1290</v>
      </c>
      <c r="BL38" s="706"/>
      <c r="BM38" s="706"/>
    </row>
    <row r="39" spans="2:65" ht="54.75" customHeight="1" x14ac:dyDescent="0.2">
      <c r="B39" s="660"/>
      <c r="C39" s="627" t="s">
        <v>954</v>
      </c>
      <c r="D39" s="624" t="str">
        <f>'3-IDENTIFICACIÓN DEL RIESGO'!G76</f>
        <v xml:space="preserve">Manipulación de la información en las diferentes etapas del procedimiento de Revocatoria Directa de la DAT para beneficio propio y/o  de particulares </v>
      </c>
      <c r="E39" s="624" t="s">
        <v>388</v>
      </c>
      <c r="F39" s="192" t="str">
        <f>'3-IDENTIFICACIÓN DEL RIESGO'!H76</f>
        <v xml:space="preserve">Presencia de intereses particulares o conductas de recibir o solicitar beneficios en la verificación del estudio del caso recibido para limitación de la Propiedad por parte del profesional de SATN designado para la revisión </v>
      </c>
      <c r="G39" s="192" t="str">
        <f>'3-IDENTIFICACIÓN DEL RIESGO'!L76</f>
        <v>Afectación en el logro de indicadores y metas asociadas a limitación a la Propiedad aprobadas en al SATN</v>
      </c>
      <c r="H39" s="635" t="str">
        <f>'4-VALORACIÓN DEL RIESGO'!G43</f>
        <v>Probable</v>
      </c>
      <c r="I39" s="635" t="str">
        <f>'4-VALORACIÓN DEL RIESGO'!AC43</f>
        <v>Catastrófico</v>
      </c>
      <c r="J39" s="635" t="str">
        <f>'4-VALORACIÓN DEL RIESGO'!AE43</f>
        <v>Extremo</v>
      </c>
      <c r="K39" s="633" t="str">
        <f>'4-VALORACIÓN DEL RIESGO'!AF43</f>
        <v>Reducir</v>
      </c>
      <c r="L39" s="153" t="s">
        <v>965</v>
      </c>
      <c r="M39" s="192" t="str">
        <f>'5-CONTROLES'!L76</f>
        <v xml:space="preserve">Revisar e impulsar los procesos de Revocatoria en curso, mediante dligenciamiento de la lista de chequeo y/o matriz de revocatoria. </v>
      </c>
      <c r="N39" s="192" t="str">
        <f>'5-CONTROLES'!K76</f>
        <v>Lista de chequeo de Revocatoria 
ACCTI-F-097 Matriz de Revocatoria actualizada</v>
      </c>
      <c r="O39" s="192" t="str">
        <f>'5-CONTROLES'!F76</f>
        <v>Subdirección de Acceso a Tierras por Demanda y Descongestión   (Profesionales asignados)</v>
      </c>
      <c r="P39" s="192" t="str">
        <f>'5-CONTROLES'!G76</f>
        <v>Mensual</v>
      </c>
      <c r="Q39" s="159" t="s">
        <v>545</v>
      </c>
      <c r="R39" s="192" t="str">
        <f>'5-CONTROLES'!AB76</f>
        <v>Fuerte</v>
      </c>
      <c r="S39" s="192" t="str">
        <f>'5-CONTROLES'!AC76</f>
        <v>Fuerte</v>
      </c>
      <c r="T39" s="192" t="str">
        <f>'5-CONTROLES'!AD76</f>
        <v>Fuerte</v>
      </c>
      <c r="U39" s="624" t="str">
        <f>'5-CONTROLES'!AH76</f>
        <v>Fuerte</v>
      </c>
      <c r="V39" s="633" t="str">
        <f>'5-CONTROLES'!AL76</f>
        <v>Improbable</v>
      </c>
      <c r="W39" s="633" t="str">
        <f>'5-CONTROLES'!AP76</f>
        <v>Catastrófico</v>
      </c>
      <c r="X39" s="635" t="str">
        <f>'5-CONTROLES'!AQ76</f>
        <v>Extremo</v>
      </c>
      <c r="Y39" s="633" t="str">
        <f>'5-CONTROLES'!AS76</f>
        <v>Actividad preventiva</v>
      </c>
      <c r="Z39" s="153" t="s">
        <v>980</v>
      </c>
      <c r="AA39" s="155" t="s">
        <v>563</v>
      </c>
      <c r="AB39" s="155" t="s">
        <v>554</v>
      </c>
      <c r="AC39" s="157" t="s">
        <v>564</v>
      </c>
      <c r="AD39" s="157">
        <v>0.7</v>
      </c>
      <c r="AE39" s="155"/>
      <c r="AF39" s="157">
        <v>0.5</v>
      </c>
      <c r="AG39" s="155"/>
      <c r="AH39" s="155"/>
      <c r="AI39" s="155"/>
      <c r="AJ39" s="155"/>
      <c r="AK39" s="155"/>
      <c r="AL39" s="157">
        <v>0.2</v>
      </c>
      <c r="AM39" s="155"/>
      <c r="AN39" s="155"/>
      <c r="AO39" s="155"/>
      <c r="AP39" s="157"/>
      <c r="AQ39" s="681"/>
      <c r="AR39" s="681" t="s">
        <v>1203</v>
      </c>
      <c r="AS39" s="681" t="s">
        <v>1203</v>
      </c>
      <c r="AT39" s="681"/>
      <c r="AU39" s="682" t="s">
        <v>1283</v>
      </c>
      <c r="AV39" s="682" t="s">
        <v>1321</v>
      </c>
      <c r="AW39" s="681"/>
      <c r="AX39" s="683" t="s">
        <v>1203</v>
      </c>
      <c r="AY39" s="681"/>
      <c r="AZ39" s="681"/>
      <c r="BA39" s="680" t="s">
        <v>1203</v>
      </c>
      <c r="BB39" s="681"/>
      <c r="BC39" s="684" t="s">
        <v>1200</v>
      </c>
      <c r="BD39" s="685" t="s">
        <v>129</v>
      </c>
      <c r="BE39" s="209" t="s">
        <v>1291</v>
      </c>
      <c r="BF39" s="685" t="s">
        <v>186</v>
      </c>
      <c r="BG39" s="685" t="s">
        <v>129</v>
      </c>
      <c r="BH39" s="685" t="s">
        <v>129</v>
      </c>
      <c r="BI39" s="685" t="s">
        <v>129</v>
      </c>
      <c r="BJ39" s="685" t="s">
        <v>129</v>
      </c>
      <c r="BK39" s="208" t="s">
        <v>1292</v>
      </c>
      <c r="BL39" s="705" t="s">
        <v>1206</v>
      </c>
      <c r="BM39" s="705" t="s">
        <v>1206</v>
      </c>
    </row>
    <row r="40" spans="2:65" ht="67.5" customHeight="1" x14ac:dyDescent="0.2">
      <c r="B40" s="660"/>
      <c r="C40" s="628"/>
      <c r="D40" s="626"/>
      <c r="E40" s="626"/>
      <c r="F40" s="192" t="str">
        <f>'3-IDENTIFICACIÓN DEL RIESGO'!H77</f>
        <v>Desconocimiento de los requisitos establecidos en el Procedimiento ACCTI-P-005 Revocatoria del acto de adjudicación de Baldios a persona natural por parte de colaboradores nuevos que ingresan al grupo funcional de LP en la SATDD</v>
      </c>
      <c r="G40" s="192" t="str">
        <f>'3-IDENTIFICACIÓN DEL RIESGO'!L77</f>
        <v>Investigaciones internas (control interno) o externas (por parte de órganos de control)</v>
      </c>
      <c r="H40" s="636"/>
      <c r="I40" s="636"/>
      <c r="J40" s="636"/>
      <c r="K40" s="634"/>
      <c r="L40" s="153" t="s">
        <v>966</v>
      </c>
      <c r="M40" s="192" t="str">
        <f>'5-CONTROLES'!L77</f>
        <v>Incorporar  oportunamente, la solicitud de Revocatoria en la forma ACCTI-F-097, matriz de Revocatoria Directa.</v>
      </c>
      <c r="N40" s="192" t="str">
        <f>'5-CONTROLES'!K77</f>
        <v xml:space="preserve">ACCTI-F-097  matriz de Revocatoria Directa </v>
      </c>
      <c r="O40" s="192" t="str">
        <f>'5-CONTROLES'!F77</f>
        <v>Subdirección de Acceso a Tierras por Demanda y Descongestión   (Profesionales asignados)</v>
      </c>
      <c r="P40" s="192" t="str">
        <f>'5-CONTROLES'!G77</f>
        <v>Mensual</v>
      </c>
      <c r="Q40" s="155" t="s">
        <v>546</v>
      </c>
      <c r="R40" s="192" t="str">
        <f>'5-CONTROLES'!AB77</f>
        <v>Fuerte</v>
      </c>
      <c r="S40" s="192" t="str">
        <f>'5-CONTROLES'!AC77</f>
        <v>Fuerte</v>
      </c>
      <c r="T40" s="192" t="str">
        <f>'5-CONTROLES'!AD77</f>
        <v>Fuerte</v>
      </c>
      <c r="U40" s="626"/>
      <c r="V40" s="634"/>
      <c r="W40" s="634"/>
      <c r="X40" s="636"/>
      <c r="Y40" s="634"/>
      <c r="Z40" s="153" t="s">
        <v>981</v>
      </c>
      <c r="AA40" s="155" t="s">
        <v>565</v>
      </c>
      <c r="AB40" s="155" t="s">
        <v>566</v>
      </c>
      <c r="AC40" s="155" t="s">
        <v>567</v>
      </c>
      <c r="AD40" s="157">
        <v>0.7</v>
      </c>
      <c r="AE40" s="155"/>
      <c r="AF40" s="155"/>
      <c r="AG40" s="157">
        <v>0.5</v>
      </c>
      <c r="AH40" s="155"/>
      <c r="AI40" s="155"/>
      <c r="AJ40" s="155"/>
      <c r="AK40" s="155"/>
      <c r="AL40" s="155"/>
      <c r="AM40" s="157">
        <v>0.2</v>
      </c>
      <c r="AN40" s="155"/>
      <c r="AO40" s="155"/>
      <c r="AP40" s="157"/>
      <c r="AQ40" s="681"/>
      <c r="AR40" s="681"/>
      <c r="AS40" s="681"/>
      <c r="AT40" s="681"/>
      <c r="AU40" s="682"/>
      <c r="AV40" s="682"/>
      <c r="AW40" s="681"/>
      <c r="AX40" s="683"/>
      <c r="AY40" s="681"/>
      <c r="AZ40" s="681"/>
      <c r="BA40" s="680"/>
      <c r="BB40" s="681"/>
      <c r="BC40" s="684"/>
      <c r="BD40" s="685"/>
      <c r="BE40" s="204" t="s">
        <v>1293</v>
      </c>
      <c r="BF40" s="685"/>
      <c r="BG40" s="685"/>
      <c r="BH40" s="685"/>
      <c r="BI40" s="685"/>
      <c r="BJ40" s="685"/>
      <c r="BK40" s="208" t="s">
        <v>1294</v>
      </c>
      <c r="BL40" s="706"/>
      <c r="BM40" s="706"/>
    </row>
    <row r="41" spans="2:65" ht="66" customHeight="1" x14ac:dyDescent="0.2">
      <c r="B41" s="660"/>
      <c r="C41" s="627" t="s">
        <v>955</v>
      </c>
      <c r="D41" s="624" t="str">
        <f>'3-IDENTIFICACIÓN DEL RIESGO'!G78</f>
        <v>Manipulación de la información entregada a las  subdirecciones misionales según el  POSPR-P-006 P Procedimiento Unico de Ordenamiento Social de la Propiedad,  para beneficio propio o de terceros</v>
      </c>
      <c r="E41" s="624" t="s">
        <v>388</v>
      </c>
      <c r="F41" s="192" t="str">
        <f>'3-IDENTIFICACIÓN DEL RIESGO'!H78</f>
        <v>Presencia de intereses particulares o conductas de recibir o solicitar beneficios por parte de los profesionales asignados para la adjudicación de predios baldios y bienes fiscales patrimoniales en las zonas focalizadas</v>
      </c>
      <c r="G41" s="192" t="str">
        <f>'3-IDENTIFICACIÓN DEL RIESGO'!L78</f>
        <v>Afectación en el logro de indicadores y metas asociadas a adjudicación de predios baldios y bienes fiscales patrimoniales en los municipios focalizados</v>
      </c>
      <c r="H41" s="635" t="str">
        <f>'4-VALORACIÓN DEL RIESGO'!G44</f>
        <v>Probable</v>
      </c>
      <c r="I41" s="635" t="str">
        <f>'4-VALORACIÓN DEL RIESGO'!AC44</f>
        <v>Catastrófico</v>
      </c>
      <c r="J41" s="635" t="str">
        <f>'4-VALORACIÓN DEL RIESGO'!AE44</f>
        <v>Extremo</v>
      </c>
      <c r="K41" s="633" t="str">
        <f>'4-VALORACIÓN DEL RIESGO'!AF44</f>
        <v>Reducir</v>
      </c>
      <c r="L41" s="153" t="s">
        <v>967</v>
      </c>
      <c r="M41" s="192" t="str">
        <f>'5-CONTROLES'!L78</f>
        <v>Verificar, semestralmente,  según el procedimiento, el cumplimiento de requisitos habilitantes para continuar con la adjudicacion de predios baldíos y bienes fiscales patrimoniales en los municipios focalizados.</v>
      </c>
      <c r="N41" s="192" t="str">
        <f>'5-CONTROLES'!K78</f>
        <v>Resolución apertura prueba (incumplimiento de requisitos)  O  Resolución apertura de caso (cumplimiento de requisitos) según aplique</v>
      </c>
      <c r="O41" s="192" t="str">
        <f>'5-CONTROLES'!F78</f>
        <v>Subdirección de Acceso a Tierras en Zonas Focalizadas  (Profesionales asignados)</v>
      </c>
      <c r="P41" s="192" t="str">
        <f>'5-CONTROLES'!G78</f>
        <v>Semestral</v>
      </c>
      <c r="Q41" s="159" t="s">
        <v>547</v>
      </c>
      <c r="R41" s="192" t="str">
        <f>'5-CONTROLES'!AB78</f>
        <v>Fuerte</v>
      </c>
      <c r="S41" s="192" t="str">
        <f>'5-CONTROLES'!AC78</f>
        <v>Fuerte</v>
      </c>
      <c r="T41" s="192" t="str">
        <f>'5-CONTROLES'!AD78</f>
        <v>Fuerte</v>
      </c>
      <c r="U41" s="624" t="str">
        <f>'5-CONTROLES'!AH78</f>
        <v>Fuerte</v>
      </c>
      <c r="V41" s="633" t="str">
        <f>'5-CONTROLES'!AL78</f>
        <v>Improbable</v>
      </c>
      <c r="W41" s="633" t="str">
        <f>'5-CONTROLES'!AP78</f>
        <v>Catastrófico</v>
      </c>
      <c r="X41" s="635" t="str">
        <f>'5-CONTROLES'!AQ78</f>
        <v>Extremo</v>
      </c>
      <c r="Y41" s="633" t="str">
        <f>'5-CONTROLES'!AS78</f>
        <v>Actividad preventiva</v>
      </c>
      <c r="Z41" s="153" t="s">
        <v>982</v>
      </c>
      <c r="AA41" s="155" t="s">
        <v>568</v>
      </c>
      <c r="AB41" s="155" t="s">
        <v>554</v>
      </c>
      <c r="AC41" s="157" t="s">
        <v>569</v>
      </c>
      <c r="AD41" s="157">
        <v>0.7</v>
      </c>
      <c r="AE41" s="155"/>
      <c r="AF41" s="157">
        <v>0.3</v>
      </c>
      <c r="AG41" s="155"/>
      <c r="AH41" s="155"/>
      <c r="AI41" s="155"/>
      <c r="AJ41" s="157"/>
      <c r="AK41" s="155"/>
      <c r="AL41" s="155"/>
      <c r="AM41" s="155"/>
      <c r="AN41" s="157">
        <v>0.4</v>
      </c>
      <c r="AO41" s="155"/>
      <c r="AP41" s="157"/>
      <c r="AQ41" s="681"/>
      <c r="AR41" s="681" t="s">
        <v>1203</v>
      </c>
      <c r="AS41" s="681" t="s">
        <v>1203</v>
      </c>
      <c r="AT41" s="681"/>
      <c r="AU41" s="682" t="s">
        <v>1283</v>
      </c>
      <c r="AV41" s="682" t="s">
        <v>1321</v>
      </c>
      <c r="AW41" s="681"/>
      <c r="AX41" s="683" t="s">
        <v>1203</v>
      </c>
      <c r="AY41" s="681"/>
      <c r="AZ41" s="681"/>
      <c r="BA41" s="680" t="s">
        <v>1203</v>
      </c>
      <c r="BB41" s="681"/>
      <c r="BC41" s="684" t="s">
        <v>1200</v>
      </c>
      <c r="BD41" s="685" t="s">
        <v>129</v>
      </c>
      <c r="BE41" s="209" t="s">
        <v>1295</v>
      </c>
      <c r="BF41" s="685" t="s">
        <v>186</v>
      </c>
      <c r="BG41" s="685" t="s">
        <v>129</v>
      </c>
      <c r="BH41" s="685" t="s">
        <v>129</v>
      </c>
      <c r="BI41" s="685" t="s">
        <v>129</v>
      </c>
      <c r="BJ41" s="685" t="s">
        <v>129</v>
      </c>
      <c r="BK41" s="208" t="s">
        <v>1296</v>
      </c>
      <c r="BL41" s="705" t="s">
        <v>1206</v>
      </c>
      <c r="BM41" s="705" t="s">
        <v>1206</v>
      </c>
    </row>
    <row r="42" spans="2:65" ht="75.75" customHeight="1" x14ac:dyDescent="0.2">
      <c r="B42" s="660"/>
      <c r="C42" s="628"/>
      <c r="D42" s="626"/>
      <c r="E42" s="626"/>
      <c r="F42" s="192" t="str">
        <f>'3-IDENTIFICACIÓN DEL RIESGO'!H79</f>
        <v>Desconocimiento de los requisitos establecidos en el Procedimiento POSPR-P-006 PROCEDIMIENTO ÚNICO DE ORDENAMIENTO SOCIAL DE LA PROPIEDAD,para la adjudicaciónn de predios baldios y bienes fiscales patrimoniales en los municipios focalizados, por parte del equipo profesional asignado</v>
      </c>
      <c r="G42" s="192" t="str">
        <f>'3-IDENTIFICACIÓN DEL RIESGO'!L79</f>
        <v>Investigaciones internas (control interno) o externas (por parte de órganos de control)</v>
      </c>
      <c r="H42" s="636"/>
      <c r="I42" s="636"/>
      <c r="J42" s="636"/>
      <c r="K42" s="634"/>
      <c r="L42" s="153" t="s">
        <v>968</v>
      </c>
      <c r="M42" s="192" t="str">
        <f>'5-CONTROLES'!L79</f>
        <v>Verificar, semestralmente, la realización del informe técnico jurídico preliminar, con base en el análisis de la información aportada del procedimiento.</v>
      </c>
      <c r="N42" s="192" t="str">
        <f>'5-CONTROLES'!K79</f>
        <v>Informe técnico jurídico preliminar</v>
      </c>
      <c r="O42" s="192" t="str">
        <f>'5-CONTROLES'!F79</f>
        <v>Subdirección de Acceso a Tierras en Zonas Focalizadas  (Profesionales asignados)</v>
      </c>
      <c r="P42" s="192" t="str">
        <f>'5-CONTROLES'!G79</f>
        <v>Semestral</v>
      </c>
      <c r="Q42" s="159" t="s">
        <v>548</v>
      </c>
      <c r="R42" s="192" t="str">
        <f>'5-CONTROLES'!AB79</f>
        <v>Fuerte</v>
      </c>
      <c r="S42" s="192" t="str">
        <f>'5-CONTROLES'!AC79</f>
        <v>Fuerte</v>
      </c>
      <c r="T42" s="192" t="str">
        <f>'5-CONTROLES'!AD79</f>
        <v>Fuerte</v>
      </c>
      <c r="U42" s="626"/>
      <c r="V42" s="634"/>
      <c r="W42" s="634"/>
      <c r="X42" s="636"/>
      <c r="Y42" s="634"/>
      <c r="Z42" s="153" t="s">
        <v>983</v>
      </c>
      <c r="AA42" s="155" t="s">
        <v>570</v>
      </c>
      <c r="AB42" s="155" t="s">
        <v>571</v>
      </c>
      <c r="AC42" s="155" t="s">
        <v>562</v>
      </c>
      <c r="AD42" s="157">
        <v>0.7</v>
      </c>
      <c r="AE42" s="158"/>
      <c r="AF42" s="158"/>
      <c r="AG42" s="157">
        <v>0.45</v>
      </c>
      <c r="AH42" s="158"/>
      <c r="AI42" s="158"/>
      <c r="AJ42" s="158"/>
      <c r="AK42" s="157">
        <v>0.25</v>
      </c>
      <c r="AL42" s="158"/>
      <c r="AM42" s="158"/>
      <c r="AN42" s="158"/>
      <c r="AO42" s="158"/>
      <c r="AP42" s="158"/>
      <c r="AQ42" s="681"/>
      <c r="AR42" s="681"/>
      <c r="AS42" s="681"/>
      <c r="AT42" s="681"/>
      <c r="AU42" s="682"/>
      <c r="AV42" s="682"/>
      <c r="AW42" s="681"/>
      <c r="AX42" s="683"/>
      <c r="AY42" s="681"/>
      <c r="AZ42" s="681"/>
      <c r="BA42" s="680"/>
      <c r="BB42" s="681"/>
      <c r="BC42" s="684"/>
      <c r="BD42" s="685"/>
      <c r="BE42" s="204" t="s">
        <v>1295</v>
      </c>
      <c r="BF42" s="685"/>
      <c r="BG42" s="685"/>
      <c r="BH42" s="685"/>
      <c r="BI42" s="685"/>
      <c r="BJ42" s="685"/>
      <c r="BK42" s="208" t="s">
        <v>1297</v>
      </c>
      <c r="BL42" s="706"/>
      <c r="BM42" s="706"/>
    </row>
    <row r="43" spans="2:65" ht="54.75" customHeight="1" x14ac:dyDescent="0.25">
      <c r="B43" s="660"/>
      <c r="C43" s="627" t="s">
        <v>956</v>
      </c>
      <c r="D43" s="624" t="str">
        <f>'3-IDENTIFICACIÓN DEL RIESGO'!G80</f>
        <v>Ofrecer en UGT promesa de éxito en la realización o priorización de un trámite a cambio de un beneficio personal</v>
      </c>
      <c r="E43" s="624" t="s">
        <v>388</v>
      </c>
      <c r="F43" s="192" t="str">
        <f>'3-IDENTIFICACIÓN DEL RIESGO'!H80</f>
        <v>Presión por partes interesadas</v>
      </c>
      <c r="G43" s="192" t="str">
        <f>'3-IDENTIFICACIÓN DEL RIESGO'!L80</f>
        <v>Deterioro de la imagen institucional</v>
      </c>
      <c r="H43" s="635" t="str">
        <f>'4-VALORACIÓN DEL RIESGO'!G45</f>
        <v>Probable</v>
      </c>
      <c r="I43" s="635" t="str">
        <f>'4-VALORACIÓN DEL RIESGO'!AC45</f>
        <v>Catastrófico</v>
      </c>
      <c r="J43" s="635" t="str">
        <f>'4-VALORACIÓN DEL RIESGO'!AE45</f>
        <v>Extremo</v>
      </c>
      <c r="K43" s="633" t="str">
        <f>'4-VALORACIÓN DEL RIESGO'!AF45</f>
        <v>Reducir</v>
      </c>
      <c r="L43" s="627" t="s">
        <v>969</v>
      </c>
      <c r="M43" s="624" t="str">
        <f>'5-CONTROLES'!L80</f>
        <v>Jornadas de sensibilización de los equipos de trabajo de la ANT, sobre las sanciones que se incurren al alterar o modificar los procedimientos establecidos por la Entidad.</v>
      </c>
      <c r="N43" s="624" t="str">
        <f>'5-CONTROLES'!K80</f>
        <v>Jornadas de sensibilización realizdas</v>
      </c>
      <c r="O43" s="624" t="str">
        <f>'5-CONTROLES'!F80</f>
        <v>Líderes de Unidades de Gestión Territorial UGT</v>
      </c>
      <c r="P43" s="624" t="str">
        <f>'5-CONTROLES'!G80</f>
        <v>Según programación</v>
      </c>
      <c r="Q43" s="631" t="s">
        <v>1174</v>
      </c>
      <c r="R43" s="624" t="str">
        <f>'5-CONTROLES'!AB80</f>
        <v>Débil</v>
      </c>
      <c r="S43" s="624" t="str">
        <f>'5-CONTROLES'!AC80</f>
        <v>Moderado</v>
      </c>
      <c r="T43" s="624" t="str">
        <f>'5-CONTROLES'!AD80</f>
        <v>Débil</v>
      </c>
      <c r="U43" s="624" t="str">
        <f>'5-CONTROLES'!AH80</f>
        <v>Débil</v>
      </c>
      <c r="V43" s="633" t="str">
        <f>'5-CONTROLES'!AL80</f>
        <v>Probable</v>
      </c>
      <c r="W43" s="633" t="str">
        <f>'5-CONTROLES'!AP80</f>
        <v>Catastrófico</v>
      </c>
      <c r="X43" s="635" t="str">
        <f>'5-CONTROLES'!AQ80</f>
        <v>Extremo</v>
      </c>
      <c r="Y43" s="633" t="str">
        <f>'5-CONTROLES'!AS80</f>
        <v>Actividad preventiva</v>
      </c>
      <c r="Z43" s="627" t="s">
        <v>984</v>
      </c>
      <c r="AA43" s="623" t="s">
        <v>597</v>
      </c>
      <c r="AB43" s="623" t="s">
        <v>598</v>
      </c>
      <c r="AC43" s="623" t="s">
        <v>599</v>
      </c>
      <c r="AD43" s="623">
        <v>8</v>
      </c>
      <c r="AE43" s="623"/>
      <c r="AF43" s="623"/>
      <c r="AG43" s="623"/>
      <c r="AH43" s="623"/>
      <c r="AI43" s="623"/>
      <c r="AJ43" s="623"/>
      <c r="AK43" s="623"/>
      <c r="AL43" s="623"/>
      <c r="AM43" s="623"/>
      <c r="AN43" s="623"/>
      <c r="AO43" s="623">
        <v>8</v>
      </c>
      <c r="AP43" s="669"/>
      <c r="AQ43" s="681"/>
      <c r="AR43" s="681" t="s">
        <v>1203</v>
      </c>
      <c r="AS43" s="681" t="s">
        <v>1203</v>
      </c>
      <c r="AT43" s="681"/>
      <c r="AU43" s="682" t="s">
        <v>1261</v>
      </c>
      <c r="AV43" s="682" t="s">
        <v>1262</v>
      </c>
      <c r="AW43" s="681"/>
      <c r="AX43" s="683" t="s">
        <v>1203</v>
      </c>
      <c r="AY43" s="681"/>
      <c r="AZ43" s="681"/>
      <c r="BA43" s="680"/>
      <c r="BB43" s="683" t="s">
        <v>1203</v>
      </c>
      <c r="BC43" s="684" t="s">
        <v>1263</v>
      </c>
      <c r="BD43" s="685" t="s">
        <v>129</v>
      </c>
      <c r="BE43" s="681" t="s">
        <v>1264</v>
      </c>
      <c r="BF43" s="685" t="s">
        <v>186</v>
      </c>
      <c r="BG43" s="685" t="s">
        <v>129</v>
      </c>
      <c r="BH43" s="685" t="s">
        <v>129</v>
      </c>
      <c r="BI43" s="685" t="s">
        <v>129</v>
      </c>
      <c r="BJ43" s="685" t="s">
        <v>129</v>
      </c>
      <c r="BK43" s="681" t="s">
        <v>1265</v>
      </c>
      <c r="BL43" s="705" t="s">
        <v>1206</v>
      </c>
      <c r="BM43" s="705" t="s">
        <v>1206</v>
      </c>
    </row>
    <row r="44" spans="2:65" ht="81.75" customHeight="1" x14ac:dyDescent="0.25">
      <c r="B44" s="660"/>
      <c r="C44" s="628"/>
      <c r="D44" s="626"/>
      <c r="E44" s="626"/>
      <c r="F44" s="192" t="str">
        <f>'3-IDENTIFICACIÓN DEL RIESGO'!H81</f>
        <v>Intereses particulares de servidores públicos</v>
      </c>
      <c r="G44" s="192" t="str">
        <f>'3-IDENTIFICACIÓN DEL RIESGO'!L81</f>
        <v>Detrimento patrimonial</v>
      </c>
      <c r="H44" s="636"/>
      <c r="I44" s="636"/>
      <c r="J44" s="636"/>
      <c r="K44" s="634"/>
      <c r="L44" s="628"/>
      <c r="M44" s="626"/>
      <c r="N44" s="626"/>
      <c r="O44" s="626"/>
      <c r="P44" s="626"/>
      <c r="Q44" s="632"/>
      <c r="R44" s="626"/>
      <c r="S44" s="626"/>
      <c r="T44" s="626"/>
      <c r="U44" s="626"/>
      <c r="V44" s="634"/>
      <c r="W44" s="634"/>
      <c r="X44" s="636"/>
      <c r="Y44" s="634"/>
      <c r="Z44" s="628"/>
      <c r="AA44" s="301"/>
      <c r="AB44" s="301"/>
      <c r="AC44" s="301"/>
      <c r="AD44" s="301"/>
      <c r="AE44" s="301"/>
      <c r="AF44" s="301"/>
      <c r="AG44" s="301"/>
      <c r="AH44" s="301"/>
      <c r="AI44" s="301"/>
      <c r="AJ44" s="301"/>
      <c r="AK44" s="301"/>
      <c r="AL44" s="301"/>
      <c r="AM44" s="301"/>
      <c r="AN44" s="301"/>
      <c r="AO44" s="301"/>
      <c r="AP44" s="670"/>
      <c r="AQ44" s="681"/>
      <c r="AR44" s="681"/>
      <c r="AS44" s="681"/>
      <c r="AT44" s="681"/>
      <c r="AU44" s="682"/>
      <c r="AV44" s="682"/>
      <c r="AW44" s="681"/>
      <c r="AX44" s="683"/>
      <c r="AY44" s="681"/>
      <c r="AZ44" s="681"/>
      <c r="BA44" s="680"/>
      <c r="BB44" s="683"/>
      <c r="BC44" s="684"/>
      <c r="BD44" s="685"/>
      <c r="BE44" s="681"/>
      <c r="BF44" s="685"/>
      <c r="BG44" s="685"/>
      <c r="BH44" s="685"/>
      <c r="BI44" s="685"/>
      <c r="BJ44" s="685"/>
      <c r="BK44" s="681"/>
      <c r="BL44" s="706"/>
      <c r="BM44" s="706"/>
    </row>
    <row r="45" spans="2:65" ht="84" customHeight="1" x14ac:dyDescent="0.25">
      <c r="B45" s="660"/>
      <c r="C45" s="627" t="s">
        <v>957</v>
      </c>
      <c r="D45" s="624" t="str">
        <f>'3-IDENTIFICACIÓN DEL RIESGO'!G82</f>
        <v>Adquisición de predios sin pleno cumplimiento de requisitos o por fuera de las necesidades y prioridades establecidas por la ANT, para beneficio de particulares</v>
      </c>
      <c r="E45" s="624" t="s">
        <v>388</v>
      </c>
      <c r="F45" s="192" t="str">
        <f>'3-IDENTIFICACIÓN DEL RIESGO'!H82</f>
        <v>Presencia de intereses particulares  (tramitadores, estafadores, políticos, empresarios, terratenientes, Grupos Armados Organizados  y Grupos de Delincuencia Organizada) para la adquisición de predios; incluidas las conductas de recibir o solicitar beneficios por parte de un servidor público o contratista de operadores.</v>
      </c>
      <c r="G45" s="192" t="str">
        <f>'3-IDENTIFICACIÓN DEL RIESGO'!L82</f>
        <v>Detrimento patrimonial debido al abuso indebido de los recursos de la entidad</v>
      </c>
      <c r="H45" s="635" t="str">
        <f>'4-VALORACIÓN DEL RIESGO'!G46</f>
        <v>Probable</v>
      </c>
      <c r="I45" s="635" t="str">
        <f>'4-VALORACIÓN DEL RIESGO'!AC46</f>
        <v>Catastrófico</v>
      </c>
      <c r="J45" s="635" t="str">
        <f>'4-VALORACIÓN DEL RIESGO'!AE46</f>
        <v>Extremo</v>
      </c>
      <c r="K45" s="633" t="str">
        <f>'4-VALORACIÓN DEL RIESGO'!AF46</f>
        <v>Reducir</v>
      </c>
      <c r="L45" s="627" t="s">
        <v>970</v>
      </c>
      <c r="M45" s="624" t="str">
        <f>'5-CONTROLES'!L82</f>
        <v>Los profesionales que apoyan el desarrollo de las actuaciones propias del proceso de Compras a cargo de la Dirección de Asuntos Étnicos, cada vez que se les asigne una oferta voluntaria para adquirir un predio debe verificar que la información y documentación de la oferta este completa y con todos los requisitos y documentos exigidos, de acuerdo con lo establecido en la FORMA ACCTI-F-021 FORMA OFERTA VOLUNTARIA DE PREDIOS”. Si el responsable de presentar la oferta no diligencia la forma de manera adecuada no se debe continuar el proceso hasta que se subsane la situación.</v>
      </c>
      <c r="N45" s="624" t="str">
        <f>'5-CONTROLES'!K82</f>
        <v>La forma ACCTI-F-021 FORMA OFERTA VOLUNTARIA DE PREDIOS debidamente diligencia y con anexos.</v>
      </c>
      <c r="O45" s="624" t="str">
        <f>'5-CONTROLES'!F82</f>
        <v>Líder equipo compra de predios -  Dirección de Asuntos Étnicos</v>
      </c>
      <c r="P45" s="624" t="str">
        <f>'5-CONTROLES'!G82</f>
        <v xml:space="preserve">cada vez que se les asigne una oferta voluntaria para adquirir un predio </v>
      </c>
      <c r="Q45" s="623" t="s">
        <v>642</v>
      </c>
      <c r="R45" s="624" t="str">
        <f>'5-CONTROLES'!AB82</f>
        <v>Fuerte</v>
      </c>
      <c r="S45" s="624" t="str">
        <f>'5-CONTROLES'!AC82</f>
        <v>Fuerte</v>
      </c>
      <c r="T45" s="624" t="str">
        <f>'5-CONTROLES'!AD82</f>
        <v>Fuerte</v>
      </c>
      <c r="U45" s="624" t="str">
        <f>'5-CONTROLES'!AH82</f>
        <v>Fuerte</v>
      </c>
      <c r="V45" s="633" t="str">
        <f>'5-CONTROLES'!AL82</f>
        <v>Improbable</v>
      </c>
      <c r="W45" s="633" t="str">
        <f>'5-CONTROLES'!AP82</f>
        <v>Catastrófico</v>
      </c>
      <c r="X45" s="635" t="str">
        <f>'5-CONTROLES'!AQ82</f>
        <v>Extremo</v>
      </c>
      <c r="Y45" s="633" t="str">
        <f>'5-CONTROLES'!AS82</f>
        <v>Actividad preventiva</v>
      </c>
      <c r="Z45" s="627" t="s">
        <v>985</v>
      </c>
      <c r="AA45" s="623" t="s">
        <v>648</v>
      </c>
      <c r="AB45" s="623" t="s">
        <v>649</v>
      </c>
      <c r="AC45" s="623" t="s">
        <v>650</v>
      </c>
      <c r="AD45" s="669">
        <v>1</v>
      </c>
      <c r="AE45" s="669"/>
      <c r="AF45" s="669"/>
      <c r="AG45" s="669"/>
      <c r="AH45" s="669"/>
      <c r="AI45" s="669"/>
      <c r="AJ45" s="669">
        <v>1</v>
      </c>
      <c r="AK45" s="669"/>
      <c r="AL45" s="669"/>
      <c r="AM45" s="669"/>
      <c r="AN45" s="669"/>
      <c r="AO45" s="669"/>
      <c r="AP45" s="669"/>
      <c r="AQ45" s="681"/>
      <c r="AR45" s="681" t="s">
        <v>1203</v>
      </c>
      <c r="AS45" s="681"/>
      <c r="AT45" s="681"/>
      <c r="AU45" s="682" t="s">
        <v>1219</v>
      </c>
      <c r="AV45" s="682" t="s">
        <v>1219</v>
      </c>
      <c r="AW45" s="681"/>
      <c r="AX45" s="683" t="s">
        <v>1203</v>
      </c>
      <c r="AY45" s="681"/>
      <c r="AZ45" s="681"/>
      <c r="BA45" s="680" t="s">
        <v>1203</v>
      </c>
      <c r="BB45" s="681"/>
      <c r="BC45" s="684" t="s">
        <v>1200</v>
      </c>
      <c r="BD45" s="685" t="s">
        <v>129</v>
      </c>
      <c r="BE45" s="681" t="s">
        <v>1298</v>
      </c>
      <c r="BF45" s="685" t="s">
        <v>186</v>
      </c>
      <c r="BG45" s="685" t="s">
        <v>129</v>
      </c>
      <c r="BH45" s="685" t="s">
        <v>129</v>
      </c>
      <c r="BI45" s="685" t="s">
        <v>129</v>
      </c>
      <c r="BJ45" s="685" t="s">
        <v>129</v>
      </c>
      <c r="BK45" s="681" t="s">
        <v>1299</v>
      </c>
      <c r="BL45" s="705" t="s">
        <v>1206</v>
      </c>
      <c r="BM45" s="705" t="s">
        <v>1206</v>
      </c>
    </row>
    <row r="46" spans="2:65" ht="45" customHeight="1" x14ac:dyDescent="0.25">
      <c r="B46" s="660"/>
      <c r="C46" s="628"/>
      <c r="D46" s="626"/>
      <c r="E46" s="626"/>
      <c r="F46" s="192" t="str">
        <f>'3-IDENTIFICACIÓN DEL RIESGO'!H83</f>
        <v>Debilidades en el seguimiento y aplicación de los controles establecidos en el procedimiento.</v>
      </c>
      <c r="G46" s="192" t="str">
        <f>'3-IDENTIFICACIÓN DEL RIESGO'!L83</f>
        <v>Demandas y sanciones judiciale</v>
      </c>
      <c r="H46" s="636"/>
      <c r="I46" s="636"/>
      <c r="J46" s="636"/>
      <c r="K46" s="634"/>
      <c r="L46" s="628"/>
      <c r="M46" s="626"/>
      <c r="N46" s="626"/>
      <c r="O46" s="626"/>
      <c r="P46" s="626"/>
      <c r="Q46" s="301"/>
      <c r="R46" s="626"/>
      <c r="S46" s="626"/>
      <c r="T46" s="626"/>
      <c r="U46" s="626"/>
      <c r="V46" s="634"/>
      <c r="W46" s="634"/>
      <c r="X46" s="636"/>
      <c r="Y46" s="634"/>
      <c r="Z46" s="628"/>
      <c r="AA46" s="301"/>
      <c r="AB46" s="301"/>
      <c r="AC46" s="301"/>
      <c r="AD46" s="670"/>
      <c r="AE46" s="670"/>
      <c r="AF46" s="670"/>
      <c r="AG46" s="670"/>
      <c r="AH46" s="670"/>
      <c r="AI46" s="670"/>
      <c r="AJ46" s="670"/>
      <c r="AK46" s="670"/>
      <c r="AL46" s="670"/>
      <c r="AM46" s="670"/>
      <c r="AN46" s="670"/>
      <c r="AO46" s="670"/>
      <c r="AP46" s="670"/>
      <c r="AQ46" s="681"/>
      <c r="AR46" s="681"/>
      <c r="AS46" s="681"/>
      <c r="AT46" s="681"/>
      <c r="AU46" s="682"/>
      <c r="AV46" s="682"/>
      <c r="AW46" s="681"/>
      <c r="AX46" s="683"/>
      <c r="AY46" s="681"/>
      <c r="AZ46" s="681"/>
      <c r="BA46" s="680"/>
      <c r="BB46" s="681"/>
      <c r="BC46" s="684"/>
      <c r="BD46" s="685"/>
      <c r="BE46" s="681"/>
      <c r="BF46" s="685"/>
      <c r="BG46" s="685"/>
      <c r="BH46" s="685"/>
      <c r="BI46" s="685"/>
      <c r="BJ46" s="685"/>
      <c r="BK46" s="681"/>
      <c r="BL46" s="706"/>
      <c r="BM46" s="706"/>
    </row>
    <row r="47" spans="2:65" ht="87" customHeight="1" x14ac:dyDescent="0.25">
      <c r="B47" s="660"/>
      <c r="C47" s="627" t="s">
        <v>958</v>
      </c>
      <c r="D47" s="624" t="str">
        <f>'3-IDENTIFICACIÓN DEL RIESGO'!G84</f>
        <v>Desviación de recursos en el desarrollo del proceso de la Iniciativa Comunitaria con enfoque diferencial étnico para beneficio personal de un contratista o funcionario, o un tercero.</v>
      </c>
      <c r="E47" s="624" t="s">
        <v>388</v>
      </c>
      <c r="F47" s="192" t="str">
        <f>'3-IDENTIFICACIÓN DEL RIESGO'!H84</f>
        <v>Omisión de la construcción participativa de la propuesta de iniciativa comunitaria</v>
      </c>
      <c r="G47" s="192" t="str">
        <f>'3-IDENTIFICACIÓN DEL RIESGO'!L84</f>
        <v>Vulneración en derechos colectivos de comunidades.</v>
      </c>
      <c r="H47" s="635" t="str">
        <f>'4-VALORACIÓN DEL RIESGO'!G47</f>
        <v>Posible</v>
      </c>
      <c r="I47" s="635" t="str">
        <f>'4-VALORACIÓN DEL RIESGO'!AC47</f>
        <v>Catastrófico</v>
      </c>
      <c r="J47" s="635" t="str">
        <f>'4-VALORACIÓN DEL RIESGO'!AE47</f>
        <v>Extremo</v>
      </c>
      <c r="K47" s="633" t="str">
        <f>'4-VALORACIÓN DEL RIESGO'!AF47</f>
        <v>Reducir</v>
      </c>
      <c r="L47" s="153" t="s">
        <v>971</v>
      </c>
      <c r="M47" s="192" t="str">
        <f>'5-CONTROLES'!L84</f>
        <v xml:space="preserve">El equipo técnico de Iniciativas Comunitarias de la Dirección de Asuntos Étnicos siempre que haya una solicitud de iniciativa deberá programar con la comunidad  la socialización  y formulación participativa de la Iniciativa de acuerdo a lo establecido en la guía operativa para la implementación de iniciativas comunitarias  en los artículos 2 y 3. Conforme a los resultados de la socialización y formulación se dejará evidenciado todas las acciones realizadas por parte de grupo técnico de Iniciativas Comunitarias, las evidencias se registraran en un acta de socialización de la guía y formulación participativa de la iniciativa comunitaria. </v>
      </c>
      <c r="N47" s="192" t="str">
        <f>'5-CONTROLES'!K84</f>
        <v xml:space="preserve">Las evidencias se registraran en un acta de socialización de la guía y formulación participativa de la iniciativa comunitaria </v>
      </c>
      <c r="O47" s="192" t="str">
        <f>'5-CONTROLES'!F84</f>
        <v xml:space="preserve">El equipo técnico de Iniciativas Comunitarias de la Dirección de Asuntos Étnicos </v>
      </c>
      <c r="P47" s="192" t="str">
        <f>'5-CONTROLES'!G84</f>
        <v>Siempre que haya una solicitud de iniciativa comunitaria</v>
      </c>
      <c r="Q47" s="132" t="s">
        <v>643</v>
      </c>
      <c r="R47" s="192" t="str">
        <f>'5-CONTROLES'!AB84</f>
        <v>Fuerte</v>
      </c>
      <c r="S47" s="192" t="str">
        <f>'5-CONTROLES'!AC84</f>
        <v>Fuerte</v>
      </c>
      <c r="T47" s="192" t="str">
        <f>'5-CONTROLES'!AD84</f>
        <v>Fuerte</v>
      </c>
      <c r="U47" s="624" t="str">
        <f>'5-CONTROLES'!AH84</f>
        <v>Fuerte</v>
      </c>
      <c r="V47" s="633" t="str">
        <f>'5-CONTROLES'!AL84</f>
        <v>Rara Vez</v>
      </c>
      <c r="W47" s="633" t="str">
        <f>'5-CONTROLES'!AP84</f>
        <v>Catastrófico</v>
      </c>
      <c r="X47" s="635" t="str">
        <f>'5-CONTROLES'!AQ84</f>
        <v>Extremo</v>
      </c>
      <c r="Y47" s="633" t="str">
        <f>'5-CONTROLES'!AS84</f>
        <v>Actividad preventiva</v>
      </c>
      <c r="Z47" s="153" t="s">
        <v>986</v>
      </c>
      <c r="AA47" s="181" t="s">
        <v>651</v>
      </c>
      <c r="AB47" s="181" t="s">
        <v>652</v>
      </c>
      <c r="AC47" s="181" t="s">
        <v>653</v>
      </c>
      <c r="AD47" s="160">
        <v>1</v>
      </c>
      <c r="AE47" s="161"/>
      <c r="AF47" s="161"/>
      <c r="AG47" s="161"/>
      <c r="AH47" s="161"/>
      <c r="AI47" s="160">
        <v>1</v>
      </c>
      <c r="AJ47" s="161"/>
      <c r="AK47" s="161"/>
      <c r="AL47" s="161"/>
      <c r="AM47" s="161"/>
      <c r="AN47" s="161"/>
      <c r="AO47" s="161"/>
      <c r="AP47" s="161"/>
      <c r="AQ47" s="681"/>
      <c r="AR47" s="681" t="s">
        <v>1203</v>
      </c>
      <c r="AS47" s="681"/>
      <c r="AT47" s="681"/>
      <c r="AU47" s="682" t="s">
        <v>1219</v>
      </c>
      <c r="AV47" s="682" t="s">
        <v>1219</v>
      </c>
      <c r="AW47" s="681"/>
      <c r="AX47" s="683" t="s">
        <v>1203</v>
      </c>
      <c r="AY47" s="681"/>
      <c r="AZ47" s="681"/>
      <c r="BA47" s="680" t="s">
        <v>1203</v>
      </c>
      <c r="BB47" s="681"/>
      <c r="BC47" s="684" t="s">
        <v>1200</v>
      </c>
      <c r="BD47" s="685" t="s">
        <v>129</v>
      </c>
      <c r="BE47" s="208" t="s">
        <v>1300</v>
      </c>
      <c r="BF47" s="685" t="s">
        <v>186</v>
      </c>
      <c r="BG47" s="685" t="s">
        <v>129</v>
      </c>
      <c r="BH47" s="685" t="s">
        <v>129</v>
      </c>
      <c r="BI47" s="685" t="s">
        <v>129</v>
      </c>
      <c r="BJ47" s="685" t="s">
        <v>129</v>
      </c>
      <c r="BK47" s="210" t="s">
        <v>1301</v>
      </c>
      <c r="BL47" s="705" t="s">
        <v>1206</v>
      </c>
      <c r="BM47" s="705" t="s">
        <v>1206</v>
      </c>
    </row>
    <row r="48" spans="2:65" ht="86.25" customHeight="1" x14ac:dyDescent="0.25">
      <c r="B48" s="660"/>
      <c r="C48" s="628"/>
      <c r="D48" s="626"/>
      <c r="E48" s="626"/>
      <c r="F48" s="192" t="str">
        <f>'3-IDENTIFICACIÓN DEL RIESGO'!H85</f>
        <v>Intervención de un tercero en la construcción de la propuesta de iniciativa comunitaria</v>
      </c>
      <c r="G48" s="192" t="str">
        <f>'3-IDENTIFICACIÓN DEL RIESGO'!L85</f>
        <v xml:space="preserve"> Detrimento patrimonial</v>
      </c>
      <c r="H48" s="636"/>
      <c r="I48" s="636"/>
      <c r="J48" s="636"/>
      <c r="K48" s="634"/>
      <c r="L48" s="153" t="s">
        <v>972</v>
      </c>
      <c r="M48" s="192" t="str">
        <f>'5-CONTROLES'!L85</f>
        <v>Los profesionales que apoyan las actividades de planeación, seguimiento y cierre de las iniciativas comunitarias a cargo de la Dirección de Asuntos Étnicos, una vez sea aprobada la cofinanciación de la Iniciativa, deben realizar una selección objetiva de los integrantes del comité de compras por parte de la comunidad, que brinde garantías de transparencia y legalidad en el proceso; así como en la selección de los proveedores a contratar, de acuerdo a con lo establecido en la Guía operativa.</v>
      </c>
      <c r="N48" s="192" t="str">
        <f>'5-CONTROLES'!K85</f>
        <v>Se deben anexar  el cuadro de criterios habilitantes para ser proveedor, cuadro comparativo de cotizaciones y el cuadro de criterios de evaluación de las propuestas de los proveedores</v>
      </c>
      <c r="O48" s="192" t="str">
        <f>'5-CONTROLES'!F85</f>
        <v xml:space="preserve">El equipo técnico de Iniciativas Comunitarias de la Dirección de Asuntos Étnicos </v>
      </c>
      <c r="P48" s="192" t="str">
        <f>'5-CONTROLES'!G85</f>
        <v>Una vez sea aprobada la cofinanciación de la iniciativa comunitaria  se seleccionará el comité de compras</v>
      </c>
      <c r="Q48" s="132" t="s">
        <v>644</v>
      </c>
      <c r="R48" s="192" t="str">
        <f>'5-CONTROLES'!AB85</f>
        <v>Fuerte</v>
      </c>
      <c r="S48" s="192" t="str">
        <f>'5-CONTROLES'!AC85</f>
        <v>Fuerte</v>
      </c>
      <c r="T48" s="192" t="str">
        <f>'5-CONTROLES'!AD85</f>
        <v>Fuerte</v>
      </c>
      <c r="U48" s="626"/>
      <c r="V48" s="634"/>
      <c r="W48" s="634"/>
      <c r="X48" s="636"/>
      <c r="Y48" s="634"/>
      <c r="Z48" s="153" t="s">
        <v>987</v>
      </c>
      <c r="AA48" s="181" t="s">
        <v>654</v>
      </c>
      <c r="AB48" s="181" t="s">
        <v>655</v>
      </c>
      <c r="AC48" s="181" t="s">
        <v>656</v>
      </c>
      <c r="AD48" s="160">
        <v>1</v>
      </c>
      <c r="AE48" s="181"/>
      <c r="AF48" s="181"/>
      <c r="AG48" s="181"/>
      <c r="AH48" s="181"/>
      <c r="AI48" s="160">
        <v>1</v>
      </c>
      <c r="AJ48" s="162"/>
      <c r="AK48" s="181"/>
      <c r="AL48" s="181"/>
      <c r="AM48" s="181"/>
      <c r="AN48" s="181"/>
      <c r="AO48" s="181"/>
      <c r="AP48" s="181"/>
      <c r="AQ48" s="681"/>
      <c r="AR48" s="681"/>
      <c r="AS48" s="681"/>
      <c r="AT48" s="681"/>
      <c r="AU48" s="682"/>
      <c r="AV48" s="682"/>
      <c r="AW48" s="681"/>
      <c r="AX48" s="683"/>
      <c r="AY48" s="681"/>
      <c r="AZ48" s="681"/>
      <c r="BA48" s="680"/>
      <c r="BB48" s="681"/>
      <c r="BC48" s="684"/>
      <c r="BD48" s="685"/>
      <c r="BE48" s="208" t="s">
        <v>1302</v>
      </c>
      <c r="BF48" s="685"/>
      <c r="BG48" s="685"/>
      <c r="BH48" s="685"/>
      <c r="BI48" s="685"/>
      <c r="BJ48" s="685"/>
      <c r="BK48" s="208" t="s">
        <v>1302</v>
      </c>
      <c r="BL48" s="706"/>
      <c r="BM48" s="706"/>
    </row>
    <row r="49" spans="2:65" ht="33" customHeight="1" x14ac:dyDescent="0.25">
      <c r="B49" s="660"/>
      <c r="C49" s="627" t="s">
        <v>959</v>
      </c>
      <c r="D49" s="624" t="str">
        <f>'3-IDENTIFICACIÓN DEL RIESGO'!G86</f>
        <v>Dilación en la atención a las solicitudes de comunidades étnicas favoreciendo intereses particulares.</v>
      </c>
      <c r="E49" s="624" t="s">
        <v>388</v>
      </c>
      <c r="F49" s="624" t="str">
        <f>'3-IDENTIFICACIÓN DEL RIESGO'!H86</f>
        <v>Carencia de criterios técnicos de priorización para la atención de solicitudes de comunidades étnicas.</v>
      </c>
      <c r="G49" s="624" t="str">
        <f>'3-IDENTIFICACIÓN DEL RIESGO'!L86</f>
        <v xml:space="preserve">Inequidad en la atención a las solicitudes presentadas por comunidades étnicas. </v>
      </c>
      <c r="H49" s="635" t="str">
        <f>'4-VALORACIÓN DEL RIESGO'!G48</f>
        <v>Probable</v>
      </c>
      <c r="I49" s="635" t="str">
        <f>'4-VALORACIÓN DEL RIESGO'!AC48</f>
        <v>Catastrófico</v>
      </c>
      <c r="J49" s="635" t="str">
        <f>'4-VALORACIÓN DEL RIESGO'!AE48</f>
        <v>Extremo</v>
      </c>
      <c r="K49" s="633" t="str">
        <f>'4-VALORACIÓN DEL RIESGO'!AF48</f>
        <v>Reducir</v>
      </c>
      <c r="L49" s="627" t="s">
        <v>973</v>
      </c>
      <c r="M49" s="624" t="str">
        <f>'5-CONTROLES'!L86</f>
        <v>Realizar control mediante matriz de seguimiento a los procedimientos administrativos de legalización para comunidades étnicas (indígenas y negras)</v>
      </c>
      <c r="N49" s="624" t="str">
        <f>'5-CONTROLES'!K86</f>
        <v>Matriz de seguimiento de la ejecución del plan de atención para comunidades étnicas.</v>
      </c>
      <c r="O49" s="624" t="str">
        <f>'5-CONTROLES'!F86</f>
        <v>Equipo de Subdirección de Asuntos Étnicos</v>
      </c>
      <c r="P49" s="624" t="str">
        <f>'5-CONTROLES'!G86</f>
        <v>Por cada proceso de ampliación y constitución de resguardos. Los procedimientos de legalización para comunidades étnicas, deben tener un seguimiento bimensual dadas las etapas administrativas y juridicas de dichos procedimientos. Existen órdenes judiciales que requieren seguimiento permanente, que puede ser semanal.</v>
      </c>
      <c r="Q49" s="623" t="s">
        <v>645</v>
      </c>
      <c r="R49" s="624" t="str">
        <f>'5-CONTROLES'!AB86</f>
        <v>Moderado</v>
      </c>
      <c r="S49" s="624" t="str">
        <f>'5-CONTROLES'!AC86</f>
        <v>Moderado</v>
      </c>
      <c r="T49" s="624" t="str">
        <f>'5-CONTROLES'!AD86</f>
        <v>Moderado</v>
      </c>
      <c r="U49" s="624" t="str">
        <f>'5-CONTROLES'!AH86</f>
        <v>Moderado</v>
      </c>
      <c r="V49" s="633" t="str">
        <f>'5-CONTROLES'!AL86</f>
        <v>Posible</v>
      </c>
      <c r="W49" s="633" t="str">
        <f>'5-CONTROLES'!AP86</f>
        <v>Catastrófico</v>
      </c>
      <c r="X49" s="635" t="str">
        <f>'5-CONTROLES'!AQ86</f>
        <v>Extremo</v>
      </c>
      <c r="Y49" s="633" t="str">
        <f>'5-CONTROLES'!AS86</f>
        <v>Actividad preventiva</v>
      </c>
      <c r="Z49" s="627" t="s">
        <v>988</v>
      </c>
      <c r="AA49" s="623" t="s">
        <v>657</v>
      </c>
      <c r="AB49" s="623" t="s">
        <v>635</v>
      </c>
      <c r="AC49" s="623" t="s">
        <v>658</v>
      </c>
      <c r="AD49" s="671">
        <v>3</v>
      </c>
      <c r="AE49" s="671"/>
      <c r="AF49" s="671"/>
      <c r="AG49" s="671"/>
      <c r="AH49" s="671">
        <v>1</v>
      </c>
      <c r="AI49" s="671"/>
      <c r="AJ49" s="671"/>
      <c r="AK49" s="671"/>
      <c r="AL49" s="671">
        <v>1</v>
      </c>
      <c r="AM49" s="671"/>
      <c r="AN49" s="671"/>
      <c r="AO49" s="671"/>
      <c r="AP49" s="671">
        <v>1</v>
      </c>
      <c r="AQ49" s="681"/>
      <c r="AR49" s="681" t="s">
        <v>1203</v>
      </c>
      <c r="AS49" s="681"/>
      <c r="AT49" s="681"/>
      <c r="AU49" s="682" t="s">
        <v>1219</v>
      </c>
      <c r="AV49" s="682" t="s">
        <v>1219</v>
      </c>
      <c r="AW49" s="681"/>
      <c r="AX49" s="683" t="s">
        <v>1203</v>
      </c>
      <c r="AY49" s="681"/>
      <c r="AZ49" s="681"/>
      <c r="BA49" s="680" t="s">
        <v>1203</v>
      </c>
      <c r="BB49" s="681"/>
      <c r="BC49" s="684" t="s">
        <v>1200</v>
      </c>
      <c r="BD49" s="685" t="s">
        <v>129</v>
      </c>
      <c r="BE49" s="681" t="s">
        <v>1303</v>
      </c>
      <c r="BF49" s="685" t="s">
        <v>186</v>
      </c>
      <c r="BG49" s="685" t="s">
        <v>129</v>
      </c>
      <c r="BH49" s="685" t="s">
        <v>129</v>
      </c>
      <c r="BI49" s="685" t="s">
        <v>129</v>
      </c>
      <c r="BJ49" s="685" t="s">
        <v>129</v>
      </c>
      <c r="BK49" s="681" t="s">
        <v>1304</v>
      </c>
      <c r="BL49" s="705" t="s">
        <v>1206</v>
      </c>
      <c r="BM49" s="705" t="s">
        <v>1206</v>
      </c>
    </row>
    <row r="50" spans="2:65" ht="39.75" customHeight="1" x14ac:dyDescent="0.25">
      <c r="B50" s="660"/>
      <c r="C50" s="628"/>
      <c r="D50" s="626"/>
      <c r="E50" s="626"/>
      <c r="F50" s="626"/>
      <c r="G50" s="626"/>
      <c r="H50" s="636"/>
      <c r="I50" s="636"/>
      <c r="J50" s="636"/>
      <c r="K50" s="634"/>
      <c r="L50" s="628"/>
      <c r="M50" s="626"/>
      <c r="N50" s="626"/>
      <c r="O50" s="626"/>
      <c r="P50" s="626"/>
      <c r="Q50" s="301"/>
      <c r="R50" s="626"/>
      <c r="S50" s="626"/>
      <c r="T50" s="626"/>
      <c r="U50" s="626"/>
      <c r="V50" s="634"/>
      <c r="W50" s="634"/>
      <c r="X50" s="636"/>
      <c r="Y50" s="634"/>
      <c r="Z50" s="628"/>
      <c r="AA50" s="301"/>
      <c r="AB50" s="301"/>
      <c r="AC50" s="301"/>
      <c r="AD50" s="672"/>
      <c r="AE50" s="672"/>
      <c r="AF50" s="672"/>
      <c r="AG50" s="672"/>
      <c r="AH50" s="672"/>
      <c r="AI50" s="672"/>
      <c r="AJ50" s="672"/>
      <c r="AK50" s="672"/>
      <c r="AL50" s="672"/>
      <c r="AM50" s="672"/>
      <c r="AN50" s="672"/>
      <c r="AO50" s="672"/>
      <c r="AP50" s="672"/>
      <c r="AQ50" s="681"/>
      <c r="AR50" s="681"/>
      <c r="AS50" s="681"/>
      <c r="AT50" s="681"/>
      <c r="AU50" s="682"/>
      <c r="AV50" s="682"/>
      <c r="AW50" s="681"/>
      <c r="AX50" s="683"/>
      <c r="AY50" s="681"/>
      <c r="AZ50" s="681"/>
      <c r="BA50" s="680"/>
      <c r="BB50" s="681"/>
      <c r="BC50" s="684"/>
      <c r="BD50" s="685"/>
      <c r="BE50" s="681"/>
      <c r="BF50" s="685"/>
      <c r="BG50" s="685"/>
      <c r="BH50" s="685"/>
      <c r="BI50" s="685"/>
      <c r="BJ50" s="685"/>
      <c r="BK50" s="681"/>
      <c r="BL50" s="706"/>
      <c r="BM50" s="706"/>
    </row>
    <row r="51" spans="2:65" ht="51.75" customHeight="1" x14ac:dyDescent="0.25">
      <c r="B51" s="660"/>
      <c r="C51" s="627" t="s">
        <v>960</v>
      </c>
      <c r="D51" s="624" t="str">
        <f>'3-IDENTIFICACIÓN DEL RIESGO'!G88</f>
        <v>Favorecimiento en la atención de solicitudes de legalización de territorios colectivos a comunidades étnicas específicas por parte de la Subdirección de Asuntos Étnicos, desconociendo el principio de equidad.</v>
      </c>
      <c r="E51" s="624" t="s">
        <v>388</v>
      </c>
      <c r="F51" s="624" t="str">
        <f>'3-IDENTIFICACIÓN DEL RIESGO'!H88</f>
        <v>Carencia de criterios técnicos estandarizados para priorizar la atención de las solicitudes de legalización en los territorios colectivos a comunidades étnicas por parte de la Subdirección de Asuntos Étnicos</v>
      </c>
      <c r="G51" s="624" t="str">
        <f>'3-IDENTIFICACIÓN DEL RIESGO'!L88</f>
        <v xml:space="preserve">Inequidad en la atención a las solicitudes presentadas por comunidades étnicas. </v>
      </c>
      <c r="H51" s="635" t="str">
        <f>'4-VALORACIÓN DEL RIESGO'!G49</f>
        <v>Posible</v>
      </c>
      <c r="I51" s="635" t="str">
        <f>'4-VALORACIÓN DEL RIESGO'!AC49</f>
        <v>Catastrófico</v>
      </c>
      <c r="J51" s="635" t="str">
        <f>'4-VALORACIÓN DEL RIESGO'!AE49</f>
        <v>Extremo</v>
      </c>
      <c r="K51" s="633" t="str">
        <f>'4-VALORACIÓN DEL RIESGO'!AF49</f>
        <v>Reducir</v>
      </c>
      <c r="L51" s="153" t="s">
        <v>974</v>
      </c>
      <c r="M51" s="192" t="str">
        <f>'5-CONTROLES'!L88</f>
        <v>Generar un documento donde se establezcan los criterios técnicos estándar de priorización para la atención de las solicitudes de legalización de territorios colectivos a comunidades étnicas por parte de la Subdirección de Asuntos Étnicos</v>
      </c>
      <c r="N51" s="192" t="str">
        <f>'5-CONTROLES'!K88</f>
        <v>Documento de criterios técnicos de priorización de solicitudes con certificación de Gestión de Calidad.</v>
      </c>
      <c r="O51" s="192" t="str">
        <f>'5-CONTROLES'!F88</f>
        <v>Equipo de Subdirección de Asuntos Étnicos</v>
      </c>
      <c r="P51" s="192" t="str">
        <f>'5-CONTROLES'!G88</f>
        <v>Anual</v>
      </c>
      <c r="Q51" s="132" t="s">
        <v>647</v>
      </c>
      <c r="R51" s="192" t="str">
        <f>'5-CONTROLES'!AB88</f>
        <v>Moderado</v>
      </c>
      <c r="S51" s="192" t="str">
        <f>'5-CONTROLES'!AC88</f>
        <v>Moderado</v>
      </c>
      <c r="T51" s="192" t="str">
        <f>'5-CONTROLES'!AD88</f>
        <v>Moderado</v>
      </c>
      <c r="U51" s="624" t="str">
        <f>'5-CONTROLES'!AH88</f>
        <v>Moderado</v>
      </c>
      <c r="V51" s="633" t="str">
        <f>'5-CONTROLES'!AL88</f>
        <v>Improbable</v>
      </c>
      <c r="W51" s="633" t="str">
        <f>'5-CONTROLES'!AP88</f>
        <v>Catastrófico</v>
      </c>
      <c r="X51" s="635" t="str">
        <f>'5-CONTROLES'!AQ88</f>
        <v>Extremo</v>
      </c>
      <c r="Y51" s="633" t="str">
        <f>'5-CONTROLES'!AS88</f>
        <v>Actividad preventiva</v>
      </c>
      <c r="Z51" s="627" t="s">
        <v>989</v>
      </c>
      <c r="AA51" s="623" t="s">
        <v>659</v>
      </c>
      <c r="AB51" s="623" t="s">
        <v>635</v>
      </c>
      <c r="AC51" s="623" t="s">
        <v>660</v>
      </c>
      <c r="AD51" s="673">
        <v>1</v>
      </c>
      <c r="AE51" s="671"/>
      <c r="AF51" s="671"/>
      <c r="AG51" s="673">
        <v>0.5</v>
      </c>
      <c r="AH51" s="671"/>
      <c r="AI51" s="671"/>
      <c r="AJ51" s="671"/>
      <c r="AK51" s="671"/>
      <c r="AL51" s="671"/>
      <c r="AM51" s="673">
        <v>0.5</v>
      </c>
      <c r="AN51" s="671"/>
      <c r="AO51" s="671"/>
      <c r="AP51" s="671"/>
      <c r="AQ51" s="681"/>
      <c r="AR51" s="681" t="s">
        <v>1203</v>
      </c>
      <c r="AS51" s="681"/>
      <c r="AT51" s="681"/>
      <c r="AU51" s="682" t="s">
        <v>1219</v>
      </c>
      <c r="AV51" s="682" t="s">
        <v>1219</v>
      </c>
      <c r="AW51" s="681"/>
      <c r="AX51" s="683" t="s">
        <v>1203</v>
      </c>
      <c r="AY51" s="681"/>
      <c r="AZ51" s="681"/>
      <c r="BA51" s="680" t="s">
        <v>1203</v>
      </c>
      <c r="BB51" s="681"/>
      <c r="BC51" s="684" t="s">
        <v>1200</v>
      </c>
      <c r="BD51" s="685" t="s">
        <v>129</v>
      </c>
      <c r="BE51" s="210" t="s">
        <v>1305</v>
      </c>
      <c r="BF51" s="685" t="s">
        <v>186</v>
      </c>
      <c r="BG51" s="685" t="s">
        <v>129</v>
      </c>
      <c r="BH51" s="685" t="s">
        <v>129</v>
      </c>
      <c r="BI51" s="685" t="s">
        <v>129</v>
      </c>
      <c r="BJ51" s="685" t="s">
        <v>129</v>
      </c>
      <c r="BK51" s="681" t="s">
        <v>1304</v>
      </c>
      <c r="BL51" s="705" t="s">
        <v>1206</v>
      </c>
      <c r="BM51" s="705" t="s">
        <v>1206</v>
      </c>
    </row>
    <row r="52" spans="2:65" ht="65.25" customHeight="1" x14ac:dyDescent="0.25">
      <c r="B52" s="660"/>
      <c r="C52" s="628"/>
      <c r="D52" s="626"/>
      <c r="E52" s="626"/>
      <c r="F52" s="626"/>
      <c r="G52" s="626"/>
      <c r="H52" s="636"/>
      <c r="I52" s="636"/>
      <c r="J52" s="636"/>
      <c r="K52" s="634"/>
      <c r="L52" s="153" t="s">
        <v>975</v>
      </c>
      <c r="M52" s="192" t="str">
        <f>'5-CONTROLES'!L89</f>
        <v>Generar Planes de Atención anualizados para gestionar las solicitudes de legalización de territorios colectivos a comunidades étnicas a cargo de la Subdirección de Asuntos Étnicos, de acuerdo con las priorizaciones que se establezcan en virtud confrome a los criterios técnicos estándar definidos.</v>
      </c>
      <c r="N52" s="192" t="str">
        <f>'5-CONTROLES'!K89</f>
        <v>1. Plan de Acción por vigencias, definido de acuerdo con la correspondiente priorización de solicitudes.
2. Informe de seguimiento a la ejecución del Plan de Acción.</v>
      </c>
      <c r="O52" s="192" t="str">
        <f>'5-CONTROLES'!F89</f>
        <v>Equipo de Subdirección de Asuntos Étnicos</v>
      </c>
      <c r="P52" s="192" t="str">
        <f>'5-CONTROLES'!G89</f>
        <v>Anual</v>
      </c>
      <c r="Q52" s="181" t="s">
        <v>646</v>
      </c>
      <c r="R52" s="192" t="str">
        <f>'5-CONTROLES'!AB89</f>
        <v>Moderado</v>
      </c>
      <c r="S52" s="192" t="str">
        <f>'5-CONTROLES'!AC89</f>
        <v>Moderado</v>
      </c>
      <c r="T52" s="192" t="str">
        <f>'5-CONTROLES'!AD89</f>
        <v>Moderado</v>
      </c>
      <c r="U52" s="626"/>
      <c r="V52" s="634"/>
      <c r="W52" s="634"/>
      <c r="X52" s="636"/>
      <c r="Y52" s="634"/>
      <c r="Z52" s="628"/>
      <c r="AA52" s="301"/>
      <c r="AB52" s="301"/>
      <c r="AC52" s="301"/>
      <c r="AD52" s="674"/>
      <c r="AE52" s="672"/>
      <c r="AF52" s="672"/>
      <c r="AG52" s="674"/>
      <c r="AH52" s="672"/>
      <c r="AI52" s="672"/>
      <c r="AJ52" s="672"/>
      <c r="AK52" s="672"/>
      <c r="AL52" s="672"/>
      <c r="AM52" s="674"/>
      <c r="AN52" s="672"/>
      <c r="AO52" s="672"/>
      <c r="AP52" s="672"/>
      <c r="AQ52" s="681"/>
      <c r="AR52" s="681"/>
      <c r="AS52" s="681"/>
      <c r="AT52" s="681"/>
      <c r="AU52" s="682"/>
      <c r="AV52" s="682"/>
      <c r="AW52" s="681"/>
      <c r="AX52" s="683"/>
      <c r="AY52" s="681"/>
      <c r="AZ52" s="681"/>
      <c r="BA52" s="680"/>
      <c r="BB52" s="681"/>
      <c r="BC52" s="684"/>
      <c r="BD52" s="685"/>
      <c r="BE52" s="208" t="s">
        <v>1306</v>
      </c>
      <c r="BF52" s="685"/>
      <c r="BG52" s="685"/>
      <c r="BH52" s="685"/>
      <c r="BI52" s="685"/>
      <c r="BJ52" s="685"/>
      <c r="BK52" s="681"/>
      <c r="BL52" s="706"/>
      <c r="BM52" s="706"/>
    </row>
    <row r="53" spans="2:65" ht="56.25" customHeight="1" x14ac:dyDescent="0.2">
      <c r="B53" s="664" t="str">
        <f>'3-IDENTIFICACIÓN DEL RIESGO'!B90</f>
        <v>Administración de Tierras.</v>
      </c>
      <c r="C53" s="627" t="s">
        <v>990</v>
      </c>
      <c r="D53" s="624" t="str">
        <f>'3-IDENTIFICACIÓN DEL RIESGO'!G90</f>
        <v>Solicitud o aceptación de dádivas por agilizar trámites o proferir decisiones administrativas relacionadas con solicitudes de limitación a la propiedad para beneficio de un particular y/o tercero</v>
      </c>
      <c r="E53" s="624" t="s">
        <v>388</v>
      </c>
      <c r="F53" s="192" t="str">
        <f>'3-IDENTIFICACIÓN DEL RIESGO'!H90</f>
        <v xml:space="preserve">Presencia de intereses particulares o conductas de recibir o solicitar beneficios en la verificación del estudio del caso recibido para limitación de la Propiedad por parte del profesional de SATN designado para el trámite </v>
      </c>
      <c r="G53" s="192" t="str">
        <f>'3-IDENTIFICACIÓN DEL RIESGO'!L90</f>
        <v>Detrimento patrimonial o defraudación  tanto de los particulares como del Estado</v>
      </c>
      <c r="H53" s="635" t="str">
        <f>'4-VALORACIÓN DEL RIESGO'!G50</f>
        <v>Probable</v>
      </c>
      <c r="I53" s="635" t="str">
        <f>'4-VALORACIÓN DEL RIESGO'!AC50</f>
        <v>Catastrófico</v>
      </c>
      <c r="J53" s="635" t="str">
        <f>'4-VALORACIÓN DEL RIESGO'!AE50</f>
        <v>Extremo</v>
      </c>
      <c r="K53" s="633" t="str">
        <f>'4-VALORACIÓN DEL RIESGO'!AF50</f>
        <v>Reducir</v>
      </c>
      <c r="L53" s="163" t="s">
        <v>993</v>
      </c>
      <c r="M53" s="192" t="str">
        <f>'5-CONTROLES'!L90</f>
        <v>Registrar en cada decisión de Limitación a la Propiedad proferida, la validación por parte del líder de Limitación a la Propiedad y el Asesor o delegado de la Subdirección de Administración de Tierras de la Nación-SATN.</v>
      </c>
      <c r="N53" s="192" t="str">
        <f>'5-CONTROLES'!K90</f>
        <v>Comunicaciones de LP con vistos buenos</v>
      </c>
      <c r="O53" s="192" t="str">
        <f>'5-CONTROLES'!F90</f>
        <v>Subdirección de Administración de Tierras de la Nación  (Profesionales asignados)</v>
      </c>
      <c r="P53" s="192" t="str">
        <f>'5-CONTROLES'!G90</f>
        <v>Trimestral</v>
      </c>
      <c r="Q53" s="159" t="s">
        <v>549</v>
      </c>
      <c r="R53" s="192" t="str">
        <f>'5-CONTROLES'!AB90</f>
        <v>Fuerte</v>
      </c>
      <c r="S53" s="192" t="str">
        <f>'5-CONTROLES'!AC90</f>
        <v>Fuerte</v>
      </c>
      <c r="T53" s="192" t="str">
        <f>'5-CONTROLES'!AD90</f>
        <v>Fuerte</v>
      </c>
      <c r="U53" s="624" t="str">
        <f>'5-CONTROLES'!AH90</f>
        <v>Fuerte</v>
      </c>
      <c r="V53" s="633" t="str">
        <f>'5-CONTROLES'!AL90</f>
        <v>Improbable</v>
      </c>
      <c r="W53" s="633" t="str">
        <f>'5-CONTROLES'!AP90</f>
        <v>Catastrófico</v>
      </c>
      <c r="X53" s="635" t="str">
        <f>'5-CONTROLES'!AQ90</f>
        <v>Extremo</v>
      </c>
      <c r="Y53" s="633" t="str">
        <f>'5-CONTROLES'!AS90</f>
        <v>Actividad preventiva</v>
      </c>
      <c r="Z53" s="163" t="s">
        <v>998</v>
      </c>
      <c r="AA53" s="155" t="s">
        <v>572</v>
      </c>
      <c r="AB53" s="155" t="s">
        <v>554</v>
      </c>
      <c r="AC53" s="157" t="s">
        <v>573</v>
      </c>
      <c r="AD53" s="157">
        <v>0.7</v>
      </c>
      <c r="AE53" s="155"/>
      <c r="AF53" s="157">
        <v>0.5</v>
      </c>
      <c r="AG53" s="155"/>
      <c r="AH53" s="155"/>
      <c r="AI53" s="155"/>
      <c r="AJ53" s="155"/>
      <c r="AK53" s="155"/>
      <c r="AL53" s="157">
        <v>0.2</v>
      </c>
      <c r="AM53" s="155"/>
      <c r="AN53" s="155"/>
      <c r="AO53" s="155"/>
      <c r="AP53" s="157"/>
      <c r="AQ53" s="681"/>
      <c r="AR53" s="681" t="s">
        <v>1203</v>
      </c>
      <c r="AS53" s="681" t="s">
        <v>1203</v>
      </c>
      <c r="AT53" s="681"/>
      <c r="AU53" s="682" t="s">
        <v>1283</v>
      </c>
      <c r="AV53" s="682" t="s">
        <v>1321</v>
      </c>
      <c r="AW53" s="681"/>
      <c r="AX53" s="683" t="s">
        <v>1203</v>
      </c>
      <c r="AY53" s="681"/>
      <c r="AZ53" s="681"/>
      <c r="BA53" s="680" t="s">
        <v>1203</v>
      </c>
      <c r="BB53" s="681"/>
      <c r="BC53" s="684" t="s">
        <v>1200</v>
      </c>
      <c r="BD53" s="685" t="s">
        <v>129</v>
      </c>
      <c r="BE53" s="209" t="s">
        <v>1307</v>
      </c>
      <c r="BF53" s="685" t="s">
        <v>186</v>
      </c>
      <c r="BG53" s="685" t="s">
        <v>129</v>
      </c>
      <c r="BH53" s="685" t="s">
        <v>129</v>
      </c>
      <c r="BI53" s="685" t="s">
        <v>129</v>
      </c>
      <c r="BJ53" s="685" t="s">
        <v>129</v>
      </c>
      <c r="BK53" s="208" t="s">
        <v>1308</v>
      </c>
      <c r="BL53" s="705" t="s">
        <v>1206</v>
      </c>
      <c r="BM53" s="705" t="s">
        <v>1206</v>
      </c>
    </row>
    <row r="54" spans="2:65" ht="50.25" customHeight="1" x14ac:dyDescent="0.2">
      <c r="B54" s="664"/>
      <c r="C54" s="628"/>
      <c r="D54" s="626"/>
      <c r="E54" s="626"/>
      <c r="F54" s="192" t="str">
        <f>'3-IDENTIFICACIÓN DEL RIESGO'!H91</f>
        <v>Desconocimiento de los requisitos establecidos en el Procedimiento ADMTI-P-006 Limitación a la Propiedad por parte de colaboradores nuevos que ingresan al grupo funcional de LP en la SATN</v>
      </c>
      <c r="G54" s="192" t="str">
        <f>'3-IDENTIFICACIÓN DEL RIESGO'!L91</f>
        <v>Investigaciones internas (control interno) o externas (por parte de órganos de control)</v>
      </c>
      <c r="H54" s="636"/>
      <c r="I54" s="636"/>
      <c r="J54" s="636"/>
      <c r="K54" s="634"/>
      <c r="L54" s="163" t="s">
        <v>994</v>
      </c>
      <c r="M54" s="192" t="str">
        <f>'5-CONTROLES'!L91</f>
        <v>Garantizar el cumplimiento de lo controles del procedimiento, mediante la revisión cuatrimestral, hecha por el profesional (líder) del grupo funcional,  en dos decisiones administrativas.</v>
      </c>
      <c r="N54" s="192" t="str">
        <f>'5-CONTROLES'!K91</f>
        <v>Acta de reunión de revisión de decisiones sobre LP</v>
      </c>
      <c r="O54" s="192" t="str">
        <f>'5-CONTROLES'!F91</f>
        <v>Subdirección de Administración de Tierras de la Nación  (Profesionales asignados)</v>
      </c>
      <c r="P54" s="192" t="str">
        <f>'5-CONTROLES'!G91</f>
        <v>Cuatrimestral</v>
      </c>
      <c r="Q54" s="155" t="s">
        <v>550</v>
      </c>
      <c r="R54" s="192" t="str">
        <f>'5-CONTROLES'!AB91</f>
        <v>Fuerte</v>
      </c>
      <c r="S54" s="192" t="str">
        <f>'5-CONTROLES'!AC91</f>
        <v>Fuerte</v>
      </c>
      <c r="T54" s="192" t="str">
        <f>'5-CONTROLES'!AD91</f>
        <v>Fuerte</v>
      </c>
      <c r="U54" s="626"/>
      <c r="V54" s="634"/>
      <c r="W54" s="634"/>
      <c r="X54" s="636"/>
      <c r="Y54" s="634"/>
      <c r="Z54" s="163" t="s">
        <v>999</v>
      </c>
      <c r="AA54" s="155" t="s">
        <v>574</v>
      </c>
      <c r="AB54" s="155" t="s">
        <v>575</v>
      </c>
      <c r="AC54" s="155" t="s">
        <v>576</v>
      </c>
      <c r="AD54" s="157">
        <v>0.8</v>
      </c>
      <c r="AE54" s="155"/>
      <c r="AF54" s="155"/>
      <c r="AG54" s="157">
        <v>0.5</v>
      </c>
      <c r="AH54" s="155"/>
      <c r="AI54" s="155"/>
      <c r="AJ54" s="155"/>
      <c r="AK54" s="155"/>
      <c r="AL54" s="155"/>
      <c r="AM54" s="157">
        <v>0.3</v>
      </c>
      <c r="AN54" s="155"/>
      <c r="AO54" s="155"/>
      <c r="AP54" s="157"/>
      <c r="AQ54" s="681"/>
      <c r="AR54" s="681"/>
      <c r="AS54" s="681"/>
      <c r="AT54" s="681"/>
      <c r="AU54" s="682"/>
      <c r="AV54" s="682"/>
      <c r="AW54" s="681"/>
      <c r="AX54" s="683"/>
      <c r="AY54" s="681"/>
      <c r="AZ54" s="681"/>
      <c r="BA54" s="680"/>
      <c r="BB54" s="681"/>
      <c r="BC54" s="684"/>
      <c r="BD54" s="685"/>
      <c r="BE54" s="204" t="s">
        <v>1309</v>
      </c>
      <c r="BF54" s="685"/>
      <c r="BG54" s="685"/>
      <c r="BH54" s="685"/>
      <c r="BI54" s="685"/>
      <c r="BJ54" s="685"/>
      <c r="BK54" s="208" t="s">
        <v>1310</v>
      </c>
      <c r="BL54" s="706"/>
      <c r="BM54" s="706"/>
    </row>
    <row r="55" spans="2:65" ht="62.25" customHeight="1" x14ac:dyDescent="0.2">
      <c r="B55" s="664"/>
      <c r="C55" s="627" t="s">
        <v>991</v>
      </c>
      <c r="D55" s="624" t="str">
        <f>'3-IDENTIFICACIÓN DEL RIESGO'!G92</f>
        <v>Uso de la  información sobre adjudicación  de baldios a Entidades de Derecho Publico para beneficio particular o de terceros</v>
      </c>
      <c r="E55" s="624" t="s">
        <v>388</v>
      </c>
      <c r="F55" s="192" t="str">
        <f>'3-IDENTIFICACIÓN DEL RIESGO'!H92</f>
        <v xml:space="preserve">Presencia de intereses particulares o conductas de recibir o solicitar beneficios en la adjudicación de terrenos baldios de la Nación a Entidades de Derecho Público por parte del profesional de SATN designado </v>
      </c>
      <c r="G55" s="192" t="str">
        <f>'3-IDENTIFICACIÓN DEL RIESGO'!L92</f>
        <v>Afectación en el logro de indicadores y metas asociadas a Entidades de Derecho Público aprobadas en la DAT - SATN</v>
      </c>
      <c r="H55" s="635" t="str">
        <f>'4-VALORACIÓN DEL RIESGO'!G51</f>
        <v>Probable</v>
      </c>
      <c r="I55" s="635" t="str">
        <f>'4-VALORACIÓN DEL RIESGO'!AC51</f>
        <v>Catastrófico</v>
      </c>
      <c r="J55" s="635" t="str">
        <f>'4-VALORACIÓN DEL RIESGO'!AE51</f>
        <v>Extremo</v>
      </c>
      <c r="K55" s="633" t="str">
        <f>'4-VALORACIÓN DEL RIESGO'!AF51</f>
        <v>Reducir</v>
      </c>
      <c r="L55" s="163" t="s">
        <v>995</v>
      </c>
      <c r="M55" s="192" t="str">
        <f>'5-CONTROLES'!L92</f>
        <v>Realizar la revisión jurídica inicial y técnica de las solicitudes de adjudicación de baldíos a Entidades de Derecho Público-EDP, recibidos en la Subdirección de Administración de Tierras de la Nación-SATN.</v>
      </c>
      <c r="N55" s="192" t="str">
        <f>'5-CONTROLES'!K92</f>
        <v xml:space="preserve">ACCTI-F-065 FORMA AUTO DE ARCHIVO POR DESISTIMIENTO TÁCITO O EXPRESO </v>
      </c>
      <c r="O55" s="192" t="str">
        <f>'5-CONTROLES'!F92</f>
        <v>Subdirección de Administración de Tierras de la Nación  (Profesionales asignados)</v>
      </c>
      <c r="P55" s="192" t="str">
        <f>'5-CONTROLES'!G92</f>
        <v>Trimestral</v>
      </c>
      <c r="Q55" s="159" t="s">
        <v>551</v>
      </c>
      <c r="R55" s="192" t="str">
        <f>'5-CONTROLES'!AB92</f>
        <v>Fuerte</v>
      </c>
      <c r="S55" s="192" t="str">
        <f>'5-CONTROLES'!AC92</f>
        <v>Fuerte</v>
      </c>
      <c r="T55" s="192" t="str">
        <f>'5-CONTROLES'!AD92</f>
        <v>Fuerte</v>
      </c>
      <c r="U55" s="624" t="str">
        <f>'5-CONTROLES'!AH92</f>
        <v>Fuerte</v>
      </c>
      <c r="V55" s="633" t="str">
        <f>'5-CONTROLES'!AL92</f>
        <v>Improbable</v>
      </c>
      <c r="W55" s="633" t="str">
        <f>'5-CONTROLES'!AP92</f>
        <v>Catastrófico</v>
      </c>
      <c r="X55" s="635" t="str">
        <f>'5-CONTROLES'!AQ92</f>
        <v>Extremo</v>
      </c>
      <c r="Y55" s="633" t="str">
        <f>'5-CONTROLES'!AS92</f>
        <v>Actividad preventiva</v>
      </c>
      <c r="Z55" s="163" t="s">
        <v>1000</v>
      </c>
      <c r="AA55" s="155" t="s">
        <v>577</v>
      </c>
      <c r="AB55" s="155" t="s">
        <v>554</v>
      </c>
      <c r="AC55" s="157" t="s">
        <v>578</v>
      </c>
      <c r="AD55" s="157">
        <v>0.7</v>
      </c>
      <c r="AE55" s="155"/>
      <c r="AF55" s="157">
        <v>0.5</v>
      </c>
      <c r="AG55" s="155"/>
      <c r="AH55" s="155"/>
      <c r="AI55" s="155"/>
      <c r="AJ55" s="155"/>
      <c r="AK55" s="155"/>
      <c r="AL55" s="157">
        <v>0.2</v>
      </c>
      <c r="AM55" s="155"/>
      <c r="AN55" s="155"/>
      <c r="AO55" s="155"/>
      <c r="AP55" s="155"/>
      <c r="AQ55" s="681"/>
      <c r="AR55" s="681" t="s">
        <v>1203</v>
      </c>
      <c r="AS55" s="681" t="s">
        <v>1203</v>
      </c>
      <c r="AT55" s="681"/>
      <c r="AU55" s="682" t="s">
        <v>1283</v>
      </c>
      <c r="AV55" s="682" t="s">
        <v>1321</v>
      </c>
      <c r="AW55" s="681"/>
      <c r="AX55" s="683" t="s">
        <v>1203</v>
      </c>
      <c r="AY55" s="681"/>
      <c r="AZ55" s="681"/>
      <c r="BA55" s="680" t="s">
        <v>1203</v>
      </c>
      <c r="BB55" s="681"/>
      <c r="BC55" s="684" t="s">
        <v>1200</v>
      </c>
      <c r="BD55" s="685" t="s">
        <v>129</v>
      </c>
      <c r="BE55" s="204" t="s">
        <v>1311</v>
      </c>
      <c r="BF55" s="685" t="s">
        <v>186</v>
      </c>
      <c r="BG55" s="685" t="s">
        <v>129</v>
      </c>
      <c r="BH55" s="685" t="s">
        <v>129</v>
      </c>
      <c r="BI55" s="685" t="s">
        <v>129</v>
      </c>
      <c r="BJ55" s="685" t="s">
        <v>129</v>
      </c>
      <c r="BK55" s="208" t="s">
        <v>1312</v>
      </c>
      <c r="BL55" s="705" t="s">
        <v>1206</v>
      </c>
      <c r="BM55" s="705" t="s">
        <v>1206</v>
      </c>
    </row>
    <row r="56" spans="2:65" ht="51.75" customHeight="1" x14ac:dyDescent="0.2">
      <c r="B56" s="664"/>
      <c r="C56" s="628"/>
      <c r="D56" s="626"/>
      <c r="E56" s="626"/>
      <c r="F56" s="192" t="str">
        <f>'3-IDENTIFICACIÓN DEL RIESGO'!H93</f>
        <v>Desconocimiento de los requisitos establecidos en el Procedimiento de Adjudicación de Baldios a Entidades de Derecho Púiblcio por colaboradores nuevos que ingresan al grupo funcional de LP en la SATN</v>
      </c>
      <c r="G56" s="192" t="str">
        <f>'3-IDENTIFICACIÓN DEL RIESGO'!L93</f>
        <v>Investigaciones internas (control interno) o externas (por parte de órganos de control)</v>
      </c>
      <c r="H56" s="636"/>
      <c r="I56" s="636"/>
      <c r="J56" s="636"/>
      <c r="K56" s="634"/>
      <c r="L56" s="163" t="s">
        <v>996</v>
      </c>
      <c r="M56" s="192" t="str">
        <f>'5-CONTROLES'!L93</f>
        <v>Actualizar la matriz de seguimiento de solicitudes de Entidades de Derecho Público-EDP, según trámites adelantados.</v>
      </c>
      <c r="N56" s="192" t="str">
        <f>'5-CONTROLES'!K93</f>
        <v>ACCTI-F-032  Matriz de seguimiento de solicitudes de EDP</v>
      </c>
      <c r="O56" s="192" t="str">
        <f>'5-CONTROLES'!F93</f>
        <v>Subdirección de Administración de Tierras de la Nación  (Profesionales asignados)</v>
      </c>
      <c r="P56" s="192" t="str">
        <f>'5-CONTROLES'!G93</f>
        <v>Trimestral</v>
      </c>
      <c r="Q56" s="159" t="s">
        <v>552</v>
      </c>
      <c r="R56" s="192" t="str">
        <f>'5-CONTROLES'!AB93</f>
        <v>Fuerte</v>
      </c>
      <c r="S56" s="192" t="str">
        <f>'5-CONTROLES'!AC93</f>
        <v>Fuerte</v>
      </c>
      <c r="T56" s="192" t="str">
        <f>'5-CONTROLES'!AD93</f>
        <v>Fuerte</v>
      </c>
      <c r="U56" s="626"/>
      <c r="V56" s="634"/>
      <c r="W56" s="634"/>
      <c r="X56" s="636"/>
      <c r="Y56" s="634"/>
      <c r="Z56" s="163" t="s">
        <v>1001</v>
      </c>
      <c r="AA56" s="155" t="s">
        <v>579</v>
      </c>
      <c r="AB56" s="155" t="s">
        <v>580</v>
      </c>
      <c r="AC56" s="155" t="s">
        <v>581</v>
      </c>
      <c r="AD56" s="157">
        <v>0.7</v>
      </c>
      <c r="AE56" s="155"/>
      <c r="AF56" s="155"/>
      <c r="AG56" s="157">
        <v>0.5</v>
      </c>
      <c r="AH56" s="157"/>
      <c r="AI56" s="155"/>
      <c r="AJ56" s="155"/>
      <c r="AK56" s="155"/>
      <c r="AL56" s="155"/>
      <c r="AM56" s="157">
        <v>0.2</v>
      </c>
      <c r="AN56" s="155"/>
      <c r="AO56" s="155"/>
      <c r="AP56" s="155"/>
      <c r="AQ56" s="681"/>
      <c r="AR56" s="681"/>
      <c r="AS56" s="681"/>
      <c r="AT56" s="681"/>
      <c r="AU56" s="682"/>
      <c r="AV56" s="682"/>
      <c r="AW56" s="681"/>
      <c r="AX56" s="683"/>
      <c r="AY56" s="681"/>
      <c r="AZ56" s="681"/>
      <c r="BA56" s="680"/>
      <c r="BB56" s="681"/>
      <c r="BC56" s="684"/>
      <c r="BD56" s="685"/>
      <c r="BE56" s="204" t="s">
        <v>1313</v>
      </c>
      <c r="BF56" s="685"/>
      <c r="BG56" s="685"/>
      <c r="BH56" s="685"/>
      <c r="BI56" s="685"/>
      <c r="BJ56" s="685"/>
      <c r="BK56" s="208" t="s">
        <v>1314</v>
      </c>
      <c r="BL56" s="706"/>
      <c r="BM56" s="706"/>
    </row>
    <row r="57" spans="2:65" ht="63" customHeight="1" x14ac:dyDescent="0.25">
      <c r="B57" s="664"/>
      <c r="C57" s="627" t="s">
        <v>992</v>
      </c>
      <c r="D57" s="624" t="str">
        <f>'3-IDENTIFICACIÓN DEL RIESGO'!G94</f>
        <v>Ofrecer en UGT promesa de éxito en la realización o priorización de un trámite a cambio de un beneficio personal</v>
      </c>
      <c r="E57" s="624" t="s">
        <v>388</v>
      </c>
      <c r="F57" s="192" t="str">
        <f>'3-IDENTIFICACIÓN DEL RIESGO'!H94</f>
        <v>Presión por partes interesadas</v>
      </c>
      <c r="G57" s="192" t="str">
        <f>'3-IDENTIFICACIÓN DEL RIESGO'!L94</f>
        <v>Deterioro de la imagen institucional</v>
      </c>
      <c r="H57" s="635" t="str">
        <f>'4-VALORACIÓN DEL RIESGO'!G52</f>
        <v>Probable</v>
      </c>
      <c r="I57" s="635" t="str">
        <f>'4-VALORACIÓN DEL RIESGO'!AC52</f>
        <v>Catastrófico</v>
      </c>
      <c r="J57" s="635" t="str">
        <f>'4-VALORACIÓN DEL RIESGO'!AE52</f>
        <v>Extremo</v>
      </c>
      <c r="K57" s="633" t="str">
        <f>'4-VALORACIÓN DEL RIESGO'!AF52</f>
        <v>Reducir</v>
      </c>
      <c r="L57" s="629" t="s">
        <v>997</v>
      </c>
      <c r="M57" s="624" t="str">
        <f>'5-CONTROLES'!L94</f>
        <v>Jornadas de sensibilización de los equipos de trabajo de la ANT, sobre las sanciones que se incurren al alterar o modificar los procedimientos establecidos por la Entidad.</v>
      </c>
      <c r="N57" s="624" t="str">
        <f>'5-CONTROLES'!K94</f>
        <v>Jornadas de sensibilización realizdas</v>
      </c>
      <c r="O57" s="624" t="str">
        <f>'5-CONTROLES'!F94</f>
        <v>Líderes de Unidades de Gestión Territorial UGT</v>
      </c>
      <c r="P57" s="624" t="str">
        <f>'5-CONTROLES'!G94</f>
        <v>Según programación</v>
      </c>
      <c r="Q57" s="631" t="s">
        <v>1174</v>
      </c>
      <c r="R57" s="624" t="str">
        <f>'5-CONTROLES'!AB94</f>
        <v>Débil</v>
      </c>
      <c r="S57" s="624" t="str">
        <f>'5-CONTROLES'!AC94</f>
        <v>Moderado</v>
      </c>
      <c r="T57" s="624" t="str">
        <f>'5-CONTROLES'!AD94</f>
        <v>Débil</v>
      </c>
      <c r="U57" s="624" t="str">
        <f>'5-CONTROLES'!AH94</f>
        <v>Débil</v>
      </c>
      <c r="V57" s="633" t="str">
        <f>'5-CONTROLES'!AL94</f>
        <v>Probable</v>
      </c>
      <c r="W57" s="633" t="str">
        <f>'5-CONTROLES'!AP94</f>
        <v>Catastrófico</v>
      </c>
      <c r="X57" s="635" t="str">
        <f>'5-CONTROLES'!AQ94</f>
        <v>Extremo</v>
      </c>
      <c r="Y57" s="633" t="str">
        <f>'5-CONTROLES'!AS94</f>
        <v>Actividad preventiva</v>
      </c>
      <c r="Z57" s="629" t="s">
        <v>1002</v>
      </c>
      <c r="AA57" s="623" t="s">
        <v>597</v>
      </c>
      <c r="AB57" s="623" t="s">
        <v>598</v>
      </c>
      <c r="AC57" s="623" t="s">
        <v>599</v>
      </c>
      <c r="AD57" s="623">
        <v>8</v>
      </c>
      <c r="AE57" s="623"/>
      <c r="AF57" s="623"/>
      <c r="AG57" s="623"/>
      <c r="AH57" s="623"/>
      <c r="AI57" s="623"/>
      <c r="AJ57" s="623"/>
      <c r="AK57" s="623"/>
      <c r="AL57" s="623"/>
      <c r="AM57" s="623"/>
      <c r="AN57" s="623"/>
      <c r="AO57" s="623">
        <v>8</v>
      </c>
      <c r="AP57" s="623"/>
      <c r="AQ57" s="681"/>
      <c r="AR57" s="681" t="s">
        <v>1203</v>
      </c>
      <c r="AS57" s="681" t="s">
        <v>1203</v>
      </c>
      <c r="AT57" s="681"/>
      <c r="AU57" s="682" t="s">
        <v>1261</v>
      </c>
      <c r="AV57" s="682" t="s">
        <v>1262</v>
      </c>
      <c r="AW57" s="681"/>
      <c r="AX57" s="683" t="s">
        <v>1203</v>
      </c>
      <c r="AY57" s="681"/>
      <c r="AZ57" s="681"/>
      <c r="BA57" s="680"/>
      <c r="BB57" s="683" t="s">
        <v>1203</v>
      </c>
      <c r="BC57" s="684" t="s">
        <v>1263</v>
      </c>
      <c r="BD57" s="685" t="s">
        <v>129</v>
      </c>
      <c r="BE57" s="681" t="s">
        <v>1264</v>
      </c>
      <c r="BF57" s="685" t="s">
        <v>186</v>
      </c>
      <c r="BG57" s="685" t="s">
        <v>129</v>
      </c>
      <c r="BH57" s="685" t="s">
        <v>129</v>
      </c>
      <c r="BI57" s="685" t="s">
        <v>129</v>
      </c>
      <c r="BJ57" s="685" t="s">
        <v>129</v>
      </c>
      <c r="BK57" s="681" t="s">
        <v>1265</v>
      </c>
      <c r="BL57" s="705" t="s">
        <v>1206</v>
      </c>
      <c r="BM57" s="705" t="s">
        <v>1206</v>
      </c>
    </row>
    <row r="58" spans="2:65" ht="63" customHeight="1" x14ac:dyDescent="0.25">
      <c r="B58" s="664"/>
      <c r="C58" s="628"/>
      <c r="D58" s="626"/>
      <c r="E58" s="626"/>
      <c r="F58" s="192" t="str">
        <f>'3-IDENTIFICACIÓN DEL RIESGO'!H95</f>
        <v>Intereses particulares de servidores públicos</v>
      </c>
      <c r="G58" s="192" t="str">
        <f>'3-IDENTIFICACIÓN DEL RIESGO'!L95</f>
        <v>Detrimento patrimonial</v>
      </c>
      <c r="H58" s="636"/>
      <c r="I58" s="636"/>
      <c r="J58" s="636"/>
      <c r="K58" s="634"/>
      <c r="L58" s="630"/>
      <c r="M58" s="626"/>
      <c r="N58" s="626"/>
      <c r="O58" s="626"/>
      <c r="P58" s="626"/>
      <c r="Q58" s="632"/>
      <c r="R58" s="626"/>
      <c r="S58" s="626"/>
      <c r="T58" s="626"/>
      <c r="U58" s="626"/>
      <c r="V58" s="634"/>
      <c r="W58" s="634"/>
      <c r="X58" s="636"/>
      <c r="Y58" s="634"/>
      <c r="Z58" s="630"/>
      <c r="AA58" s="301"/>
      <c r="AB58" s="301"/>
      <c r="AC58" s="301"/>
      <c r="AD58" s="301"/>
      <c r="AE58" s="301"/>
      <c r="AF58" s="301"/>
      <c r="AG58" s="301"/>
      <c r="AH58" s="301"/>
      <c r="AI58" s="301"/>
      <c r="AJ58" s="301"/>
      <c r="AK58" s="301"/>
      <c r="AL58" s="301"/>
      <c r="AM58" s="301"/>
      <c r="AN58" s="301"/>
      <c r="AO58" s="301"/>
      <c r="AP58" s="301"/>
      <c r="AQ58" s="681"/>
      <c r="AR58" s="681"/>
      <c r="AS58" s="681"/>
      <c r="AT58" s="681"/>
      <c r="AU58" s="682"/>
      <c r="AV58" s="682"/>
      <c r="AW58" s="681"/>
      <c r="AX58" s="683"/>
      <c r="AY58" s="681"/>
      <c r="AZ58" s="681"/>
      <c r="BA58" s="680"/>
      <c r="BB58" s="683"/>
      <c r="BC58" s="684"/>
      <c r="BD58" s="685"/>
      <c r="BE58" s="681"/>
      <c r="BF58" s="685"/>
      <c r="BG58" s="685"/>
      <c r="BH58" s="685"/>
      <c r="BI58" s="685"/>
      <c r="BJ58" s="685"/>
      <c r="BK58" s="681"/>
      <c r="BL58" s="706"/>
      <c r="BM58" s="706"/>
    </row>
    <row r="59" spans="2:65" ht="25.5" customHeight="1" x14ac:dyDescent="0.25">
      <c r="B59" s="664" t="str">
        <f>'3-IDENTIFICACIÓN DEL RIESGO'!B100</f>
        <v>Evaluación del Impacto del Ordenamiento Social de la Propiedad Rural</v>
      </c>
      <c r="C59" s="627"/>
      <c r="D59" s="624" t="str">
        <f>'3-IDENTIFICACIÓN DEL RIESGO'!G100</f>
        <v>***Sin información de riesgos de corrupción</v>
      </c>
      <c r="E59" s="624"/>
      <c r="F59" s="192"/>
      <c r="G59" s="192"/>
      <c r="H59" s="635"/>
      <c r="I59" s="635"/>
      <c r="J59" s="635"/>
      <c r="K59" s="633"/>
      <c r="L59" s="163"/>
      <c r="M59" s="192"/>
      <c r="N59" s="192"/>
      <c r="O59" s="192"/>
      <c r="P59" s="192"/>
      <c r="Q59" s="181"/>
      <c r="R59" s="192"/>
      <c r="S59" s="192"/>
      <c r="T59" s="192"/>
      <c r="U59" s="624"/>
      <c r="V59" s="633"/>
      <c r="W59" s="633"/>
      <c r="X59" s="635"/>
      <c r="Y59" s="633"/>
      <c r="Z59" s="163"/>
      <c r="AA59" s="164"/>
      <c r="AB59" s="165"/>
      <c r="AC59" s="164"/>
      <c r="AD59" s="181"/>
      <c r="AE59" s="165"/>
      <c r="AF59" s="165"/>
      <c r="AG59" s="165"/>
      <c r="AH59" s="165"/>
      <c r="AI59" s="165"/>
      <c r="AJ59" s="165"/>
      <c r="AK59" s="164"/>
      <c r="AL59" s="165"/>
      <c r="AM59" s="165"/>
      <c r="AN59" s="165"/>
      <c r="AO59" s="165"/>
      <c r="AP59" s="166"/>
      <c r="AQ59" s="692" t="s">
        <v>1315</v>
      </c>
      <c r="AR59" s="693"/>
      <c r="AS59" s="693"/>
      <c r="AT59" s="693"/>
      <c r="AU59" s="693"/>
      <c r="AV59" s="693"/>
      <c r="AW59" s="693"/>
      <c r="AX59" s="693"/>
      <c r="AY59" s="693"/>
      <c r="AZ59" s="693"/>
      <c r="BA59" s="693"/>
      <c r="BB59" s="693"/>
      <c r="BC59" s="693"/>
      <c r="BD59" s="693"/>
      <c r="BE59" s="693"/>
      <c r="BF59" s="693"/>
      <c r="BG59" s="693"/>
      <c r="BH59" s="693"/>
      <c r="BI59" s="693"/>
      <c r="BJ59" s="693"/>
      <c r="BK59" s="693"/>
      <c r="BL59" s="693"/>
      <c r="BM59" s="694"/>
    </row>
    <row r="60" spans="2:65" ht="60" customHeight="1" x14ac:dyDescent="0.25">
      <c r="B60" s="664"/>
      <c r="C60" s="628"/>
      <c r="D60" s="626"/>
      <c r="E60" s="626"/>
      <c r="F60" s="192"/>
      <c r="G60" s="192"/>
      <c r="H60" s="636"/>
      <c r="I60" s="636"/>
      <c r="J60" s="636"/>
      <c r="K60" s="634"/>
      <c r="L60" s="163"/>
      <c r="M60" s="192"/>
      <c r="N60" s="192"/>
      <c r="O60" s="192"/>
      <c r="P60" s="192"/>
      <c r="Q60" s="181"/>
      <c r="R60" s="192"/>
      <c r="S60" s="192"/>
      <c r="T60" s="192"/>
      <c r="U60" s="626"/>
      <c r="V60" s="634"/>
      <c r="W60" s="634"/>
      <c r="X60" s="636"/>
      <c r="Y60" s="634"/>
      <c r="Z60" s="163"/>
      <c r="AA60" s="164"/>
      <c r="AB60" s="165"/>
      <c r="AC60" s="164"/>
      <c r="AD60" s="181"/>
      <c r="AE60" s="165"/>
      <c r="AF60" s="165"/>
      <c r="AG60" s="165"/>
      <c r="AH60" s="165"/>
      <c r="AI60" s="165"/>
      <c r="AJ60" s="165"/>
      <c r="AK60" s="164"/>
      <c r="AL60" s="165"/>
      <c r="AM60" s="165"/>
      <c r="AN60" s="165"/>
      <c r="AO60" s="165"/>
      <c r="AP60" s="166"/>
      <c r="AQ60" s="695"/>
      <c r="AR60" s="696"/>
      <c r="AS60" s="696"/>
      <c r="AT60" s="696"/>
      <c r="AU60" s="696"/>
      <c r="AV60" s="696"/>
      <c r="AW60" s="696"/>
      <c r="AX60" s="696"/>
      <c r="AY60" s="696"/>
      <c r="AZ60" s="696"/>
      <c r="BA60" s="696"/>
      <c r="BB60" s="696"/>
      <c r="BC60" s="696"/>
      <c r="BD60" s="696"/>
      <c r="BE60" s="696"/>
      <c r="BF60" s="696"/>
      <c r="BG60" s="696"/>
      <c r="BH60" s="696"/>
      <c r="BI60" s="696"/>
      <c r="BJ60" s="696"/>
      <c r="BK60" s="696"/>
      <c r="BL60" s="696"/>
      <c r="BM60" s="697"/>
    </row>
    <row r="61" spans="2:65" ht="106.5" customHeight="1" x14ac:dyDescent="0.25">
      <c r="B61" s="664" t="str">
        <f>'3-IDENTIFICACIÓN DEL RIESGO'!B110</f>
        <v>Gestión de la Información</v>
      </c>
      <c r="C61" s="627" t="s">
        <v>1004</v>
      </c>
      <c r="D61" s="624" t="str">
        <f>'3-IDENTIFICACIÓN DEL RIESGO'!G110</f>
        <v>Manipulación de la información durante la visita técnica, levantamientos topográficos en campo y procesamiento de la información en oficina, afectando la cabida y linderos de los predios solicitados por el área misional, para beneficios particulares.</v>
      </c>
      <c r="E61" s="624" t="s">
        <v>388</v>
      </c>
      <c r="F61" s="624" t="str">
        <f>'3-IDENTIFICACIÓN DEL RIESGO'!H110</f>
        <v>Presencia de intereses particulares para la modificación de la cabida y linderos de los predios; incluidas las conductas de recibir o solicitar beneficios por parte de un servidor público, contratista u operador para beneficio de un particular, ejecutando actividades por fuera de las normas, procedimientos, parámetros y criterios establecidos en procedimientos, guias, instructivos y formatos.</v>
      </c>
      <c r="G61" s="624" t="str">
        <f>'3-IDENTIFICACIÓN DEL RIESGO'!L110</f>
        <v>Afectación en el desarrollo de las actividades misionales.
Investigaciones por parte de órganos de control.
Afectación de credibilidad e imagen institucional
Detrimento patrimonial</v>
      </c>
      <c r="H61" s="635" t="str">
        <f>'4-VALORACIÓN DEL RIESGO'!G60</f>
        <v>Probable</v>
      </c>
      <c r="I61" s="635" t="str">
        <f>'4-VALORACIÓN DEL RIESGO'!AC60</f>
        <v>Catastrófico</v>
      </c>
      <c r="J61" s="635" t="str">
        <f>'4-VALORACIÓN DEL RIESGO'!AE60</f>
        <v>Extremo</v>
      </c>
      <c r="K61" s="633" t="str">
        <f>'4-VALORACIÓN DEL RIESGO'!AF60</f>
        <v>Reducir</v>
      </c>
      <c r="L61" s="627" t="s">
        <v>1137</v>
      </c>
      <c r="M61" s="624" t="str">
        <f>'5-CONTROLES'!L110</f>
        <v>El Asesor de la Dirección General para asuntos de geografía y topografía (Director de Área) y/o El profesional delegado por el asesor quien se encargará de consolidar la información de Cruce de información geográfica F-007, levantamiento topográfico (soportes), Redacción Técnica de Linderos F-009 y planos cada vez que sea requerido por el área misional.
El profesional designado por el Asesor tendra la responsabilidad de verificar y revisar el procedimiento realizado en campo por medio de la validación de evidencias de los formatos, datos de campo y del proceso de oficina con relación en la construcción de los linderos para la definicón de la cabida.
El control de calidad se realiza segùn procedmiento GINFO-P-007 (ITEM 10) "Revisión de los productos generados, bajo las especificaciones de las guías y formatos oficiales adoptados por la Agencia". En el caso de determinar una No conformidad en el producto, se reporta al topógrafo o socio estratégico para que este ajuste la información necesaria; este ajuste es nuevamente sometido a un control de calidad. Ningún informe relacionado con el levantamiento topográfico es entregado al solicitante sin contar con la conformidad de control de calidad.</v>
      </c>
      <c r="N61" s="624" t="str">
        <f>'5-CONTROLES'!K110</f>
        <v xml:space="preserve">Matriz control de Calidad </v>
      </c>
      <c r="O61" s="624" t="str">
        <f>'5-CONTROLES'!F110</f>
        <v>Asesor de la Dirección General para asuntos de geografía y topografía</v>
      </c>
      <c r="P61" s="624" t="str">
        <f>'5-CONTROLES'!G110</f>
        <v xml:space="preserve">cada vez que recibe una solicitud </v>
      </c>
      <c r="Q61" s="623" t="s">
        <v>1138</v>
      </c>
      <c r="R61" s="624" t="str">
        <f>'5-CONTROLES'!AB110</f>
        <v>Fuerte</v>
      </c>
      <c r="S61" s="624" t="str">
        <f>'5-CONTROLES'!AC110</f>
        <v>Moderado</v>
      </c>
      <c r="T61" s="624" t="str">
        <f>'5-CONTROLES'!AD110</f>
        <v>Moderado</v>
      </c>
      <c r="U61" s="624" t="str">
        <f>'5-CONTROLES'!AH110</f>
        <v>Moderado</v>
      </c>
      <c r="V61" s="633" t="str">
        <f>'5-CONTROLES'!AL110</f>
        <v>Posible</v>
      </c>
      <c r="W61" s="633" t="str">
        <f>'5-CONTROLES'!AP110</f>
        <v>Catastrófico</v>
      </c>
      <c r="X61" s="635" t="str">
        <f>'5-CONTROLES'!AQ110</f>
        <v>Extremo</v>
      </c>
      <c r="Y61" s="633" t="str">
        <f>'5-CONTROLES'!AS110</f>
        <v>Actividad preventiva</v>
      </c>
      <c r="Z61" s="627" t="s">
        <v>1137</v>
      </c>
      <c r="AA61" s="623" t="s">
        <v>1139</v>
      </c>
      <c r="AB61" s="623" t="s">
        <v>1140</v>
      </c>
      <c r="AC61" s="623" t="s">
        <v>1141</v>
      </c>
      <c r="AD61" s="623">
        <v>3</v>
      </c>
      <c r="AE61" s="623"/>
      <c r="AF61" s="623"/>
      <c r="AG61" s="623"/>
      <c r="AH61" s="623"/>
      <c r="AI61" s="623"/>
      <c r="AJ61" s="623"/>
      <c r="AK61" s="623"/>
      <c r="AL61" s="623"/>
      <c r="AM61" s="623"/>
      <c r="AN61" s="623">
        <v>1</v>
      </c>
      <c r="AO61" s="623">
        <v>1</v>
      </c>
      <c r="AP61" s="623">
        <v>1</v>
      </c>
      <c r="AQ61" s="681" t="s">
        <v>1203</v>
      </c>
      <c r="AR61" s="681"/>
      <c r="AS61" s="681" t="s">
        <v>1203</v>
      </c>
      <c r="AT61" s="681"/>
      <c r="AU61" s="682" t="s">
        <v>1322</v>
      </c>
      <c r="AV61" s="682" t="s">
        <v>1323</v>
      </c>
      <c r="AW61" s="681"/>
      <c r="AX61" s="683" t="s">
        <v>1203</v>
      </c>
      <c r="AY61" s="681"/>
      <c r="AZ61" s="681"/>
      <c r="BA61" s="680" t="s">
        <v>1203</v>
      </c>
      <c r="BB61" s="681"/>
      <c r="BC61" s="684" t="s">
        <v>1200</v>
      </c>
      <c r="BD61" s="685" t="s">
        <v>129</v>
      </c>
      <c r="BE61" s="681" t="s">
        <v>1316</v>
      </c>
      <c r="BF61" s="685" t="s">
        <v>186</v>
      </c>
      <c r="BG61" s="685" t="s">
        <v>129</v>
      </c>
      <c r="BH61" s="685" t="s">
        <v>129</v>
      </c>
      <c r="BI61" s="685" t="s">
        <v>129</v>
      </c>
      <c r="BJ61" s="685" t="s">
        <v>129</v>
      </c>
      <c r="BK61" s="681" t="s">
        <v>1317</v>
      </c>
      <c r="BL61" s="705" t="s">
        <v>1206</v>
      </c>
      <c r="BM61" s="705" t="s">
        <v>1206</v>
      </c>
    </row>
    <row r="62" spans="2:65" ht="36.75" customHeight="1" x14ac:dyDescent="0.25">
      <c r="B62" s="664"/>
      <c r="C62" s="628"/>
      <c r="D62" s="626"/>
      <c r="E62" s="626"/>
      <c r="F62" s="626"/>
      <c r="G62" s="626"/>
      <c r="H62" s="636"/>
      <c r="I62" s="636"/>
      <c r="J62" s="636"/>
      <c r="K62" s="634"/>
      <c r="L62" s="628"/>
      <c r="M62" s="626"/>
      <c r="N62" s="626"/>
      <c r="O62" s="626"/>
      <c r="P62" s="626"/>
      <c r="Q62" s="301"/>
      <c r="R62" s="626"/>
      <c r="S62" s="626"/>
      <c r="T62" s="626"/>
      <c r="U62" s="626"/>
      <c r="V62" s="634"/>
      <c r="W62" s="634"/>
      <c r="X62" s="636"/>
      <c r="Y62" s="634"/>
      <c r="Z62" s="628"/>
      <c r="AA62" s="301"/>
      <c r="AB62" s="301"/>
      <c r="AC62" s="301"/>
      <c r="AD62" s="301"/>
      <c r="AE62" s="301"/>
      <c r="AF62" s="301"/>
      <c r="AG62" s="301"/>
      <c r="AH62" s="301"/>
      <c r="AI62" s="301"/>
      <c r="AJ62" s="301"/>
      <c r="AK62" s="301"/>
      <c r="AL62" s="301"/>
      <c r="AM62" s="301"/>
      <c r="AN62" s="301"/>
      <c r="AO62" s="301"/>
      <c r="AP62" s="301"/>
      <c r="AQ62" s="681"/>
      <c r="AR62" s="681"/>
      <c r="AS62" s="681"/>
      <c r="AT62" s="681"/>
      <c r="AU62" s="682"/>
      <c r="AV62" s="682"/>
      <c r="AW62" s="681"/>
      <c r="AX62" s="683"/>
      <c r="AY62" s="681"/>
      <c r="AZ62" s="681"/>
      <c r="BA62" s="680"/>
      <c r="BB62" s="681"/>
      <c r="BC62" s="684"/>
      <c r="BD62" s="685"/>
      <c r="BE62" s="681"/>
      <c r="BF62" s="685"/>
      <c r="BG62" s="685"/>
      <c r="BH62" s="685"/>
      <c r="BI62" s="685"/>
      <c r="BJ62" s="685"/>
      <c r="BK62" s="681"/>
      <c r="BL62" s="706"/>
      <c r="BM62" s="706"/>
    </row>
    <row r="63" spans="2:65" ht="48.75" customHeight="1" x14ac:dyDescent="0.25">
      <c r="B63" s="659" t="str">
        <f>'3-IDENTIFICACIÓN DEL RIESGO'!B120</f>
        <v>Gestión del Talento Humano</v>
      </c>
      <c r="C63" s="627" t="s">
        <v>1005</v>
      </c>
      <c r="D63" s="624" t="str">
        <f>'3-IDENTIFICACIÓN DEL RIESGO'!G120</f>
        <v>Vinculación de personal sin cumplimiento de requisitos mínimos en beneficio particular o de un tercero.</v>
      </c>
      <c r="E63" s="624" t="s">
        <v>388</v>
      </c>
      <c r="F63" s="192" t="str">
        <f>'3-IDENTIFICACIÓN DEL RIESGO'!H120</f>
        <v xml:space="preserve">Intereses de terceros. Omisión intencional en la aplicación de criterios definidos en el Manual de Funciones, competencias y requisitos o la  modificación de los mismos </v>
      </c>
      <c r="G63" s="192" t="str">
        <f>'3-IDENTIFICACIÓN DEL RIESGO'!L120</f>
        <v xml:space="preserve"> Investigaciones por parte de órganos de control.</v>
      </c>
      <c r="H63" s="635" t="str">
        <f>'4-VALORACIÓN DEL RIESGO'!G65</f>
        <v>Rara Vez</v>
      </c>
      <c r="I63" s="635" t="str">
        <f>'4-VALORACIÓN DEL RIESGO'!AC65</f>
        <v>Mayor</v>
      </c>
      <c r="J63" s="635" t="str">
        <f>'4-VALORACIÓN DEL RIESGO'!AE65</f>
        <v>Alto</v>
      </c>
      <c r="K63" s="633" t="str">
        <f>'4-VALORACIÓN DEL RIESGO'!AF65</f>
        <v>Reducir</v>
      </c>
      <c r="L63" s="627" t="s">
        <v>1009</v>
      </c>
      <c r="M63" s="624" t="str">
        <f>'5-CONTROLES'!L120</f>
        <v>Verificar el cumplimiento de los requisitos exigidos por el empleo a proveer, de acuerdo con los requisitos de Ley y los contemplados en el Manual de Funciones y Competencias Laborales de la Agencia.</v>
      </c>
      <c r="N63" s="624" t="str">
        <f>'5-CONTROLES'!K120</f>
        <v>Formato Cumplimiento Requisitos Mínimos GTHU-F-010, diligenciado por el profesional designado. 
Expediente de hoja de vida conformado</v>
      </c>
      <c r="O63" s="624" t="str">
        <f>'5-CONTROLES'!F120</f>
        <v>Profesionales de la Subdirección de Talento Humano que realizan verificacion de requisitos mínimos</v>
      </c>
      <c r="P63" s="624" t="str">
        <f>'5-CONTROLES'!G120</f>
        <v xml:space="preserve">Cada vez que se requiera vincular una persona a la planta de personal </v>
      </c>
      <c r="Q63" s="623" t="s">
        <v>865</v>
      </c>
      <c r="R63" s="624" t="str">
        <f>'5-CONTROLES'!AB120</f>
        <v>Moderado</v>
      </c>
      <c r="S63" s="624" t="str">
        <f>'5-CONTROLES'!AC120</f>
        <v>Fuerte</v>
      </c>
      <c r="T63" s="624" t="str">
        <f>'5-CONTROLES'!AD120</f>
        <v>Moderado</v>
      </c>
      <c r="U63" s="624" t="str">
        <f>'5-CONTROLES'!AH120</f>
        <v>Moderado</v>
      </c>
      <c r="V63" s="633" t="str">
        <f>'5-CONTROLES'!AL120</f>
        <v>Rara Vez</v>
      </c>
      <c r="W63" s="633" t="str">
        <f>'5-CONTROLES'!AP120</f>
        <v>Mayor</v>
      </c>
      <c r="X63" s="635" t="str">
        <f>'5-CONTROLES'!AQ120</f>
        <v>Alto</v>
      </c>
      <c r="Y63" s="633" t="str">
        <f>'5-CONTROLES'!AS120</f>
        <v>Actividad preventiva</v>
      </c>
      <c r="Z63" s="627" t="s">
        <v>1013</v>
      </c>
      <c r="AA63" s="623" t="s">
        <v>868</v>
      </c>
      <c r="AB63" s="623" t="s">
        <v>869</v>
      </c>
      <c r="AC63" s="623" t="s">
        <v>870</v>
      </c>
      <c r="AD63" s="667">
        <v>1</v>
      </c>
      <c r="AE63" s="667"/>
      <c r="AF63" s="667"/>
      <c r="AG63" s="667"/>
      <c r="AH63" s="667">
        <v>1</v>
      </c>
      <c r="AI63" s="667"/>
      <c r="AJ63" s="667"/>
      <c r="AK63" s="667"/>
      <c r="AL63" s="667">
        <v>1</v>
      </c>
      <c r="AM63" s="667"/>
      <c r="AN63" s="667"/>
      <c r="AO63" s="667"/>
      <c r="AP63" s="667">
        <v>1</v>
      </c>
      <c r="AQ63" s="681"/>
      <c r="AR63" s="681" t="s">
        <v>1203</v>
      </c>
      <c r="AS63" s="681"/>
      <c r="AT63" s="681" t="s">
        <v>1203</v>
      </c>
      <c r="AU63" s="682" t="s">
        <v>1219</v>
      </c>
      <c r="AV63" s="682" t="s">
        <v>1227</v>
      </c>
      <c r="AW63" s="681"/>
      <c r="AX63" s="683" t="s">
        <v>1203</v>
      </c>
      <c r="AY63" s="681"/>
      <c r="AZ63" s="681"/>
      <c r="BA63" s="680" t="s">
        <v>1203</v>
      </c>
      <c r="BB63" s="681"/>
      <c r="BC63" s="684" t="s">
        <v>1228</v>
      </c>
      <c r="BD63" s="685" t="s">
        <v>129</v>
      </c>
      <c r="BE63" s="681" t="s">
        <v>1229</v>
      </c>
      <c r="BF63" s="685" t="s">
        <v>186</v>
      </c>
      <c r="BG63" s="685" t="s">
        <v>129</v>
      </c>
      <c r="BH63" s="685" t="s">
        <v>129</v>
      </c>
      <c r="BI63" s="685" t="s">
        <v>129</v>
      </c>
      <c r="BJ63" s="685" t="s">
        <v>129</v>
      </c>
      <c r="BK63" s="681" t="s">
        <v>1233</v>
      </c>
      <c r="BL63" s="705" t="s">
        <v>1206</v>
      </c>
      <c r="BM63" s="705" t="s">
        <v>1206</v>
      </c>
    </row>
    <row r="64" spans="2:65" ht="27.75" customHeight="1" x14ac:dyDescent="0.25">
      <c r="B64" s="660"/>
      <c r="C64" s="628"/>
      <c r="D64" s="626"/>
      <c r="E64" s="626"/>
      <c r="F64" s="192" t="str">
        <f>'3-IDENTIFICACIÓN DEL RIESGO'!H121</f>
        <v xml:space="preserve">  No validación de la información aportada por los aspirantes o verificación sesgada de cumplimiento de requisitos de vinculación.</v>
      </c>
      <c r="G64" s="192" t="str">
        <f>'3-IDENTIFICACIÓN DEL RIESGO'!L121</f>
        <v>Perdida de la credibilidad institucional</v>
      </c>
      <c r="H64" s="636"/>
      <c r="I64" s="636"/>
      <c r="J64" s="636"/>
      <c r="K64" s="634"/>
      <c r="L64" s="628"/>
      <c r="M64" s="626"/>
      <c r="N64" s="626"/>
      <c r="O64" s="626"/>
      <c r="P64" s="626"/>
      <c r="Q64" s="301"/>
      <c r="R64" s="626"/>
      <c r="S64" s="626"/>
      <c r="T64" s="626"/>
      <c r="U64" s="626"/>
      <c r="V64" s="634"/>
      <c r="W64" s="634"/>
      <c r="X64" s="636"/>
      <c r="Y64" s="634"/>
      <c r="Z64" s="628"/>
      <c r="AA64" s="301"/>
      <c r="AB64" s="301"/>
      <c r="AC64" s="301"/>
      <c r="AD64" s="668"/>
      <c r="AE64" s="668"/>
      <c r="AF64" s="668"/>
      <c r="AG64" s="668"/>
      <c r="AH64" s="668"/>
      <c r="AI64" s="668"/>
      <c r="AJ64" s="668"/>
      <c r="AK64" s="668"/>
      <c r="AL64" s="668"/>
      <c r="AM64" s="668"/>
      <c r="AN64" s="668"/>
      <c r="AO64" s="668"/>
      <c r="AP64" s="668"/>
      <c r="AQ64" s="681"/>
      <c r="AR64" s="681"/>
      <c r="AS64" s="681"/>
      <c r="AT64" s="681"/>
      <c r="AU64" s="682"/>
      <c r="AV64" s="682"/>
      <c r="AW64" s="681"/>
      <c r="AX64" s="683"/>
      <c r="AY64" s="681"/>
      <c r="AZ64" s="681"/>
      <c r="BA64" s="680"/>
      <c r="BB64" s="681"/>
      <c r="BC64" s="684"/>
      <c r="BD64" s="685"/>
      <c r="BE64" s="681"/>
      <c r="BF64" s="685"/>
      <c r="BG64" s="685"/>
      <c r="BH64" s="685"/>
      <c r="BI64" s="685"/>
      <c r="BJ64" s="685"/>
      <c r="BK64" s="681"/>
      <c r="BL64" s="706"/>
      <c r="BM64" s="706"/>
    </row>
    <row r="65" spans="2:65" ht="42" customHeight="1" x14ac:dyDescent="0.25">
      <c r="B65" s="660"/>
      <c r="C65" s="627" t="s">
        <v>1006</v>
      </c>
      <c r="D65" s="624" t="str">
        <f>'3-IDENTIFICACIÓN DEL RIESGO'!G122</f>
        <v>Pérdida o manipulación de  expedientes de historia laboral para beneficio personal o de tercero.</v>
      </c>
      <c r="E65" s="624" t="s">
        <v>388</v>
      </c>
      <c r="F65" s="192" t="str">
        <f>'3-IDENTIFICACIÓN DEL RIESGO'!H122</f>
        <v xml:space="preserve"> Interés en ocultar o manipular antecedentes laborales</v>
      </c>
      <c r="G65" s="192" t="str">
        <f>'3-IDENTIFICACIÓN DEL RIESGO'!L122</f>
        <v xml:space="preserve"> Investigaciones por parte de órganos de control</v>
      </c>
      <c r="H65" s="635" t="str">
        <f>'4-VALORACIÓN DEL RIESGO'!G66</f>
        <v>Rara Vez</v>
      </c>
      <c r="I65" s="635" t="str">
        <f>'4-VALORACIÓN DEL RIESGO'!AC66</f>
        <v>Mayor</v>
      </c>
      <c r="J65" s="635" t="str">
        <f>'4-VALORACIÓN DEL RIESGO'!AE66</f>
        <v>Alto</v>
      </c>
      <c r="K65" s="633" t="str">
        <f>'4-VALORACIÓN DEL RIESGO'!AF66</f>
        <v>Reducir</v>
      </c>
      <c r="L65" s="627" t="s">
        <v>1010</v>
      </c>
      <c r="M65" s="624" t="str">
        <f>'5-CONTROLES'!L122</f>
        <v>Diligenciamiento de la hoja de control de los expedientes de hoja de vida por parte del servidor público encargado de la custodia de las hojas de vida</v>
      </c>
      <c r="N65" s="624" t="str">
        <f>'5-CONTROLES'!K122</f>
        <v>Reporte Hojas de control de los expedientes de hoja de vida diligenciados</v>
      </c>
      <c r="O65" s="624" t="str">
        <f>'5-CONTROLES'!F122</f>
        <v>Funcionario designado para la custodia de expedientes</v>
      </c>
      <c r="P65" s="624" t="str">
        <f>'5-CONTROLES'!G122</f>
        <v>Cuatrimestral</v>
      </c>
      <c r="Q65" s="623" t="s">
        <v>1070</v>
      </c>
      <c r="R65" s="624" t="str">
        <f>'5-CONTROLES'!AB122</f>
        <v>Moderado</v>
      </c>
      <c r="S65" s="624" t="str">
        <f>'5-CONTROLES'!AC122</f>
        <v>Moderado</v>
      </c>
      <c r="T65" s="624" t="str">
        <f>'5-CONTROLES'!AD122</f>
        <v>Moderado</v>
      </c>
      <c r="U65" s="624" t="str">
        <f>'5-CONTROLES'!AH122</f>
        <v>Moderado</v>
      </c>
      <c r="V65" s="633" t="str">
        <f>'5-CONTROLES'!AL122</f>
        <v>Rara Vez</v>
      </c>
      <c r="W65" s="633" t="str">
        <f>'5-CONTROLES'!AP122</f>
        <v>Mayor</v>
      </c>
      <c r="X65" s="635" t="str">
        <f>'5-CONTROLES'!AQ122</f>
        <v>Alto</v>
      </c>
      <c r="Y65" s="633" t="str">
        <f>'5-CONTROLES'!AS122</f>
        <v>Actividad preventiva</v>
      </c>
      <c r="Z65" s="627" t="s">
        <v>1014</v>
      </c>
      <c r="AA65" s="623" t="s">
        <v>1071</v>
      </c>
      <c r="AB65" s="623" t="s">
        <v>871</v>
      </c>
      <c r="AC65" s="623" t="s">
        <v>1072</v>
      </c>
      <c r="AD65" s="667">
        <v>0.9</v>
      </c>
      <c r="AE65" s="623"/>
      <c r="AF65" s="623"/>
      <c r="AG65" s="623"/>
      <c r="AH65" s="667">
        <v>0.85</v>
      </c>
      <c r="AI65" s="623"/>
      <c r="AJ65" s="623"/>
      <c r="AK65" s="623"/>
      <c r="AL65" s="667">
        <v>0.9</v>
      </c>
      <c r="AM65" s="623"/>
      <c r="AN65" s="623"/>
      <c r="AO65" s="623"/>
      <c r="AP65" s="667">
        <v>0.9</v>
      </c>
      <c r="AQ65" s="681"/>
      <c r="AR65" s="681" t="s">
        <v>1203</v>
      </c>
      <c r="AS65" s="681"/>
      <c r="AT65" s="681" t="s">
        <v>1203</v>
      </c>
      <c r="AU65" s="682" t="s">
        <v>1219</v>
      </c>
      <c r="AV65" s="682" t="s">
        <v>1227</v>
      </c>
      <c r="AW65" s="681"/>
      <c r="AX65" s="683" t="s">
        <v>1203</v>
      </c>
      <c r="AY65" s="681"/>
      <c r="AZ65" s="681"/>
      <c r="BA65" s="680" t="s">
        <v>1203</v>
      </c>
      <c r="BB65" s="681"/>
      <c r="BC65" s="684" t="s">
        <v>1231</v>
      </c>
      <c r="BD65" s="685" t="s">
        <v>129</v>
      </c>
      <c r="BE65" s="681" t="s">
        <v>1232</v>
      </c>
      <c r="BF65" s="685" t="s">
        <v>186</v>
      </c>
      <c r="BG65" s="685" t="s">
        <v>129</v>
      </c>
      <c r="BH65" s="685" t="s">
        <v>129</v>
      </c>
      <c r="BI65" s="685" t="s">
        <v>129</v>
      </c>
      <c r="BJ65" s="685" t="s">
        <v>129</v>
      </c>
      <c r="BK65" s="681" t="s">
        <v>1230</v>
      </c>
      <c r="BL65" s="705" t="s">
        <v>1206</v>
      </c>
      <c r="BM65" s="705" t="s">
        <v>1206</v>
      </c>
    </row>
    <row r="66" spans="2:65" ht="30.75" customHeight="1" x14ac:dyDescent="0.25">
      <c r="B66" s="660"/>
      <c r="C66" s="628"/>
      <c r="D66" s="626"/>
      <c r="E66" s="626"/>
      <c r="F66" s="192" t="str">
        <f>'3-IDENTIFICACIÓN DEL RIESGO'!H123</f>
        <v xml:space="preserve"> Debilidad en la aplicación de controles para la debida custodia de los expedientes</v>
      </c>
      <c r="G66" s="192" t="str">
        <f>'3-IDENTIFICACIÓN DEL RIESGO'!L123</f>
        <v>Pérdida de la credibilidad institucional</v>
      </c>
      <c r="H66" s="636"/>
      <c r="I66" s="636"/>
      <c r="J66" s="636"/>
      <c r="K66" s="634"/>
      <c r="L66" s="628"/>
      <c r="M66" s="626"/>
      <c r="N66" s="626"/>
      <c r="O66" s="626"/>
      <c r="P66" s="626"/>
      <c r="Q66" s="301"/>
      <c r="R66" s="626"/>
      <c r="S66" s="626"/>
      <c r="T66" s="626"/>
      <c r="U66" s="626"/>
      <c r="V66" s="634"/>
      <c r="W66" s="634"/>
      <c r="X66" s="636"/>
      <c r="Y66" s="634"/>
      <c r="Z66" s="628"/>
      <c r="AA66" s="301"/>
      <c r="AB66" s="301"/>
      <c r="AC66" s="301"/>
      <c r="AD66" s="668"/>
      <c r="AE66" s="301"/>
      <c r="AF66" s="301"/>
      <c r="AG66" s="301"/>
      <c r="AH66" s="668"/>
      <c r="AI66" s="301"/>
      <c r="AJ66" s="301"/>
      <c r="AK66" s="301"/>
      <c r="AL66" s="668"/>
      <c r="AM66" s="301"/>
      <c r="AN66" s="301"/>
      <c r="AO66" s="301"/>
      <c r="AP66" s="668"/>
      <c r="AQ66" s="681"/>
      <c r="AR66" s="681"/>
      <c r="AS66" s="681"/>
      <c r="AT66" s="681"/>
      <c r="AU66" s="682"/>
      <c r="AV66" s="682"/>
      <c r="AW66" s="681"/>
      <c r="AX66" s="683"/>
      <c r="AY66" s="681"/>
      <c r="AZ66" s="681"/>
      <c r="BA66" s="680"/>
      <c r="BB66" s="681"/>
      <c r="BC66" s="684"/>
      <c r="BD66" s="685"/>
      <c r="BE66" s="681"/>
      <c r="BF66" s="685"/>
      <c r="BG66" s="685"/>
      <c r="BH66" s="685"/>
      <c r="BI66" s="685"/>
      <c r="BJ66" s="685"/>
      <c r="BK66" s="681"/>
      <c r="BL66" s="706"/>
      <c r="BM66" s="706"/>
    </row>
    <row r="67" spans="2:65" ht="65.25" customHeight="1" x14ac:dyDescent="0.25">
      <c r="B67" s="660"/>
      <c r="C67" s="627" t="s">
        <v>1007</v>
      </c>
      <c r="D67" s="624" t="str">
        <f>'3-IDENTIFICACIÓN DEL RIESGO'!G124</f>
        <v>Pérdida de documentación en los expedientes de procesos de investigación disciplinaria, en beneficio del o de los investigados</v>
      </c>
      <c r="E67" s="624" t="s">
        <v>388</v>
      </c>
      <c r="F67" s="624" t="str">
        <f>'3-IDENTIFICACIÓN DEL RIESGO'!H124</f>
        <v>Falta de control del expediente disciplinario</v>
      </c>
      <c r="G67" s="624" t="str">
        <f>'3-IDENTIFICACIÓN DEL RIESGO'!L124</f>
        <v>Investigaciones por parte de órganos de control</v>
      </c>
      <c r="H67" s="635" t="str">
        <f>'4-VALORACIÓN DEL RIESGO'!G67</f>
        <v>Posible</v>
      </c>
      <c r="I67" s="635" t="str">
        <f>'4-VALORACIÓN DEL RIESGO'!AC67</f>
        <v>Catastrófico</v>
      </c>
      <c r="J67" s="635" t="str">
        <f>'4-VALORACIÓN DEL RIESGO'!AE67</f>
        <v>Extremo</v>
      </c>
      <c r="K67" s="633" t="str">
        <f>'4-VALORACIÓN DEL RIESGO'!AF67</f>
        <v>Reducir</v>
      </c>
      <c r="L67" s="627" t="s">
        <v>1011</v>
      </c>
      <c r="M67" s="624" t="str">
        <f>'5-CONTROLES'!L124</f>
        <v>Digitalización de expedientes disciplinarios archivados</v>
      </c>
      <c r="N67" s="624" t="str">
        <f>'5-CONTROLES'!K124</f>
        <v>Matriz de seguimiento y control de procesos disciplinarios</v>
      </c>
      <c r="O67" s="624" t="str">
        <f>'5-CONTROLES'!F124</f>
        <v>Control Interno Disciplinario
Secretaría General</v>
      </c>
      <c r="P67" s="624" t="str">
        <f>'5-CONTROLES'!G124</f>
        <v>Trimestral</v>
      </c>
      <c r="Q67" s="623" t="s">
        <v>866</v>
      </c>
      <c r="R67" s="624" t="str">
        <f>'5-CONTROLES'!AB124</f>
        <v>Moderado</v>
      </c>
      <c r="S67" s="624" t="str">
        <f>'5-CONTROLES'!AC124</f>
        <v>Moderado</v>
      </c>
      <c r="T67" s="624" t="str">
        <f>'5-CONTROLES'!AD124</f>
        <v>Moderado</v>
      </c>
      <c r="U67" s="624" t="str">
        <f>'5-CONTROLES'!AH124</f>
        <v>Moderado</v>
      </c>
      <c r="V67" s="633" t="str">
        <f>'5-CONTROLES'!AL124</f>
        <v>Improbable</v>
      </c>
      <c r="W67" s="633" t="str">
        <f>'5-CONTROLES'!AP124</f>
        <v>Catastrófico</v>
      </c>
      <c r="X67" s="635" t="str">
        <f>'5-CONTROLES'!AQ124</f>
        <v>Extremo</v>
      </c>
      <c r="Y67" s="633" t="str">
        <f>'5-CONTROLES'!AS124</f>
        <v>Actividad preventiva</v>
      </c>
      <c r="Z67" s="627" t="s">
        <v>1015</v>
      </c>
      <c r="AA67" s="623" t="s">
        <v>872</v>
      </c>
      <c r="AB67" s="623" t="s">
        <v>873</v>
      </c>
      <c r="AC67" s="623" t="s">
        <v>874</v>
      </c>
      <c r="AD67" s="623">
        <v>1</v>
      </c>
      <c r="AE67" s="623"/>
      <c r="AF67" s="623"/>
      <c r="AG67" s="623"/>
      <c r="AH67" s="623"/>
      <c r="AI67" s="623"/>
      <c r="AJ67" s="623"/>
      <c r="AK67" s="623"/>
      <c r="AL67" s="623"/>
      <c r="AM67" s="623"/>
      <c r="AN67" s="623">
        <v>1</v>
      </c>
      <c r="AO67" s="623"/>
      <c r="AP67" s="623"/>
      <c r="AQ67" s="681"/>
      <c r="AR67" s="681" t="s">
        <v>1203</v>
      </c>
      <c r="AS67" s="681"/>
      <c r="AT67" s="681" t="s">
        <v>1203</v>
      </c>
      <c r="AU67" s="682" t="s">
        <v>1219</v>
      </c>
      <c r="AV67" s="682" t="s">
        <v>1227</v>
      </c>
      <c r="AW67" s="681"/>
      <c r="AX67" s="683" t="s">
        <v>1203</v>
      </c>
      <c r="AY67" s="681"/>
      <c r="AZ67" s="681"/>
      <c r="BA67" s="680" t="s">
        <v>1203</v>
      </c>
      <c r="BB67" s="681"/>
      <c r="BC67" s="684" t="s">
        <v>1234</v>
      </c>
      <c r="BD67" s="685" t="s">
        <v>129</v>
      </c>
      <c r="BE67" s="681" t="s">
        <v>1318</v>
      </c>
      <c r="BF67" s="685" t="s">
        <v>186</v>
      </c>
      <c r="BG67" s="685" t="s">
        <v>129</v>
      </c>
      <c r="BH67" s="685" t="s">
        <v>129</v>
      </c>
      <c r="BI67" s="685" t="s">
        <v>129</v>
      </c>
      <c r="BJ67" s="685" t="s">
        <v>129</v>
      </c>
      <c r="BK67" s="681" t="s">
        <v>1235</v>
      </c>
      <c r="BL67" s="705" t="s">
        <v>1206</v>
      </c>
      <c r="BM67" s="705" t="s">
        <v>1206</v>
      </c>
    </row>
    <row r="68" spans="2:65" ht="15" customHeight="1" x14ac:dyDescent="0.25">
      <c r="B68" s="660"/>
      <c r="C68" s="628"/>
      <c r="D68" s="626"/>
      <c r="E68" s="626"/>
      <c r="F68" s="626"/>
      <c r="G68" s="626"/>
      <c r="H68" s="636"/>
      <c r="I68" s="636"/>
      <c r="J68" s="636"/>
      <c r="K68" s="634"/>
      <c r="L68" s="628"/>
      <c r="M68" s="626"/>
      <c r="N68" s="626"/>
      <c r="O68" s="626"/>
      <c r="P68" s="626"/>
      <c r="Q68" s="301"/>
      <c r="R68" s="626"/>
      <c r="S68" s="626"/>
      <c r="T68" s="626"/>
      <c r="U68" s="626"/>
      <c r="V68" s="634"/>
      <c r="W68" s="634"/>
      <c r="X68" s="636"/>
      <c r="Y68" s="634"/>
      <c r="Z68" s="628"/>
      <c r="AA68" s="301"/>
      <c r="AB68" s="301"/>
      <c r="AC68" s="301"/>
      <c r="AD68" s="301"/>
      <c r="AE68" s="301"/>
      <c r="AF68" s="301"/>
      <c r="AG68" s="301"/>
      <c r="AH68" s="301"/>
      <c r="AI68" s="301"/>
      <c r="AJ68" s="301"/>
      <c r="AK68" s="301"/>
      <c r="AL68" s="301"/>
      <c r="AM68" s="301"/>
      <c r="AN68" s="301"/>
      <c r="AO68" s="301"/>
      <c r="AP68" s="301"/>
      <c r="AQ68" s="681"/>
      <c r="AR68" s="681"/>
      <c r="AS68" s="681"/>
      <c r="AT68" s="681"/>
      <c r="AU68" s="682"/>
      <c r="AV68" s="682"/>
      <c r="AW68" s="681"/>
      <c r="AX68" s="683"/>
      <c r="AY68" s="681"/>
      <c r="AZ68" s="681"/>
      <c r="BA68" s="680"/>
      <c r="BB68" s="681"/>
      <c r="BC68" s="684"/>
      <c r="BD68" s="685"/>
      <c r="BE68" s="681"/>
      <c r="BF68" s="685"/>
      <c r="BG68" s="685"/>
      <c r="BH68" s="685"/>
      <c r="BI68" s="685"/>
      <c r="BJ68" s="685"/>
      <c r="BK68" s="681"/>
      <c r="BL68" s="706"/>
      <c r="BM68" s="706"/>
    </row>
    <row r="69" spans="2:65" ht="84.75" customHeight="1" x14ac:dyDescent="0.25">
      <c r="B69" s="660"/>
      <c r="C69" s="627" t="s">
        <v>1008</v>
      </c>
      <c r="D69" s="624" t="str">
        <f>'3-IDENTIFICACIÓN DEL RIESGO'!G126</f>
        <v>Prescripción o caducidad de la acción disciplinaria en favor de los implicados.</v>
      </c>
      <c r="E69" s="624" t="s">
        <v>388</v>
      </c>
      <c r="F69" s="624" t="str">
        <f>'3-IDENTIFICACIÓN DEL RIESGO'!H126</f>
        <v>Falta del control en los términos de actuación en cada etapa procesal</v>
      </c>
      <c r="G69" s="192" t="str">
        <f>'3-IDENTIFICACIÓN DEL RIESGO'!L126</f>
        <v>Investigaciones por parte de órganos de control</v>
      </c>
      <c r="H69" s="635" t="str">
        <f>'4-VALORACIÓN DEL RIESGO'!G68</f>
        <v>Posible</v>
      </c>
      <c r="I69" s="635" t="str">
        <f>'4-VALORACIÓN DEL RIESGO'!AC68</f>
        <v>Catastrófico</v>
      </c>
      <c r="J69" s="635" t="str">
        <f>'4-VALORACIÓN DEL RIESGO'!AE68</f>
        <v>Extremo</v>
      </c>
      <c r="K69" s="633" t="str">
        <f>'4-VALORACIÓN DEL RIESGO'!AF68</f>
        <v>Reducir</v>
      </c>
      <c r="L69" s="627" t="s">
        <v>1012</v>
      </c>
      <c r="M69" s="624" t="str">
        <f>'5-CONTROLES'!L126</f>
        <v xml:space="preserve">Aplicación de matriz de seguimiento e inventario constante de los expedientes o piezas procesales. </v>
      </c>
      <c r="N69" s="624" t="str">
        <f>'5-CONTROLES'!K126</f>
        <v>Matriz de seguimiento y control de procesos disciplinarios</v>
      </c>
      <c r="O69" s="624" t="str">
        <f>'5-CONTROLES'!F126</f>
        <v>Control Interno Disciplinario
Secretaría General</v>
      </c>
      <c r="P69" s="624" t="str">
        <f>'5-CONTROLES'!G126</f>
        <v>Trimestral</v>
      </c>
      <c r="Q69" s="623" t="s">
        <v>867</v>
      </c>
      <c r="R69" s="624" t="str">
        <f>'5-CONTROLES'!AB126</f>
        <v>Moderado</v>
      </c>
      <c r="S69" s="624" t="str">
        <f>'5-CONTROLES'!AC126</f>
        <v>Moderado</v>
      </c>
      <c r="T69" s="624" t="str">
        <f>'5-CONTROLES'!AD126</f>
        <v>Moderado</v>
      </c>
      <c r="U69" s="624" t="str">
        <f>'5-CONTROLES'!AH126</f>
        <v>Moderado</v>
      </c>
      <c r="V69" s="633" t="str">
        <f>'5-CONTROLES'!AL126</f>
        <v>Improbable</v>
      </c>
      <c r="W69" s="633" t="str">
        <f>'5-CONTROLES'!AP126</f>
        <v>Catastrófico</v>
      </c>
      <c r="X69" s="635" t="str">
        <f>'5-CONTROLES'!AQ126</f>
        <v>Extremo</v>
      </c>
      <c r="Y69" s="633" t="str">
        <f>'5-CONTROLES'!AS126</f>
        <v>Actividad preventiva</v>
      </c>
      <c r="Z69" s="627" t="s">
        <v>1016</v>
      </c>
      <c r="AA69" s="623" t="s">
        <v>872</v>
      </c>
      <c r="AB69" s="623" t="s">
        <v>873</v>
      </c>
      <c r="AC69" s="623" t="s">
        <v>874</v>
      </c>
      <c r="AD69" s="623">
        <v>1</v>
      </c>
      <c r="AE69" s="623"/>
      <c r="AF69" s="623"/>
      <c r="AG69" s="623"/>
      <c r="AH69" s="623"/>
      <c r="AI69" s="623"/>
      <c r="AJ69" s="623"/>
      <c r="AK69" s="623"/>
      <c r="AL69" s="623"/>
      <c r="AM69" s="623"/>
      <c r="AN69" s="623">
        <v>1</v>
      </c>
      <c r="AO69" s="623"/>
      <c r="AP69" s="623"/>
      <c r="AQ69" s="681"/>
      <c r="AR69" s="681" t="s">
        <v>1203</v>
      </c>
      <c r="AS69" s="681"/>
      <c r="AT69" s="681" t="s">
        <v>1203</v>
      </c>
      <c r="AU69" s="682" t="s">
        <v>1219</v>
      </c>
      <c r="AV69" s="682" t="s">
        <v>1227</v>
      </c>
      <c r="AW69" s="681"/>
      <c r="AX69" s="683" t="s">
        <v>1203</v>
      </c>
      <c r="AY69" s="681"/>
      <c r="AZ69" s="681"/>
      <c r="BA69" s="680" t="s">
        <v>1203</v>
      </c>
      <c r="BB69" s="681"/>
      <c r="BC69" s="684" t="s">
        <v>1236</v>
      </c>
      <c r="BD69" s="685" t="s">
        <v>129</v>
      </c>
      <c r="BE69" s="681" t="s">
        <v>1237</v>
      </c>
      <c r="BF69" s="685" t="s">
        <v>129</v>
      </c>
      <c r="BG69" s="685" t="s">
        <v>129</v>
      </c>
      <c r="BH69" s="685" t="s">
        <v>129</v>
      </c>
      <c r="BI69" s="685" t="s">
        <v>129</v>
      </c>
      <c r="BJ69" s="685" t="s">
        <v>129</v>
      </c>
      <c r="BK69" s="681" t="s">
        <v>1235</v>
      </c>
      <c r="BL69" s="705" t="s">
        <v>1206</v>
      </c>
      <c r="BM69" s="705" t="s">
        <v>1206</v>
      </c>
    </row>
    <row r="70" spans="2:65" ht="15" customHeight="1" x14ac:dyDescent="0.25">
      <c r="B70" s="660"/>
      <c r="C70" s="628"/>
      <c r="D70" s="626"/>
      <c r="E70" s="626"/>
      <c r="F70" s="626"/>
      <c r="G70" s="192" t="str">
        <f>'3-IDENTIFICACIÓN DEL RIESGO'!L127</f>
        <v>Perdida de credibilidad institucional</v>
      </c>
      <c r="H70" s="636"/>
      <c r="I70" s="636"/>
      <c r="J70" s="636"/>
      <c r="K70" s="634"/>
      <c r="L70" s="628"/>
      <c r="M70" s="626"/>
      <c r="N70" s="626"/>
      <c r="O70" s="626"/>
      <c r="P70" s="626"/>
      <c r="Q70" s="301"/>
      <c r="R70" s="626"/>
      <c r="S70" s="626"/>
      <c r="T70" s="626"/>
      <c r="U70" s="626"/>
      <c r="V70" s="634"/>
      <c r="W70" s="634"/>
      <c r="X70" s="636"/>
      <c r="Y70" s="634"/>
      <c r="Z70" s="628"/>
      <c r="AA70" s="301"/>
      <c r="AB70" s="301"/>
      <c r="AC70" s="301"/>
      <c r="AD70" s="301"/>
      <c r="AE70" s="301"/>
      <c r="AF70" s="301"/>
      <c r="AG70" s="301"/>
      <c r="AH70" s="301"/>
      <c r="AI70" s="301"/>
      <c r="AJ70" s="301"/>
      <c r="AK70" s="301"/>
      <c r="AL70" s="301"/>
      <c r="AM70" s="301"/>
      <c r="AN70" s="301"/>
      <c r="AO70" s="301"/>
      <c r="AP70" s="301"/>
      <c r="AQ70" s="681"/>
      <c r="AR70" s="681"/>
      <c r="AS70" s="681"/>
      <c r="AT70" s="681"/>
      <c r="AU70" s="682"/>
      <c r="AV70" s="682"/>
      <c r="AW70" s="681"/>
      <c r="AX70" s="683"/>
      <c r="AY70" s="681"/>
      <c r="AZ70" s="681"/>
      <c r="BA70" s="680"/>
      <c r="BB70" s="681"/>
      <c r="BC70" s="684"/>
      <c r="BD70" s="685"/>
      <c r="BE70" s="681"/>
      <c r="BF70" s="685"/>
      <c r="BG70" s="685"/>
      <c r="BH70" s="685"/>
      <c r="BI70" s="685"/>
      <c r="BJ70" s="685"/>
      <c r="BK70" s="681"/>
      <c r="BL70" s="706"/>
      <c r="BM70" s="706"/>
    </row>
    <row r="71" spans="2:65" ht="47.25" customHeight="1" x14ac:dyDescent="0.25">
      <c r="B71" s="665" t="str">
        <f>'3-IDENTIFICACIÓN DEL RIESGO'!B130</f>
        <v>Apoyo Jurídico</v>
      </c>
      <c r="C71" s="627" t="s">
        <v>1024</v>
      </c>
      <c r="D71" s="624" t="str">
        <f>'3-IDENTIFICACIÓN DEL RIESGO'!G130</f>
        <v>Emitir conceptos y viabilidades jurídicas para  favorecer intereses propios o de terceros.</v>
      </c>
      <c r="E71" s="624" t="s">
        <v>388</v>
      </c>
      <c r="F71" s="192" t="str">
        <f>'3-IDENTIFICACIÓN DEL RIESGO'!H130</f>
        <v>Dadivas.</v>
      </c>
      <c r="G71" s="192" t="str">
        <f>'3-IDENTIFICACIÓN DEL RIESGO'!L130</f>
        <v>Expedición de actos contrarios a la normatividad vigente</v>
      </c>
      <c r="H71" s="635" t="str">
        <f>'4-VALORACIÓN DEL RIESGO'!G70</f>
        <v>Posible</v>
      </c>
      <c r="I71" s="635" t="str">
        <f>'4-VALORACIÓN DEL RIESGO'!AC70</f>
        <v>Catastrófico</v>
      </c>
      <c r="J71" s="635" t="str">
        <f>'4-VALORACIÓN DEL RIESGO'!AE70</f>
        <v>Extremo</v>
      </c>
      <c r="K71" s="633" t="str">
        <f>'4-VALORACIÓN DEL RIESGO'!AF70</f>
        <v>Reducir</v>
      </c>
      <c r="L71" s="627" t="s">
        <v>1101</v>
      </c>
      <c r="M71" s="624" t="str">
        <f>'5-CONTROLES'!L130</f>
        <v>Supervisión de conceptos y viabilidades jurídicas por parte del  líder del Grupo de Conceptos quien solicitará a quien proyecte la viabilidad jurídica o concepto, la solicitud que dio origen al mismo, así como la normatividad que soporte la respuesta y demás documentos anexos.</v>
      </c>
      <c r="N71" s="624" t="str">
        <f>'5-CONTROLES'!K130</f>
        <v>Trazabilidad en el sistema de gestión documental ORFEO, donde se evidencie la solicitud original, sus anexos, revisiones y, finalmente, documento aprobado y suscrito por el Jefe de la Oficina Jurídica.</v>
      </c>
      <c r="O71" s="624" t="str">
        <f>'5-CONTROLES'!F130</f>
        <v>Líder del Grupo de Conceptos.</v>
      </c>
      <c r="P71" s="624" t="str">
        <f>'5-CONTROLES'!G130</f>
        <v>Líder del Grupo de Conceptos.</v>
      </c>
      <c r="Q71" s="623" t="s">
        <v>1178</v>
      </c>
      <c r="R71" s="624" t="str">
        <f>'5-CONTROLES'!AB130</f>
        <v>Fuerte</v>
      </c>
      <c r="S71" s="624" t="str">
        <f>'5-CONTROLES'!AC130</f>
        <v>Fuerte</v>
      </c>
      <c r="T71" s="624" t="str">
        <f>'5-CONTROLES'!AD130</f>
        <v>Fuerte</v>
      </c>
      <c r="U71" s="624" t="str">
        <f>'5-CONTROLES'!AH130</f>
        <v>Fuerte</v>
      </c>
      <c r="V71" s="633" t="str">
        <f>'5-CONTROLES'!AL130</f>
        <v>Rara Vez</v>
      </c>
      <c r="W71" s="633" t="str">
        <f>'5-CONTROLES'!AP130</f>
        <v>Mayor</v>
      </c>
      <c r="X71" s="635" t="str">
        <f>'5-CONTROLES'!AQ130</f>
        <v>Alto</v>
      </c>
      <c r="Y71" s="633" t="str">
        <f>'5-CONTROLES'!AS130</f>
        <v>Actividad preventiva</v>
      </c>
      <c r="Z71" s="627" t="s">
        <v>1105</v>
      </c>
      <c r="AA71" s="623" t="s">
        <v>1109</v>
      </c>
      <c r="AB71" s="623" t="s">
        <v>1113</v>
      </c>
      <c r="AC71" s="623" t="s">
        <v>1110</v>
      </c>
      <c r="AD71" s="623">
        <v>1</v>
      </c>
      <c r="AE71" s="623"/>
      <c r="AF71" s="623"/>
      <c r="AG71" s="623"/>
      <c r="AH71" s="623"/>
      <c r="AI71" s="623"/>
      <c r="AJ71" s="623"/>
      <c r="AK71" s="623"/>
      <c r="AL71" s="623"/>
      <c r="AM71" s="623"/>
      <c r="AN71" s="623"/>
      <c r="AO71" s="623"/>
      <c r="AP71" s="623">
        <v>1</v>
      </c>
      <c r="AQ71" s="698" t="s">
        <v>1203</v>
      </c>
      <c r="AR71" s="698"/>
      <c r="AS71" s="698"/>
      <c r="AT71" s="698" t="s">
        <v>1203</v>
      </c>
      <c r="AU71" s="699" t="s">
        <v>1211</v>
      </c>
      <c r="AV71" s="699" t="s">
        <v>1212</v>
      </c>
      <c r="AW71" s="698"/>
      <c r="AX71" s="680" t="s">
        <v>1203</v>
      </c>
      <c r="AY71" s="698"/>
      <c r="AZ71" s="698"/>
      <c r="BA71" s="680" t="s">
        <v>1203</v>
      </c>
      <c r="BB71" s="698"/>
      <c r="BC71" s="700" t="s">
        <v>1258</v>
      </c>
      <c r="BD71" s="701" t="s">
        <v>129</v>
      </c>
      <c r="BE71" s="698" t="s">
        <v>1259</v>
      </c>
      <c r="BF71" s="701" t="s">
        <v>186</v>
      </c>
      <c r="BG71" s="701" t="s">
        <v>129</v>
      </c>
      <c r="BH71" s="701" t="s">
        <v>186</v>
      </c>
      <c r="BI71" s="701" t="s">
        <v>129</v>
      </c>
      <c r="BJ71" s="701" t="s">
        <v>129</v>
      </c>
      <c r="BK71" s="698" t="s">
        <v>1215</v>
      </c>
      <c r="BL71" s="707" t="s">
        <v>1206</v>
      </c>
      <c r="BM71" s="707" t="s">
        <v>1206</v>
      </c>
    </row>
    <row r="72" spans="2:65" ht="47.25" customHeight="1" x14ac:dyDescent="0.25">
      <c r="B72" s="665"/>
      <c r="C72" s="628"/>
      <c r="D72" s="626"/>
      <c r="E72" s="626"/>
      <c r="F72" s="192" t="str">
        <f>'3-IDENTIFICACIÓN DEL RIESGO'!H131</f>
        <v>Amenazas o presiones indebidas y exposición del colaborador frente a los terceros interesados.</v>
      </c>
      <c r="G72" s="192" t="str">
        <f>'3-IDENTIFICACIÓN DEL RIESGO'!L131</f>
        <v>Perdida de la credibilidad institucional</v>
      </c>
      <c r="H72" s="636"/>
      <c r="I72" s="636"/>
      <c r="J72" s="636"/>
      <c r="K72" s="634"/>
      <c r="L72" s="628"/>
      <c r="M72" s="626">
        <f>'5-CONTROLES'!L131</f>
        <v>0</v>
      </c>
      <c r="N72" s="626"/>
      <c r="O72" s="626"/>
      <c r="P72" s="626"/>
      <c r="Q72" s="301"/>
      <c r="R72" s="626"/>
      <c r="S72" s="626"/>
      <c r="T72" s="626"/>
      <c r="U72" s="626"/>
      <c r="V72" s="634"/>
      <c r="W72" s="634"/>
      <c r="X72" s="636"/>
      <c r="Y72" s="634"/>
      <c r="Z72" s="628"/>
      <c r="AA72" s="301"/>
      <c r="AB72" s="301"/>
      <c r="AC72" s="301"/>
      <c r="AD72" s="301"/>
      <c r="AE72" s="301"/>
      <c r="AF72" s="301"/>
      <c r="AG72" s="301"/>
      <c r="AH72" s="301"/>
      <c r="AI72" s="301"/>
      <c r="AJ72" s="301"/>
      <c r="AK72" s="301"/>
      <c r="AL72" s="301"/>
      <c r="AM72" s="301"/>
      <c r="AN72" s="301"/>
      <c r="AO72" s="301"/>
      <c r="AP72" s="301"/>
      <c r="AQ72" s="698"/>
      <c r="AR72" s="698"/>
      <c r="AS72" s="698"/>
      <c r="AT72" s="698"/>
      <c r="AU72" s="699"/>
      <c r="AV72" s="699"/>
      <c r="AW72" s="698"/>
      <c r="AX72" s="680"/>
      <c r="AY72" s="698"/>
      <c r="AZ72" s="698"/>
      <c r="BA72" s="680"/>
      <c r="BB72" s="698"/>
      <c r="BC72" s="700"/>
      <c r="BD72" s="701"/>
      <c r="BE72" s="698"/>
      <c r="BF72" s="701"/>
      <c r="BG72" s="701"/>
      <c r="BH72" s="701"/>
      <c r="BI72" s="701"/>
      <c r="BJ72" s="701"/>
      <c r="BK72" s="698"/>
      <c r="BL72" s="708"/>
      <c r="BM72" s="708"/>
    </row>
    <row r="73" spans="2:65" ht="47.25" customHeight="1" x14ac:dyDescent="0.25">
      <c r="B73" s="665"/>
      <c r="C73" s="627" t="s">
        <v>1025</v>
      </c>
      <c r="D73" s="624" t="str">
        <f>'3-IDENTIFICACIÓN DEL RIESGO'!G132</f>
        <v>Aplicación discrecional de normas para favorecer intereses de terceros</v>
      </c>
      <c r="E73" s="624" t="s">
        <v>388</v>
      </c>
      <c r="F73" s="192" t="str">
        <f>'3-IDENTIFICACIÓN DEL RIESGO'!H132</f>
        <v>Desconocimiento de las normas que rigen el actual de la entidad</v>
      </c>
      <c r="G73" s="192" t="str">
        <f>'3-IDENTIFICACIÓN DEL RIESGO'!L132</f>
        <v>Investigaciones y sanciones</v>
      </c>
      <c r="H73" s="635" t="str">
        <f>'4-VALORACIÓN DEL RIESGO'!G71</f>
        <v>Probable</v>
      </c>
      <c r="I73" s="635" t="str">
        <f>'4-VALORACIÓN DEL RIESGO'!AC71</f>
        <v>Catastrófico</v>
      </c>
      <c r="J73" s="635" t="str">
        <f>'4-VALORACIÓN DEL RIESGO'!AE71</f>
        <v>Extremo</v>
      </c>
      <c r="K73" s="633" t="str">
        <f>'4-VALORACIÓN DEL RIESGO'!AF71</f>
        <v>Reducir</v>
      </c>
      <c r="L73" s="627" t="s">
        <v>1102</v>
      </c>
      <c r="M73" s="624" t="str">
        <f>'5-CONTROLES'!L132</f>
        <v>Supervisión de conceptos y viabilidades jurídicas por parte del  líder del Grupo de Conceptos quien solicitará a quien proyecte la viabilidad jurídica o concepto, la solicitud que dio origen al mismo, así como la normatividad que soporte la respuesta y demás documentos anexos.</v>
      </c>
      <c r="N73" s="624" t="str">
        <f>'5-CONTROLES'!K132</f>
        <v>Trazabilidad en el sistema de gestión documental ORFEO, donde se evidencie la solicitud original, sus anexos, revisiones y, finalmente, documento aprobado y suscrito por el Jefe de la Oficina Jurídica.</v>
      </c>
      <c r="O73" s="624" t="str">
        <f>'5-CONTROLES'!F132</f>
        <v>Líder del Grupo de Conceptos.</v>
      </c>
      <c r="P73" s="624" t="str">
        <f>'5-CONTROLES'!G132</f>
        <v xml:space="preserve">Cada vez que se expide una viabilidad jurídica o concepto, se efectuará el control </v>
      </c>
      <c r="Q73" s="623" t="s">
        <v>1178</v>
      </c>
      <c r="R73" s="624" t="str">
        <f>'5-CONTROLES'!AB132</f>
        <v>Moderado</v>
      </c>
      <c r="S73" s="624" t="str">
        <f>'5-CONTROLES'!AC132</f>
        <v>Moderado</v>
      </c>
      <c r="T73" s="624" t="str">
        <f>'5-CONTROLES'!AD132</f>
        <v>Moderado</v>
      </c>
      <c r="U73" s="624" t="str">
        <f>'5-CONTROLES'!AH132</f>
        <v>Moderado</v>
      </c>
      <c r="V73" s="633" t="str">
        <f>'5-CONTROLES'!AL132</f>
        <v>Posible</v>
      </c>
      <c r="W73" s="633" t="str">
        <f>'5-CONTROLES'!AP132</f>
        <v>Catastrófico</v>
      </c>
      <c r="X73" s="635" t="str">
        <f>'5-CONTROLES'!AQ132</f>
        <v>Extremo</v>
      </c>
      <c r="Y73" s="633" t="str">
        <f>'5-CONTROLES'!AS132</f>
        <v>Actividad preventiva</v>
      </c>
      <c r="Z73" s="627" t="s">
        <v>1106</v>
      </c>
      <c r="AA73" s="623" t="s">
        <v>1111</v>
      </c>
      <c r="AB73" s="623" t="s">
        <v>1112</v>
      </c>
      <c r="AC73" s="623" t="s">
        <v>1114</v>
      </c>
      <c r="AD73" s="623">
        <v>1</v>
      </c>
      <c r="AE73" s="623"/>
      <c r="AF73" s="623"/>
      <c r="AG73" s="623"/>
      <c r="AH73" s="623"/>
      <c r="AI73" s="623"/>
      <c r="AJ73" s="623"/>
      <c r="AK73" s="623"/>
      <c r="AL73" s="623"/>
      <c r="AM73" s="623"/>
      <c r="AN73" s="623"/>
      <c r="AO73" s="623"/>
      <c r="AP73" s="623">
        <v>1</v>
      </c>
      <c r="AQ73" s="698" t="s">
        <v>1203</v>
      </c>
      <c r="AR73" s="698"/>
      <c r="AS73" s="698"/>
      <c r="AT73" s="698" t="s">
        <v>1203</v>
      </c>
      <c r="AU73" s="699" t="s">
        <v>1211</v>
      </c>
      <c r="AV73" s="699" t="s">
        <v>1212</v>
      </c>
      <c r="AW73" s="698"/>
      <c r="AX73" s="680" t="s">
        <v>1203</v>
      </c>
      <c r="AY73" s="698"/>
      <c r="AZ73" s="698"/>
      <c r="BA73" s="680" t="s">
        <v>1203</v>
      </c>
      <c r="BB73" s="698"/>
      <c r="BC73" s="700" t="s">
        <v>1258</v>
      </c>
      <c r="BD73" s="701" t="s">
        <v>129</v>
      </c>
      <c r="BE73" s="698" t="s">
        <v>1259</v>
      </c>
      <c r="BF73" s="701" t="s">
        <v>186</v>
      </c>
      <c r="BG73" s="701" t="s">
        <v>129</v>
      </c>
      <c r="BH73" s="701" t="s">
        <v>129</v>
      </c>
      <c r="BI73" s="701" t="s">
        <v>129</v>
      </c>
      <c r="BJ73" s="701" t="s">
        <v>129</v>
      </c>
      <c r="BK73" s="698" t="s">
        <v>1216</v>
      </c>
      <c r="BL73" s="707" t="s">
        <v>1206</v>
      </c>
      <c r="BM73" s="707" t="s">
        <v>1206</v>
      </c>
    </row>
    <row r="74" spans="2:65" ht="47.25" customHeight="1" x14ac:dyDescent="0.25">
      <c r="B74" s="665"/>
      <c r="C74" s="628"/>
      <c r="D74" s="626"/>
      <c r="E74" s="626"/>
      <c r="F74" s="192" t="str">
        <f>'3-IDENTIFICACIÓN DEL RIESGO'!H133</f>
        <v>Beneficio particulares al determinar los criterios a aplicar y desconocimiento de la política de prevención del daño antijurídico.</v>
      </c>
      <c r="G74" s="192" t="str">
        <f>'3-IDENTIFICACIÓN DEL RIESGO'!L133</f>
        <v>Detrimento patrimonial y  Perdida de credibilidad institucional</v>
      </c>
      <c r="H74" s="636"/>
      <c r="I74" s="636"/>
      <c r="J74" s="636"/>
      <c r="K74" s="634"/>
      <c r="L74" s="628"/>
      <c r="M74" s="626">
        <f>'5-CONTROLES'!L133</f>
        <v>0</v>
      </c>
      <c r="N74" s="626"/>
      <c r="O74" s="626"/>
      <c r="P74" s="626"/>
      <c r="Q74" s="301"/>
      <c r="R74" s="626"/>
      <c r="S74" s="626"/>
      <c r="T74" s="626"/>
      <c r="U74" s="626"/>
      <c r="V74" s="634"/>
      <c r="W74" s="634"/>
      <c r="X74" s="636"/>
      <c r="Y74" s="634"/>
      <c r="Z74" s="628"/>
      <c r="AA74" s="301"/>
      <c r="AB74" s="301"/>
      <c r="AC74" s="301"/>
      <c r="AD74" s="301"/>
      <c r="AE74" s="301"/>
      <c r="AF74" s="301"/>
      <c r="AG74" s="301"/>
      <c r="AH74" s="301"/>
      <c r="AI74" s="301"/>
      <c r="AJ74" s="301"/>
      <c r="AK74" s="301"/>
      <c r="AL74" s="301"/>
      <c r="AM74" s="301"/>
      <c r="AN74" s="301"/>
      <c r="AO74" s="301"/>
      <c r="AP74" s="301"/>
      <c r="AQ74" s="698"/>
      <c r="AR74" s="698"/>
      <c r="AS74" s="698"/>
      <c r="AT74" s="698"/>
      <c r="AU74" s="699"/>
      <c r="AV74" s="699"/>
      <c r="AW74" s="698"/>
      <c r="AX74" s="680"/>
      <c r="AY74" s="698"/>
      <c r="AZ74" s="698"/>
      <c r="BA74" s="680"/>
      <c r="BB74" s="698"/>
      <c r="BC74" s="700"/>
      <c r="BD74" s="701"/>
      <c r="BE74" s="698"/>
      <c r="BF74" s="701"/>
      <c r="BG74" s="701"/>
      <c r="BH74" s="701"/>
      <c r="BI74" s="701"/>
      <c r="BJ74" s="701"/>
      <c r="BK74" s="698"/>
      <c r="BL74" s="708"/>
      <c r="BM74" s="708"/>
    </row>
    <row r="75" spans="2:65" ht="47.25" customHeight="1" x14ac:dyDescent="0.25">
      <c r="B75" s="665"/>
      <c r="C75" s="627" t="s">
        <v>1026</v>
      </c>
      <c r="D75" s="624" t="str">
        <f>'3-IDENTIFICACIÓN DEL RIESGO'!G134</f>
        <v>Dilatar o no ejecutar las acciones de cobro coactivo para favorecer intereses propios o de terceros</v>
      </c>
      <c r="E75" s="624" t="s">
        <v>388</v>
      </c>
      <c r="F75" s="192" t="str">
        <f>'3-IDENTIFICACIÓN DEL RIESGO'!H134</f>
        <v>Beneficios particulares del colaborador</v>
      </c>
      <c r="G75" s="192" t="str">
        <f>'3-IDENTIFICACIÓN DEL RIESGO'!L134</f>
        <v>Investigaciones y sanciones</v>
      </c>
      <c r="H75" s="635" t="str">
        <f>'4-VALORACIÓN DEL RIESGO'!G72</f>
        <v>Rara Vez</v>
      </c>
      <c r="I75" s="635" t="str">
        <f>'4-VALORACIÓN DEL RIESGO'!AC72</f>
        <v>Mayor</v>
      </c>
      <c r="J75" s="635" t="str">
        <f>'4-VALORACIÓN DEL RIESGO'!AE72</f>
        <v>Alto</v>
      </c>
      <c r="K75" s="633" t="str">
        <f>'4-VALORACIÓN DEL RIESGO'!AF72</f>
        <v>Reducir</v>
      </c>
      <c r="L75" s="627" t="s">
        <v>1103</v>
      </c>
      <c r="M75" s="624" t="str">
        <f>'5-CONTROLES'!L134</f>
        <v>Supervisión de proceso de cobro coactivo por parte del líder del Grupo de Representación Judicial quien solicitará a quien proyecte el proceso de cobro coactivo, la solicitud que dio origen al mismo, así como los demás documentos que presten mérito ejecutivo.</v>
      </c>
      <c r="N75" s="624" t="str">
        <f>'5-CONTROLES'!K134</f>
        <v>Trazabilidad en el sistema de gestión documental ORFEO, donde se evidencie la solicitud original, sus anexos, revisiones y, finalmente, documento aprobado y suscrito por el Jefe de la Oficina Jurídica.</v>
      </c>
      <c r="O75" s="624" t="str">
        <f>'5-CONTROLES'!F134</f>
        <v>Líder del Grupo de Representación Judicial.</v>
      </c>
      <c r="P75" s="624" t="str">
        <f>'5-CONTROLES'!G134</f>
        <v>Cada vez que se recibe una solicitud para iniciar el procedimiento de cobro coactivo, deberá establecerse un término al funcionario/colaborador para entregar el proyecto tramitado.</v>
      </c>
      <c r="Q75" s="623" t="s">
        <v>1179</v>
      </c>
      <c r="R75" s="624" t="str">
        <f>'5-CONTROLES'!AB134</f>
        <v>Fuerte</v>
      </c>
      <c r="S75" s="624" t="str">
        <f>'5-CONTROLES'!AC134</f>
        <v>Fuerte</v>
      </c>
      <c r="T75" s="624" t="str">
        <f>'5-CONTROLES'!AD134</f>
        <v>Fuerte</v>
      </c>
      <c r="U75" s="624" t="str">
        <f>'5-CONTROLES'!AH134</f>
        <v>Fuerte</v>
      </c>
      <c r="V75" s="633" t="str">
        <f>'5-CONTROLES'!AL134</f>
        <v>Rara Vez</v>
      </c>
      <c r="W75" s="633" t="str">
        <f>'5-CONTROLES'!AP134</f>
        <v>Moderado</v>
      </c>
      <c r="X75" s="635" t="str">
        <f>'5-CONTROLES'!AQ134</f>
        <v>Moderado</v>
      </c>
      <c r="Y75" s="633" t="str">
        <f>'5-CONTROLES'!AS134</f>
        <v>Actividad preventiva</v>
      </c>
      <c r="Z75" s="627" t="s">
        <v>1107</v>
      </c>
      <c r="AA75" s="623" t="s">
        <v>1115</v>
      </c>
      <c r="AB75" s="623" t="s">
        <v>1116</v>
      </c>
      <c r="AC75" s="623" t="s">
        <v>1117</v>
      </c>
      <c r="AD75" s="623">
        <v>1</v>
      </c>
      <c r="AE75" s="623"/>
      <c r="AF75" s="623"/>
      <c r="AG75" s="623"/>
      <c r="AH75" s="623"/>
      <c r="AI75" s="623"/>
      <c r="AJ75" s="623"/>
      <c r="AK75" s="623"/>
      <c r="AL75" s="623"/>
      <c r="AM75" s="623"/>
      <c r="AN75" s="623"/>
      <c r="AO75" s="623"/>
      <c r="AP75" s="623">
        <v>1</v>
      </c>
      <c r="AQ75" s="698" t="s">
        <v>1203</v>
      </c>
      <c r="AR75" s="698"/>
      <c r="AS75" s="698"/>
      <c r="AT75" s="698" t="s">
        <v>1203</v>
      </c>
      <c r="AU75" s="699" t="s">
        <v>1211</v>
      </c>
      <c r="AV75" s="699" t="s">
        <v>1212</v>
      </c>
      <c r="AW75" s="698"/>
      <c r="AX75" s="680" t="s">
        <v>1203</v>
      </c>
      <c r="AY75" s="698"/>
      <c r="AZ75" s="698"/>
      <c r="BA75" s="680" t="s">
        <v>1203</v>
      </c>
      <c r="BB75" s="698"/>
      <c r="BC75" s="700" t="s">
        <v>1213</v>
      </c>
      <c r="BD75" s="701" t="s">
        <v>129</v>
      </c>
      <c r="BE75" s="702" t="s">
        <v>1260</v>
      </c>
      <c r="BF75" s="701" t="s">
        <v>186</v>
      </c>
      <c r="BG75" s="701" t="s">
        <v>129</v>
      </c>
      <c r="BH75" s="701" t="s">
        <v>129</v>
      </c>
      <c r="BI75" s="701" t="s">
        <v>129</v>
      </c>
      <c r="BJ75" s="701" t="s">
        <v>129</v>
      </c>
      <c r="BK75" s="698" t="s">
        <v>1217</v>
      </c>
      <c r="BL75" s="707" t="s">
        <v>1206</v>
      </c>
      <c r="BM75" s="707" t="s">
        <v>1206</v>
      </c>
    </row>
    <row r="76" spans="2:65" ht="47.25" customHeight="1" x14ac:dyDescent="0.25">
      <c r="B76" s="665"/>
      <c r="C76" s="628"/>
      <c r="D76" s="626"/>
      <c r="E76" s="626"/>
      <c r="F76" s="192" t="str">
        <f>'3-IDENTIFICACIÓN DEL RIESGO'!H135</f>
        <v>Desconocimiento del manual de Cobro Coactivo y presiones indebidas.</v>
      </c>
      <c r="G76" s="192" t="str">
        <f>'3-IDENTIFICACIÓN DEL RIESGO'!L135</f>
        <v>Detrimento patrimonial y  Perdida de credibilidad institucional</v>
      </c>
      <c r="H76" s="636"/>
      <c r="I76" s="636"/>
      <c r="J76" s="636"/>
      <c r="K76" s="634"/>
      <c r="L76" s="628"/>
      <c r="M76" s="626">
        <f>'5-CONTROLES'!L135</f>
        <v>0</v>
      </c>
      <c r="N76" s="626"/>
      <c r="O76" s="626"/>
      <c r="P76" s="626"/>
      <c r="Q76" s="301"/>
      <c r="R76" s="626"/>
      <c r="S76" s="626"/>
      <c r="T76" s="626"/>
      <c r="U76" s="626"/>
      <c r="V76" s="634"/>
      <c r="W76" s="634"/>
      <c r="X76" s="636"/>
      <c r="Y76" s="634"/>
      <c r="Z76" s="628"/>
      <c r="AA76" s="301"/>
      <c r="AB76" s="301"/>
      <c r="AC76" s="301"/>
      <c r="AD76" s="301"/>
      <c r="AE76" s="301"/>
      <c r="AF76" s="301"/>
      <c r="AG76" s="301"/>
      <c r="AH76" s="301"/>
      <c r="AI76" s="301"/>
      <c r="AJ76" s="301"/>
      <c r="AK76" s="301"/>
      <c r="AL76" s="301"/>
      <c r="AM76" s="301"/>
      <c r="AN76" s="301"/>
      <c r="AO76" s="301"/>
      <c r="AP76" s="301"/>
      <c r="AQ76" s="698"/>
      <c r="AR76" s="698"/>
      <c r="AS76" s="698"/>
      <c r="AT76" s="698"/>
      <c r="AU76" s="699"/>
      <c r="AV76" s="699"/>
      <c r="AW76" s="698"/>
      <c r="AX76" s="680"/>
      <c r="AY76" s="698"/>
      <c r="AZ76" s="698"/>
      <c r="BA76" s="680"/>
      <c r="BB76" s="698"/>
      <c r="BC76" s="700"/>
      <c r="BD76" s="701"/>
      <c r="BE76" s="703"/>
      <c r="BF76" s="701"/>
      <c r="BG76" s="701"/>
      <c r="BH76" s="701"/>
      <c r="BI76" s="701"/>
      <c r="BJ76" s="701"/>
      <c r="BK76" s="698"/>
      <c r="BL76" s="708"/>
      <c r="BM76" s="708"/>
    </row>
    <row r="77" spans="2:65" ht="47.25" customHeight="1" x14ac:dyDescent="0.25">
      <c r="B77" s="665"/>
      <c r="C77" s="627" t="s">
        <v>1027</v>
      </c>
      <c r="D77" s="624" t="str">
        <f>'3-IDENTIFICACIÓN DEL RIESGO'!G136</f>
        <v>Orientar  la defensa jurídica de la ANT o algunas de sus actuaciones en perjuicio de sus intereses para favorecer a un tercero</v>
      </c>
      <c r="E77" s="624" t="s">
        <v>388</v>
      </c>
      <c r="F77" s="192" t="str">
        <f>'3-IDENTIFICACIÓN DEL RIESGO'!H136</f>
        <v>Beneficios particulares del colaborador</v>
      </c>
      <c r="G77" s="192" t="str">
        <f>'3-IDENTIFICACIÓN DEL RIESGO'!L136</f>
        <v>Dilatar o no ejecutar las acciones de cobro coactivo para favorecer intereses propios o de terceros</v>
      </c>
      <c r="H77" s="635" t="str">
        <f>'4-VALORACIÓN DEL RIESGO'!G73</f>
        <v>Posible</v>
      </c>
      <c r="I77" s="635" t="str">
        <f>'4-VALORACIÓN DEL RIESGO'!AC73</f>
        <v>Catastrófico</v>
      </c>
      <c r="J77" s="635" t="str">
        <f>'4-VALORACIÓN DEL RIESGO'!AE73</f>
        <v>Extremo</v>
      </c>
      <c r="K77" s="633" t="str">
        <f>'4-VALORACIÓN DEL RIESGO'!AF73</f>
        <v>Reducir</v>
      </c>
      <c r="L77" s="627" t="s">
        <v>1104</v>
      </c>
      <c r="M77" s="624" t="str">
        <f>'5-CONTROLES'!L136</f>
        <v>Supervisión de las respuestas de demandas por parte del líder del Grupo de Representación Judicial quien solicitará a quien proyecte la contestación de la demanda, la solicitud que dio origen a ésta.</v>
      </c>
      <c r="N77" s="624" t="str">
        <f>'5-CONTROLES'!K136</f>
        <v>Trazabilidad en el sistema de gestión documental ORFEO, donde se evidencie la solicitud original, sus anexos, revisiones y, finalmente, documento aprobado y suscrito por el Jefe de la Oficina Jurídica.</v>
      </c>
      <c r="O77" s="624" t="str">
        <f>'5-CONTROLES'!F136</f>
        <v>Líder del Grupo de Representación Judicial.</v>
      </c>
      <c r="P77" s="624" t="str">
        <f>'5-CONTROLES'!G136</f>
        <v>Cada vez que la ANT es notificada de una demanda, deberá establecerse un término al funcionario/colaborador para entregar el proyecto de la contestación.</v>
      </c>
      <c r="Q77" s="623" t="s">
        <v>1180</v>
      </c>
      <c r="R77" s="624" t="str">
        <f>'5-CONTROLES'!AB136</f>
        <v>Fuerte</v>
      </c>
      <c r="S77" s="624" t="str">
        <f>'5-CONTROLES'!AC136</f>
        <v>Fuerte</v>
      </c>
      <c r="T77" s="624" t="str">
        <f>'5-CONTROLES'!AD136</f>
        <v>Fuerte</v>
      </c>
      <c r="U77" s="624" t="str">
        <f>'5-CONTROLES'!AH136</f>
        <v>Fuerte</v>
      </c>
      <c r="V77" s="633" t="str">
        <f>'5-CONTROLES'!AL136</f>
        <v>Rara Vez</v>
      </c>
      <c r="W77" s="633" t="str">
        <f>'5-CONTROLES'!AP136</f>
        <v>Mayor</v>
      </c>
      <c r="X77" s="635" t="str">
        <f>'5-CONTROLES'!AQ136</f>
        <v>Alto</v>
      </c>
      <c r="Y77" s="633" t="str">
        <f>'5-CONTROLES'!AS136</f>
        <v>Actividad preventiva</v>
      </c>
      <c r="Z77" s="627" t="s">
        <v>1108</v>
      </c>
      <c r="AA77" s="623" t="s">
        <v>1118</v>
      </c>
      <c r="AB77" s="623" t="s">
        <v>1119</v>
      </c>
      <c r="AC77" s="623" t="s">
        <v>1120</v>
      </c>
      <c r="AD77" s="623">
        <v>6</v>
      </c>
      <c r="AE77" s="623"/>
      <c r="AF77" s="623"/>
      <c r="AG77" s="623"/>
      <c r="AH77" s="623"/>
      <c r="AI77" s="623"/>
      <c r="AJ77" s="623"/>
      <c r="AK77" s="623"/>
      <c r="AL77" s="623"/>
      <c r="AM77" s="623"/>
      <c r="AN77" s="623">
        <v>2</v>
      </c>
      <c r="AO77" s="623">
        <v>2</v>
      </c>
      <c r="AP77" s="623">
        <v>2</v>
      </c>
      <c r="AQ77" s="698" t="s">
        <v>1252</v>
      </c>
      <c r="AR77" s="698"/>
      <c r="AS77" s="698"/>
      <c r="AT77" s="698" t="s">
        <v>1203</v>
      </c>
      <c r="AU77" s="699" t="s">
        <v>1211</v>
      </c>
      <c r="AV77" s="699" t="s">
        <v>1212</v>
      </c>
      <c r="AW77" s="698"/>
      <c r="AX77" s="680" t="s">
        <v>1203</v>
      </c>
      <c r="AY77" s="698"/>
      <c r="AZ77" s="698"/>
      <c r="BA77" s="680" t="s">
        <v>1203</v>
      </c>
      <c r="BB77" s="698"/>
      <c r="BC77" s="700" t="s">
        <v>1258</v>
      </c>
      <c r="BD77" s="701" t="s">
        <v>186</v>
      </c>
      <c r="BE77" s="698" t="s">
        <v>1259</v>
      </c>
      <c r="BF77" s="701" t="s">
        <v>186</v>
      </c>
      <c r="BG77" s="701" t="s">
        <v>129</v>
      </c>
      <c r="BH77" s="701" t="s">
        <v>186</v>
      </c>
      <c r="BI77" s="701" t="s">
        <v>129</v>
      </c>
      <c r="BJ77" s="701" t="s">
        <v>129</v>
      </c>
      <c r="BK77" s="698" t="s">
        <v>1218</v>
      </c>
      <c r="BL77" s="707" t="s">
        <v>1206</v>
      </c>
      <c r="BM77" s="707" t="s">
        <v>1214</v>
      </c>
    </row>
    <row r="78" spans="2:65" ht="46.5" customHeight="1" x14ac:dyDescent="0.25">
      <c r="B78" s="665"/>
      <c r="C78" s="628"/>
      <c r="D78" s="626"/>
      <c r="E78" s="626"/>
      <c r="F78" s="192" t="str">
        <f>'3-IDENTIFICACIÓN DEL RIESGO'!H137</f>
        <v>Presiones indebidas</v>
      </c>
      <c r="G78" s="192" t="str">
        <f>'3-IDENTIFICACIÓN DEL RIESGO'!L137</f>
        <v>Orientar  la defensa jurídica de la ANT o algunas de sus actuaciones en perjuicio de sus intereses para favorecer a un tercero.</v>
      </c>
      <c r="H78" s="636"/>
      <c r="I78" s="636"/>
      <c r="J78" s="636"/>
      <c r="K78" s="634"/>
      <c r="L78" s="628"/>
      <c r="M78" s="626">
        <f>'5-CONTROLES'!L137</f>
        <v>0</v>
      </c>
      <c r="N78" s="626"/>
      <c r="O78" s="626"/>
      <c r="P78" s="626"/>
      <c r="Q78" s="301"/>
      <c r="R78" s="626"/>
      <c r="S78" s="626"/>
      <c r="T78" s="626"/>
      <c r="U78" s="626"/>
      <c r="V78" s="634"/>
      <c r="W78" s="634"/>
      <c r="X78" s="636"/>
      <c r="Y78" s="634"/>
      <c r="Z78" s="628"/>
      <c r="AA78" s="301"/>
      <c r="AB78" s="301"/>
      <c r="AC78" s="301"/>
      <c r="AD78" s="301"/>
      <c r="AE78" s="301"/>
      <c r="AF78" s="301"/>
      <c r="AG78" s="301"/>
      <c r="AH78" s="301"/>
      <c r="AI78" s="301"/>
      <c r="AJ78" s="301"/>
      <c r="AK78" s="301"/>
      <c r="AL78" s="301"/>
      <c r="AM78" s="301"/>
      <c r="AN78" s="301"/>
      <c r="AO78" s="301"/>
      <c r="AP78" s="301"/>
      <c r="AQ78" s="698"/>
      <c r="AR78" s="698"/>
      <c r="AS78" s="698"/>
      <c r="AT78" s="698"/>
      <c r="AU78" s="699"/>
      <c r="AV78" s="699"/>
      <c r="AW78" s="698"/>
      <c r="AX78" s="680"/>
      <c r="AY78" s="698"/>
      <c r="AZ78" s="698"/>
      <c r="BA78" s="680"/>
      <c r="BB78" s="698"/>
      <c r="BC78" s="700"/>
      <c r="BD78" s="701"/>
      <c r="BE78" s="698"/>
      <c r="BF78" s="701"/>
      <c r="BG78" s="701"/>
      <c r="BH78" s="701"/>
      <c r="BI78" s="701"/>
      <c r="BJ78" s="701"/>
      <c r="BK78" s="698"/>
      <c r="BL78" s="708"/>
      <c r="BM78" s="708"/>
    </row>
    <row r="79" spans="2:65" ht="67.5" customHeight="1" x14ac:dyDescent="0.25">
      <c r="B79" s="659" t="str">
        <f>'3-IDENTIFICACIÓN DEL RIESGO'!B140</f>
        <v>Adquisición de Bienes y Servicios</v>
      </c>
      <c r="C79" s="627" t="s">
        <v>1028</v>
      </c>
      <c r="D79" s="624" t="str">
        <f>'3-IDENTIFICACIÓN DEL RIESGO'!G140</f>
        <v>Celebración indebida de contratos en beneficio particular o de un tercero</v>
      </c>
      <c r="E79" s="624" t="s">
        <v>388</v>
      </c>
      <c r="F79" s="192" t="str">
        <f>'3-IDENTIFICACIÓN DEL RIESGO'!H140</f>
        <v>Indebida verificación de requisitos y evaluación no objetiva de los proveedores</v>
      </c>
      <c r="G79" s="192" t="str">
        <f>'3-IDENTIFICACIÓN DEL RIESGO'!L140</f>
        <v>Detrimento patrimonial</v>
      </c>
      <c r="H79" s="635" t="str">
        <f>'4-VALORACIÓN DEL RIESGO'!G75</f>
        <v>Probable</v>
      </c>
      <c r="I79" s="635" t="str">
        <f>'4-VALORACIÓN DEL RIESGO'!AC75</f>
        <v>Catastrófico</v>
      </c>
      <c r="J79" s="635" t="str">
        <f>'4-VALORACIÓN DEL RIESGO'!AE75</f>
        <v>Extremo</v>
      </c>
      <c r="K79" s="633" t="str">
        <f>'4-VALORACIÓN DEL RIESGO'!AF75</f>
        <v>Reducir</v>
      </c>
      <c r="L79" s="627" t="s">
        <v>1030</v>
      </c>
      <c r="M79" s="624" t="str">
        <f>'5-CONTROLES'!L140</f>
        <v xml:space="preserve">Brindar acompañamiento en el diligenciamiento de los documentos precontractuales y de ser necesario convocar a mesas de trabajo con el propósito de revisar las observaciones y sugerencias técnico - jurídicas correspondientes. </v>
      </c>
      <c r="N79" s="624" t="str">
        <f>'5-CONTROLES'!K140</f>
        <v xml:space="preserve">Actas de mesas de trabajo / 
correos electrónicos 
(Las mesas de trabajo se realizarán cuando sea requerido, de lo contrario las observaciones se realizarán mediante correos electrónicos)
</v>
      </c>
      <c r="O79" s="624" t="str">
        <f>'5-CONTROLES'!F140</f>
        <v>Coordinación para la Gestión Contractual
Secretaría General</v>
      </c>
      <c r="P79" s="624" t="str">
        <f>'5-CONTROLES'!G140</f>
        <v>Cada vez que se adelante un proceso contractual</v>
      </c>
      <c r="Q79" s="623" t="s">
        <v>875</v>
      </c>
      <c r="R79" s="624" t="str">
        <f>'5-CONTROLES'!AB140</f>
        <v>Moderado</v>
      </c>
      <c r="S79" s="624" t="str">
        <f>'5-CONTROLES'!AC140</f>
        <v>Fuerte</v>
      </c>
      <c r="T79" s="624" t="str">
        <f>'5-CONTROLES'!AD140</f>
        <v>Moderado</v>
      </c>
      <c r="U79" s="624" t="str">
        <f>'5-CONTROLES'!AH140</f>
        <v>Moderado</v>
      </c>
      <c r="V79" s="633" t="str">
        <f>'5-CONTROLES'!AL140</f>
        <v>Posible</v>
      </c>
      <c r="W79" s="633" t="str">
        <f>'5-CONTROLES'!AP140</f>
        <v>Catastrófico</v>
      </c>
      <c r="X79" s="635" t="str">
        <f>'5-CONTROLES'!AQ140</f>
        <v>Extremo</v>
      </c>
      <c r="Y79" s="633" t="str">
        <f>'5-CONTROLES'!AS140</f>
        <v>Actividad preventiva</v>
      </c>
      <c r="Z79" s="153" t="s">
        <v>1033</v>
      </c>
      <c r="AA79" s="181" t="s">
        <v>884</v>
      </c>
      <c r="AB79" s="181" t="s">
        <v>877</v>
      </c>
      <c r="AC79" s="181" t="s">
        <v>878</v>
      </c>
      <c r="AD79" s="181">
        <v>2</v>
      </c>
      <c r="AE79" s="181"/>
      <c r="AF79" s="181"/>
      <c r="AG79" s="181"/>
      <c r="AH79" s="181">
        <v>1</v>
      </c>
      <c r="AI79" s="181"/>
      <c r="AJ79" s="181"/>
      <c r="AK79" s="181"/>
      <c r="AL79" s="181"/>
      <c r="AM79" s="181">
        <v>1</v>
      </c>
      <c r="AN79" s="181"/>
      <c r="AO79" s="181"/>
      <c r="AP79" s="181"/>
      <c r="AQ79" s="681"/>
      <c r="AR79" s="681" t="s">
        <v>1203</v>
      </c>
      <c r="AS79" s="681"/>
      <c r="AT79" s="681" t="s">
        <v>1203</v>
      </c>
      <c r="AU79" s="682" t="s">
        <v>1219</v>
      </c>
      <c r="AV79" s="682" t="s">
        <v>1227</v>
      </c>
      <c r="AW79" s="681"/>
      <c r="AX79" s="683" t="s">
        <v>1203</v>
      </c>
      <c r="AY79" s="681"/>
      <c r="AZ79" s="681"/>
      <c r="BA79" s="680"/>
      <c r="BB79" s="681" t="s">
        <v>1203</v>
      </c>
      <c r="BC79" s="704" t="s">
        <v>1238</v>
      </c>
      <c r="BD79" s="685" t="s">
        <v>129</v>
      </c>
      <c r="BE79" s="690" t="s">
        <v>1239</v>
      </c>
      <c r="BF79" s="685" t="s">
        <v>186</v>
      </c>
      <c r="BG79" s="685" t="s">
        <v>129</v>
      </c>
      <c r="BH79" s="685" t="s">
        <v>129</v>
      </c>
      <c r="BI79" s="685" t="s">
        <v>129</v>
      </c>
      <c r="BJ79" s="685" t="s">
        <v>129</v>
      </c>
      <c r="BK79" s="681" t="s">
        <v>1240</v>
      </c>
      <c r="BL79" s="705" t="s">
        <v>1206</v>
      </c>
      <c r="BM79" s="705" t="s">
        <v>1206</v>
      </c>
    </row>
    <row r="80" spans="2:65" ht="34.5" customHeight="1" x14ac:dyDescent="0.25">
      <c r="B80" s="660"/>
      <c r="C80" s="628"/>
      <c r="D80" s="626"/>
      <c r="E80" s="626"/>
      <c r="F80" s="192" t="str">
        <f>'3-IDENTIFICACIÓN DEL RIESGO'!H141</f>
        <v>Vicios en la estructuración de los pliegos y términos</v>
      </c>
      <c r="G80" s="192" t="str">
        <f>'3-IDENTIFICACIÓN DEL RIESGO'!L141</f>
        <v>Investigaciones y sanciones por parte de órganos de control, así como perdida de credibilidad institucional</v>
      </c>
      <c r="H80" s="636"/>
      <c r="I80" s="636"/>
      <c r="J80" s="636"/>
      <c r="K80" s="634"/>
      <c r="L80" s="628"/>
      <c r="M80" s="626"/>
      <c r="N80" s="626"/>
      <c r="O80" s="626"/>
      <c r="P80" s="626"/>
      <c r="Q80" s="301"/>
      <c r="R80" s="626"/>
      <c r="S80" s="626"/>
      <c r="T80" s="626"/>
      <c r="U80" s="626"/>
      <c r="V80" s="634"/>
      <c r="W80" s="634"/>
      <c r="X80" s="636"/>
      <c r="Y80" s="634"/>
      <c r="Z80" s="153" t="s">
        <v>1034</v>
      </c>
      <c r="AA80" s="181" t="s">
        <v>879</v>
      </c>
      <c r="AB80" s="181" t="s">
        <v>880</v>
      </c>
      <c r="AC80" s="181" t="s">
        <v>881</v>
      </c>
      <c r="AD80" s="156"/>
      <c r="AE80" s="156"/>
      <c r="AF80" s="156"/>
      <c r="AG80" s="156"/>
      <c r="AH80" s="156"/>
      <c r="AI80" s="156"/>
      <c r="AJ80" s="156"/>
      <c r="AK80" s="156"/>
      <c r="AL80" s="156"/>
      <c r="AM80" s="156"/>
      <c r="AN80" s="156"/>
      <c r="AO80" s="156"/>
      <c r="AP80" s="156"/>
      <c r="AQ80" s="681"/>
      <c r="AR80" s="681"/>
      <c r="AS80" s="681"/>
      <c r="AT80" s="681"/>
      <c r="AU80" s="682"/>
      <c r="AV80" s="682"/>
      <c r="AW80" s="681"/>
      <c r="AX80" s="683"/>
      <c r="AY80" s="681"/>
      <c r="AZ80" s="681"/>
      <c r="BA80" s="680"/>
      <c r="BB80" s="681"/>
      <c r="BC80" s="704"/>
      <c r="BD80" s="685"/>
      <c r="BE80" s="691"/>
      <c r="BF80" s="685"/>
      <c r="BG80" s="685"/>
      <c r="BH80" s="685"/>
      <c r="BI80" s="685"/>
      <c r="BJ80" s="685"/>
      <c r="BK80" s="681"/>
      <c r="BL80" s="706"/>
      <c r="BM80" s="706"/>
    </row>
    <row r="81" spans="2:65" ht="111" customHeight="1" x14ac:dyDescent="0.25">
      <c r="B81" s="660"/>
      <c r="C81" s="627" t="s">
        <v>1029</v>
      </c>
      <c r="D81" s="624" t="str">
        <f>'3-IDENTIFICACIÓN DEL RIESGO'!G142</f>
        <v>Aprobación de informes y pagos de contratistas sin el cumplimiento del objeto y/o obligaciones contractuales en beneficio particular o de terceros</v>
      </c>
      <c r="E81" s="624" t="s">
        <v>388</v>
      </c>
      <c r="F81" s="192" t="str">
        <f>'3-IDENTIFICACIÓN DEL RIESGO'!H142</f>
        <v>Desconocimiento del supervisor de las obligaciones de los contratistas.</v>
      </c>
      <c r="G81" s="192" t="str">
        <f>'3-IDENTIFICACIÓN DEL RIESGO'!L142</f>
        <v>Detrimento patrimonial</v>
      </c>
      <c r="H81" s="635" t="str">
        <f>'4-VALORACIÓN DEL RIESGO'!G76</f>
        <v>Probable</v>
      </c>
      <c r="I81" s="635" t="str">
        <f>'4-VALORACIÓN DEL RIESGO'!AC76</f>
        <v>Catastrófico</v>
      </c>
      <c r="J81" s="635" t="str">
        <f>'4-VALORACIÓN DEL RIESGO'!AE76</f>
        <v>Extremo</v>
      </c>
      <c r="K81" s="633" t="str">
        <f>'4-VALORACIÓN DEL RIESGO'!AF76</f>
        <v>Reducir</v>
      </c>
      <c r="L81" s="153" t="s">
        <v>1031</v>
      </c>
      <c r="M81" s="192" t="str">
        <f>'5-CONTROLES'!L142</f>
        <v xml:space="preserve">Diligenciar el formato ADQBS-F-001-Forma RECIBIDO A SATISFACCIÓN INFORME DE ACTIVIDADES Y ORDEN DE PAGO CONTRATISTAS por parte del supervisor del contrato en donde se especifica puntualmente el cumplimiento del objeto y de las obligaciones. Y así mismo la verificación de los requisitos estipulados en el formato para su pago. </v>
      </c>
      <c r="N81" s="192" t="str">
        <f>'5-CONTROLES'!K142</f>
        <v>Formato ADQBS-F-001-Forma RECIBIDO A SATISFACCIÓN INFORME DE ACTIVIDADES Y ORDEN DE PAGO CONTRATISTAS diligenciado por cada pago pactado dentro de los contratos</v>
      </c>
      <c r="O81" s="192" t="str">
        <f>'5-CONTROLES'!F142</f>
        <v>Supervisores de contratos en la ANT</v>
      </c>
      <c r="P81" s="192" t="str">
        <f>'5-CONTROLES'!G142</f>
        <v>Se debe ejecutar el control cada vez que se presente una cuenta con fines de pago para aprobación y visto bueno del Supervisor del contrato</v>
      </c>
      <c r="Q81" s="132" t="s">
        <v>876</v>
      </c>
      <c r="R81" s="192" t="str">
        <f>'5-CONTROLES'!AB142</f>
        <v>Moderado</v>
      </c>
      <c r="S81" s="192" t="str">
        <f>'5-CONTROLES'!AC142</f>
        <v>Moderado</v>
      </c>
      <c r="T81" s="192" t="str">
        <f>'5-CONTROLES'!AD142</f>
        <v>Moderado</v>
      </c>
      <c r="U81" s="624" t="str">
        <f>'5-CONTROLES'!AH142</f>
        <v>Moderado</v>
      </c>
      <c r="V81" s="633" t="str">
        <f>'5-CONTROLES'!AL142</f>
        <v>Probable</v>
      </c>
      <c r="W81" s="633" t="str">
        <f>'5-CONTROLES'!AP142</f>
        <v>Catastrófico</v>
      </c>
      <c r="X81" s="635" t="str">
        <f>'5-CONTROLES'!AQ142</f>
        <v>Extremo</v>
      </c>
      <c r="Y81" s="633" t="str">
        <f>'5-CONTROLES'!AS142</f>
        <v>Actividad preventiva</v>
      </c>
      <c r="Z81" s="153" t="s">
        <v>1035</v>
      </c>
      <c r="AA81" s="181" t="s">
        <v>884</v>
      </c>
      <c r="AB81" s="181" t="s">
        <v>877</v>
      </c>
      <c r="AC81" s="181" t="s">
        <v>878</v>
      </c>
      <c r="AD81" s="156"/>
      <c r="AE81" s="156"/>
      <c r="AF81" s="156"/>
      <c r="AG81" s="156"/>
      <c r="AH81" s="181">
        <v>1</v>
      </c>
      <c r="AI81" s="156"/>
      <c r="AJ81" s="156"/>
      <c r="AK81" s="156"/>
      <c r="AL81" s="156"/>
      <c r="AM81" s="181">
        <v>1</v>
      </c>
      <c r="AN81" s="156"/>
      <c r="AO81" s="156"/>
      <c r="AP81" s="156"/>
      <c r="AQ81" s="210"/>
      <c r="AR81" s="206" t="s">
        <v>1203</v>
      </c>
      <c r="AS81" s="206"/>
      <c r="AT81" s="206" t="s">
        <v>1203</v>
      </c>
      <c r="AU81" s="211" t="s">
        <v>1219</v>
      </c>
      <c r="AV81" s="211" t="s">
        <v>1227</v>
      </c>
      <c r="AW81" s="210"/>
      <c r="AX81" s="212" t="s">
        <v>1203</v>
      </c>
      <c r="AY81" s="206"/>
      <c r="AZ81" s="206"/>
      <c r="BA81" s="202" t="s">
        <v>1203</v>
      </c>
      <c r="BB81" s="210"/>
      <c r="BC81" s="213" t="s">
        <v>1241</v>
      </c>
      <c r="BD81" s="207" t="s">
        <v>186</v>
      </c>
      <c r="BE81" s="210" t="s">
        <v>1242</v>
      </c>
      <c r="BF81" s="214" t="s">
        <v>186</v>
      </c>
      <c r="BG81" s="214" t="s">
        <v>129</v>
      </c>
      <c r="BH81" s="214" t="s">
        <v>129</v>
      </c>
      <c r="BI81" s="214" t="s">
        <v>129</v>
      </c>
      <c r="BJ81" s="214" t="s">
        <v>129</v>
      </c>
      <c r="BK81" s="210" t="s">
        <v>1243</v>
      </c>
      <c r="BL81" s="207" t="s">
        <v>1206</v>
      </c>
      <c r="BM81" s="207" t="s">
        <v>1206</v>
      </c>
    </row>
    <row r="82" spans="2:65" ht="95.25" customHeight="1" x14ac:dyDescent="0.25">
      <c r="B82" s="660"/>
      <c r="C82" s="628"/>
      <c r="D82" s="626"/>
      <c r="E82" s="626"/>
      <c r="F82" s="192" t="str">
        <f>'3-IDENTIFICACIÓN DEL RIESGO'!H143</f>
        <v>Cantidad de contratos que supervisa una sola persona dentro de la dependencia</v>
      </c>
      <c r="G82" s="192" t="str">
        <f>'3-IDENTIFICACIÓN DEL RIESGO'!L143</f>
        <v>Investigaciones y sanciones por parte de órganos de control, así como perdida de credibilidad institucional</v>
      </c>
      <c r="H82" s="636"/>
      <c r="I82" s="636"/>
      <c r="J82" s="636"/>
      <c r="K82" s="634"/>
      <c r="L82" s="153" t="s">
        <v>1032</v>
      </c>
      <c r="M82" s="192" t="str">
        <f>'5-CONTROLES'!L143</f>
        <v>Realizar las aprobaciones a través del aplicativo dispuesto para los contratos de prestación de servicios profesionales y de apoyo</v>
      </c>
      <c r="N82" s="192" t="str">
        <f>'5-CONTROLES'!K143</f>
        <v>Reporte del aplicativo de las aprobaciones y rechazos efectuados por parte de los supervisores</v>
      </c>
      <c r="O82" s="192" t="str">
        <f>'5-CONTROLES'!F143</f>
        <v>Supervisores de contratos en la ANT</v>
      </c>
      <c r="P82" s="192" t="str">
        <f>'5-CONTROLES'!G143</f>
        <v>Se debe ejecutar el control cada vez que se presente una cuenta con fines de pago para aprobación y visto bueno del Supervisor del contrato</v>
      </c>
      <c r="Q82" s="132"/>
      <c r="R82" s="192" t="str">
        <f>'5-CONTROLES'!AB143</f>
        <v>Moderado</v>
      </c>
      <c r="S82" s="192" t="str">
        <f>'5-CONTROLES'!AC143</f>
        <v>Moderado</v>
      </c>
      <c r="T82" s="192" t="str">
        <f>'5-CONTROLES'!AD143</f>
        <v>Moderado</v>
      </c>
      <c r="U82" s="626"/>
      <c r="V82" s="634"/>
      <c r="W82" s="634"/>
      <c r="X82" s="636"/>
      <c r="Y82" s="634"/>
      <c r="Z82" s="153" t="s">
        <v>1036</v>
      </c>
      <c r="AA82" s="181" t="s">
        <v>882</v>
      </c>
      <c r="AB82" s="181" t="s">
        <v>883</v>
      </c>
      <c r="AC82" s="181" t="s">
        <v>862</v>
      </c>
      <c r="AD82" s="181">
        <v>1</v>
      </c>
      <c r="AE82" s="181"/>
      <c r="AF82" s="181"/>
      <c r="AG82" s="181"/>
      <c r="AH82" s="181"/>
      <c r="AI82" s="156"/>
      <c r="AJ82" s="181">
        <v>1</v>
      </c>
      <c r="AK82" s="156"/>
      <c r="AL82" s="156"/>
      <c r="AM82" s="156"/>
      <c r="AN82" s="156"/>
      <c r="AO82" s="156"/>
      <c r="AP82" s="156"/>
      <c r="AQ82" s="210"/>
      <c r="AR82" s="206" t="s">
        <v>1203</v>
      </c>
      <c r="AS82" s="206"/>
      <c r="AT82" s="206" t="s">
        <v>1203</v>
      </c>
      <c r="AU82" s="211" t="s">
        <v>1219</v>
      </c>
      <c r="AV82" s="211" t="s">
        <v>1227</v>
      </c>
      <c r="AW82" s="210"/>
      <c r="AX82" s="212" t="s">
        <v>1203</v>
      </c>
      <c r="AY82" s="206"/>
      <c r="AZ82" s="206"/>
      <c r="BA82" s="202" t="s">
        <v>1203</v>
      </c>
      <c r="BB82" s="210"/>
      <c r="BC82" s="213" t="s">
        <v>1244</v>
      </c>
      <c r="BD82" s="207" t="s">
        <v>129</v>
      </c>
      <c r="BE82" s="210" t="s">
        <v>1245</v>
      </c>
      <c r="BF82" s="214" t="s">
        <v>186</v>
      </c>
      <c r="BG82" s="214" t="s">
        <v>129</v>
      </c>
      <c r="BH82" s="214" t="s">
        <v>129</v>
      </c>
      <c r="BI82" s="214" t="s">
        <v>129</v>
      </c>
      <c r="BJ82" s="214" t="s">
        <v>129</v>
      </c>
      <c r="BK82" s="210" t="s">
        <v>1246</v>
      </c>
      <c r="BL82" s="207" t="s">
        <v>1206</v>
      </c>
      <c r="BM82" s="207" t="s">
        <v>1206</v>
      </c>
    </row>
    <row r="83" spans="2:65" ht="84" customHeight="1" x14ac:dyDescent="0.25">
      <c r="B83" s="665" t="str">
        <f>'3-IDENTIFICACIÓN DEL RIESGO'!B150</f>
        <v>Administración de Bienes y Servicios</v>
      </c>
      <c r="C83" s="627" t="s">
        <v>1037</v>
      </c>
      <c r="D83" s="624" t="str">
        <f>'3-IDENTIFICACIÓN DEL RIESGO'!G150</f>
        <v>Pérdida o uso indebido de bienes devolutivos de la Agencia Nacional de Tierras para beneficio personal o de terceros</v>
      </c>
      <c r="E83" s="624" t="s">
        <v>388</v>
      </c>
      <c r="F83" s="192" t="str">
        <f>'3-IDENTIFICACIÓN DEL RIESGO'!H150</f>
        <v>Desconocimiento de los procedimientos de usos de bienes de la Agencia Nacional de Tierras</v>
      </c>
      <c r="G83" s="192" t="str">
        <f>'3-IDENTIFICACIÓN DEL RIESGO'!L150</f>
        <v xml:space="preserve">Detrimento patrimonial e investigaciones y sanciones </v>
      </c>
      <c r="H83" s="635" t="str">
        <f>'4-VALORACIÓN DEL RIESGO'!G80</f>
        <v>Probable</v>
      </c>
      <c r="I83" s="635" t="str">
        <f>'4-VALORACIÓN DEL RIESGO'!AC80</f>
        <v>Catastrófico</v>
      </c>
      <c r="J83" s="635" t="str">
        <f>'4-VALORACIÓN DEL RIESGO'!AE80</f>
        <v>Extremo</v>
      </c>
      <c r="K83" s="633" t="str">
        <f>'4-VALORACIÓN DEL RIESGO'!AF80</f>
        <v>Reducir</v>
      </c>
      <c r="L83" s="627" t="s">
        <v>1039</v>
      </c>
      <c r="M83" s="624" t="str">
        <f>'5-CONTROLES'!L150</f>
        <v>Revisión a las bases de datos de los bienes devolutivos de la entidad, contenidos en la herramienta de gestión Apoteosys (o la plataforma dispuesta), con el fin de verificar el estado de los mismos y detectar posibles desviaciones</v>
      </c>
      <c r="N83" s="624" t="str">
        <f>'5-CONTROLES'!K150</f>
        <v>Informe semestral en donde se indique a detalle la relación de bienes devolutivos de la Agencia Nacional de Tierras, teniendo en cuenta las bajas de la entidad</v>
      </c>
      <c r="O83" s="624" t="str">
        <f>'5-CONTROLES'!F150</f>
        <v>Almacenista
Subdirección Administrativa y Financiera</v>
      </c>
      <c r="P83" s="624" t="str">
        <f>'5-CONTROLES'!G150</f>
        <v>Semestral</v>
      </c>
      <c r="Q83" s="623" t="s">
        <v>885</v>
      </c>
      <c r="R83" s="624" t="str">
        <f>'5-CONTROLES'!AB150</f>
        <v>Fuerte</v>
      </c>
      <c r="S83" s="624" t="str">
        <f>'5-CONTROLES'!AC150</f>
        <v>Fuerte</v>
      </c>
      <c r="T83" s="624" t="str">
        <f>'5-CONTROLES'!AD150</f>
        <v>Fuerte</v>
      </c>
      <c r="U83" s="624" t="str">
        <f>'5-CONTROLES'!AH150</f>
        <v>Fuerte</v>
      </c>
      <c r="V83" s="633" t="str">
        <f>'5-CONTROLES'!AL150</f>
        <v>Improbable</v>
      </c>
      <c r="W83" s="633" t="str">
        <f>'5-CONTROLES'!AP150</f>
        <v>Catastrófico</v>
      </c>
      <c r="X83" s="635" t="str">
        <f>'5-CONTROLES'!AQ150</f>
        <v>Extremo</v>
      </c>
      <c r="Y83" s="633" t="str">
        <f>'5-CONTROLES'!AS150</f>
        <v>Actividad preventiva</v>
      </c>
      <c r="Z83" s="627" t="s">
        <v>1041</v>
      </c>
      <c r="AA83" s="623" t="s">
        <v>887</v>
      </c>
      <c r="AB83" s="623" t="s">
        <v>888</v>
      </c>
      <c r="AC83" s="623" t="s">
        <v>889</v>
      </c>
      <c r="AD83" s="667">
        <v>1</v>
      </c>
      <c r="AE83" s="623"/>
      <c r="AF83" s="623"/>
      <c r="AG83" s="623"/>
      <c r="AH83" s="623"/>
      <c r="AI83" s="623"/>
      <c r="AJ83" s="623"/>
      <c r="AK83" s="623"/>
      <c r="AL83" s="623"/>
      <c r="AM83" s="623"/>
      <c r="AN83" s="667">
        <v>1</v>
      </c>
      <c r="AO83" s="623"/>
      <c r="AP83" s="623"/>
      <c r="AQ83" s="681"/>
      <c r="AR83" s="681" t="s">
        <v>1203</v>
      </c>
      <c r="AS83" s="681"/>
      <c r="AT83" s="681" t="s">
        <v>1203</v>
      </c>
      <c r="AU83" s="682" t="s">
        <v>1219</v>
      </c>
      <c r="AV83" s="682" t="s">
        <v>1227</v>
      </c>
      <c r="AW83" s="681"/>
      <c r="AX83" s="683" t="s">
        <v>1203</v>
      </c>
      <c r="AY83" s="681"/>
      <c r="AZ83" s="681"/>
      <c r="BA83" s="680" t="s">
        <v>1203</v>
      </c>
      <c r="BB83" s="681"/>
      <c r="BC83" s="684" t="s">
        <v>1247</v>
      </c>
      <c r="BD83" s="685" t="s">
        <v>129</v>
      </c>
      <c r="BE83" s="681" t="s">
        <v>1248</v>
      </c>
      <c r="BF83" s="685" t="s">
        <v>186</v>
      </c>
      <c r="BG83" s="685" t="s">
        <v>129</v>
      </c>
      <c r="BH83" s="685" t="s">
        <v>129</v>
      </c>
      <c r="BI83" s="685" t="s">
        <v>129</v>
      </c>
      <c r="BJ83" s="685" t="s">
        <v>129</v>
      </c>
      <c r="BK83" s="681" t="s">
        <v>1251</v>
      </c>
      <c r="BL83" s="705" t="s">
        <v>1206</v>
      </c>
      <c r="BM83" s="705" t="s">
        <v>1206</v>
      </c>
    </row>
    <row r="84" spans="2:65" ht="27.75" customHeight="1" x14ac:dyDescent="0.25">
      <c r="B84" s="665"/>
      <c r="C84" s="628"/>
      <c r="D84" s="626"/>
      <c r="E84" s="626"/>
      <c r="F84" s="192" t="str">
        <f>'3-IDENTIFICACIÓN DEL RIESGO'!H151</f>
        <v>Falta de controles en el préstamo de bienes</v>
      </c>
      <c r="G84" s="192" t="str">
        <f>'3-IDENTIFICACIÓN DEL RIESGO'!L151</f>
        <v>Aumento de costos en mantenimiento y adquisición de bienes</v>
      </c>
      <c r="H84" s="636"/>
      <c r="I84" s="636"/>
      <c r="J84" s="636"/>
      <c r="K84" s="634"/>
      <c r="L84" s="628"/>
      <c r="M84" s="626"/>
      <c r="N84" s="626"/>
      <c r="O84" s="626"/>
      <c r="P84" s="626"/>
      <c r="Q84" s="301"/>
      <c r="R84" s="626"/>
      <c r="S84" s="626"/>
      <c r="T84" s="626"/>
      <c r="U84" s="626"/>
      <c r="V84" s="634"/>
      <c r="W84" s="634"/>
      <c r="X84" s="636"/>
      <c r="Y84" s="634"/>
      <c r="Z84" s="628"/>
      <c r="AA84" s="301"/>
      <c r="AB84" s="301"/>
      <c r="AC84" s="301"/>
      <c r="AD84" s="668"/>
      <c r="AE84" s="301"/>
      <c r="AF84" s="301"/>
      <c r="AG84" s="301"/>
      <c r="AH84" s="301"/>
      <c r="AI84" s="301"/>
      <c r="AJ84" s="301"/>
      <c r="AK84" s="301"/>
      <c r="AL84" s="301"/>
      <c r="AM84" s="301"/>
      <c r="AN84" s="668"/>
      <c r="AO84" s="301"/>
      <c r="AP84" s="301"/>
      <c r="AQ84" s="681"/>
      <c r="AR84" s="681"/>
      <c r="AS84" s="681"/>
      <c r="AT84" s="681"/>
      <c r="AU84" s="682"/>
      <c r="AV84" s="682"/>
      <c r="AW84" s="681"/>
      <c r="AX84" s="683"/>
      <c r="AY84" s="681"/>
      <c r="AZ84" s="681"/>
      <c r="BA84" s="680"/>
      <c r="BB84" s="681"/>
      <c r="BC84" s="684"/>
      <c r="BD84" s="685"/>
      <c r="BE84" s="681"/>
      <c r="BF84" s="685"/>
      <c r="BG84" s="685"/>
      <c r="BH84" s="685"/>
      <c r="BI84" s="685"/>
      <c r="BJ84" s="685"/>
      <c r="BK84" s="681"/>
      <c r="BL84" s="706"/>
      <c r="BM84" s="706"/>
    </row>
    <row r="85" spans="2:65" ht="97.5" customHeight="1" x14ac:dyDescent="0.25">
      <c r="B85" s="665"/>
      <c r="C85" s="627" t="s">
        <v>1038</v>
      </c>
      <c r="D85" s="624" t="str">
        <f>'3-IDENTIFICACIÓN DEL RIESGO'!G152</f>
        <v>Pérdida o manipulación de expedientes con información institucional para beneficio particular o de un tercero</v>
      </c>
      <c r="E85" s="624" t="s">
        <v>388</v>
      </c>
      <c r="F85" s="192" t="str">
        <f>'3-IDENTIFICACIÓN DEL RIESGO'!H152</f>
        <v>Ausencia de control sobre expedientes y préstamos</v>
      </c>
      <c r="G85" s="192" t="str">
        <f>'3-IDENTIFICACIÓN DEL RIESGO'!L152</f>
        <v>Pérdida de la memoria institucional</v>
      </c>
      <c r="H85" s="635" t="str">
        <f>'4-VALORACIÓN DEL RIESGO'!G81</f>
        <v>Posible</v>
      </c>
      <c r="I85" s="635" t="str">
        <f>'4-VALORACIÓN DEL RIESGO'!AC81</f>
        <v>Catastrófico</v>
      </c>
      <c r="J85" s="635" t="str">
        <f>'4-VALORACIÓN DEL RIESGO'!AE81</f>
        <v>Extremo</v>
      </c>
      <c r="K85" s="633" t="str">
        <f>'4-VALORACIÓN DEL RIESGO'!AF81</f>
        <v>Reducir</v>
      </c>
      <c r="L85" s="627" t="s">
        <v>1040</v>
      </c>
      <c r="M85" s="624" t="str">
        <f>'5-CONTROLES'!L152</f>
        <v>Realizar seguimiento a los tiempos de préstamo y devolución registrados en la forma ADMBS-F-029 FORMA PRÉSTAMO Y DEVOLUCIÓN DE DOCUMENTOS, para identificar posibles pérdidas en el préstamo de expedientes.</v>
      </c>
      <c r="N85" s="624" t="str">
        <f>'5-CONTROLES'!K152</f>
        <v>Registros físicos efectuados en la Forma ADMBS-F-029 FORMA PRÉSTAMO Y DEVOLUCIÓN DE DOCUMENTOS.</v>
      </c>
      <c r="O85" s="624" t="str">
        <f>'5-CONTROLES'!F152</f>
        <v>Líder del grupo de Gestión Documental
Subdirector Administrativo y Financiero</v>
      </c>
      <c r="P85" s="624" t="str">
        <f>'5-CONTROLES'!G152</f>
        <v>Semestral</v>
      </c>
      <c r="Q85" s="623" t="s">
        <v>886</v>
      </c>
      <c r="R85" s="624" t="str">
        <f>'5-CONTROLES'!AB152</f>
        <v>Fuerte</v>
      </c>
      <c r="S85" s="624" t="str">
        <f>'5-CONTROLES'!AC152</f>
        <v>Fuerte</v>
      </c>
      <c r="T85" s="624" t="str">
        <f>'5-CONTROLES'!AD152</f>
        <v>Fuerte</v>
      </c>
      <c r="U85" s="624" t="str">
        <f>'5-CONTROLES'!AH152</f>
        <v>Fuerte</v>
      </c>
      <c r="V85" s="633" t="str">
        <f>'5-CONTROLES'!AL152</f>
        <v>Rara Vez</v>
      </c>
      <c r="W85" s="633" t="str">
        <f>'5-CONTROLES'!AP152</f>
        <v>Catastrófico</v>
      </c>
      <c r="X85" s="635" t="str">
        <f>'5-CONTROLES'!AQ152</f>
        <v>Extremo</v>
      </c>
      <c r="Y85" s="633" t="str">
        <f>'5-CONTROLES'!AS152</f>
        <v>Actividad preventiva</v>
      </c>
      <c r="Z85" s="627" t="s">
        <v>1042</v>
      </c>
      <c r="AA85" s="623" t="s">
        <v>890</v>
      </c>
      <c r="AB85" s="623" t="s">
        <v>888</v>
      </c>
      <c r="AC85" s="623" t="s">
        <v>891</v>
      </c>
      <c r="AD85" s="623">
        <v>2</v>
      </c>
      <c r="AE85" s="623"/>
      <c r="AF85" s="623"/>
      <c r="AG85" s="623">
        <v>1</v>
      </c>
      <c r="AH85" s="623"/>
      <c r="AI85" s="623"/>
      <c r="AJ85" s="623"/>
      <c r="AK85" s="623"/>
      <c r="AL85" s="623"/>
      <c r="AM85" s="623">
        <v>1</v>
      </c>
      <c r="AN85" s="623"/>
      <c r="AO85" s="623"/>
      <c r="AP85" s="623"/>
      <c r="AQ85" s="681"/>
      <c r="AR85" s="681" t="s">
        <v>1203</v>
      </c>
      <c r="AS85" s="681"/>
      <c r="AT85" s="681" t="s">
        <v>1203</v>
      </c>
      <c r="AU85" s="682" t="s">
        <v>1219</v>
      </c>
      <c r="AV85" s="682" t="s">
        <v>1227</v>
      </c>
      <c r="AW85" s="681"/>
      <c r="AX85" s="683" t="s">
        <v>1203</v>
      </c>
      <c r="AY85" s="681"/>
      <c r="AZ85" s="681"/>
      <c r="BA85" s="680" t="s">
        <v>1203</v>
      </c>
      <c r="BB85" s="681"/>
      <c r="BC85" s="684" t="s">
        <v>1249</v>
      </c>
      <c r="BD85" s="685" t="s">
        <v>129</v>
      </c>
      <c r="BE85" s="681" t="s">
        <v>1250</v>
      </c>
      <c r="BF85" s="685" t="s">
        <v>186</v>
      </c>
      <c r="BG85" s="685" t="s">
        <v>129</v>
      </c>
      <c r="BH85" s="685" t="s">
        <v>129</v>
      </c>
      <c r="BI85" s="685" t="s">
        <v>129</v>
      </c>
      <c r="BJ85" s="685" t="s">
        <v>129</v>
      </c>
      <c r="BK85" s="681" t="s">
        <v>1253</v>
      </c>
      <c r="BL85" s="705" t="s">
        <v>1206</v>
      </c>
      <c r="BM85" s="705" t="s">
        <v>1206</v>
      </c>
    </row>
    <row r="86" spans="2:65" ht="15" customHeight="1" x14ac:dyDescent="0.25">
      <c r="B86" s="665"/>
      <c r="C86" s="628"/>
      <c r="D86" s="626"/>
      <c r="E86" s="626"/>
      <c r="F86" s="192" t="str">
        <f>'3-IDENTIFICACIÓN DEL RIESGO'!H153</f>
        <v>Falta de ética y honestidad por parte del colaborador</v>
      </c>
      <c r="G86" s="192" t="str">
        <f>'3-IDENTIFICACIÓN DEL RIESGO'!L153</f>
        <v>Perdida de credibilidad institucional</v>
      </c>
      <c r="H86" s="636"/>
      <c r="I86" s="636"/>
      <c r="J86" s="636"/>
      <c r="K86" s="634"/>
      <c r="L86" s="628"/>
      <c r="M86" s="626"/>
      <c r="N86" s="626"/>
      <c r="O86" s="626"/>
      <c r="P86" s="626"/>
      <c r="Q86" s="301"/>
      <c r="R86" s="626"/>
      <c r="S86" s="626"/>
      <c r="T86" s="626"/>
      <c r="U86" s="626"/>
      <c r="V86" s="634"/>
      <c r="W86" s="634"/>
      <c r="X86" s="636"/>
      <c r="Y86" s="634"/>
      <c r="Z86" s="628"/>
      <c r="AA86" s="301"/>
      <c r="AB86" s="301"/>
      <c r="AC86" s="301"/>
      <c r="AD86" s="301"/>
      <c r="AE86" s="301"/>
      <c r="AF86" s="301"/>
      <c r="AG86" s="301"/>
      <c r="AH86" s="301"/>
      <c r="AI86" s="301"/>
      <c r="AJ86" s="301"/>
      <c r="AK86" s="301"/>
      <c r="AL86" s="301"/>
      <c r="AM86" s="301"/>
      <c r="AN86" s="301"/>
      <c r="AO86" s="301"/>
      <c r="AP86" s="301"/>
      <c r="AQ86" s="681"/>
      <c r="AR86" s="681"/>
      <c r="AS86" s="681"/>
      <c r="AT86" s="681"/>
      <c r="AU86" s="682"/>
      <c r="AV86" s="682"/>
      <c r="AW86" s="681"/>
      <c r="AX86" s="683"/>
      <c r="AY86" s="681"/>
      <c r="AZ86" s="681"/>
      <c r="BA86" s="680"/>
      <c r="BB86" s="681"/>
      <c r="BC86" s="684"/>
      <c r="BD86" s="685"/>
      <c r="BE86" s="681"/>
      <c r="BF86" s="685"/>
      <c r="BG86" s="685"/>
      <c r="BH86" s="685"/>
      <c r="BI86" s="685"/>
      <c r="BJ86" s="685"/>
      <c r="BK86" s="681"/>
      <c r="BL86" s="706"/>
      <c r="BM86" s="706"/>
    </row>
    <row r="87" spans="2:65" ht="75" customHeight="1" x14ac:dyDescent="0.25">
      <c r="B87" s="664" t="str">
        <f>'3-IDENTIFICACIÓN DEL RIESGO'!B160</f>
        <v>Gestión Financiera</v>
      </c>
      <c r="C87" s="627" t="s">
        <v>1043</v>
      </c>
      <c r="D87" s="624" t="str">
        <f>'3-IDENTIFICACIÓN DEL RIESGO'!G160</f>
        <v>Constitución de obligaciones y/o pagos realizados por la Agencia Nacional de Tierras, sin el cumplimiento de requisitos legales, presupuestales y contables, en beneficio de un particular.</v>
      </c>
      <c r="E87" s="624" t="s">
        <v>388</v>
      </c>
      <c r="F87" s="192" t="str">
        <f>'3-IDENTIFICACIÓN DEL RIESGO'!H160</f>
        <v>Fallas en el control de los requisitos para la causación económica</v>
      </c>
      <c r="G87" s="192" t="str">
        <f>'3-IDENTIFICACIÓN DEL RIESGO'!L160</f>
        <v>Detrimento patrimonial</v>
      </c>
      <c r="H87" s="635" t="str">
        <f>'4-VALORACIÓN DEL RIESGO'!G85</f>
        <v>Probable</v>
      </c>
      <c r="I87" s="635" t="str">
        <f>'4-VALORACIÓN DEL RIESGO'!AC85</f>
        <v>Catastrófico</v>
      </c>
      <c r="J87" s="635" t="str">
        <f>'4-VALORACIÓN DEL RIESGO'!AE85</f>
        <v>Extremo</v>
      </c>
      <c r="K87" s="633" t="str">
        <f>'4-VALORACIÓN DEL RIESGO'!AF85</f>
        <v>Reducir</v>
      </c>
      <c r="L87" s="627" t="s">
        <v>1044</v>
      </c>
      <c r="M87" s="624" t="str">
        <f>'5-CONTROLES'!L160</f>
        <v>Control aleatorio a muestra correspondiente al 5% de los pagos realizados a contratos de prestación de servicios profesionales.</v>
      </c>
      <c r="N87" s="624" t="str">
        <f>'5-CONTROLES'!K160</f>
        <v>Se realizará un reporte trimestral en donde se evidencia: en primer lugar, la base de datos de donde se toma la muestra aleatoria de pagos y en segundo lugar un informe con los números de radicados y un indicador de cumplimiento según la auditoría realizada.</v>
      </c>
      <c r="O87" s="624" t="str">
        <f>'5-CONTROLES'!F160</f>
        <v xml:space="preserve">Líderes equipo financiero
Subdirección Administrativa y Financiera </v>
      </c>
      <c r="P87" s="624" t="str">
        <f>'5-CONTROLES'!G160</f>
        <v>Trimestral</v>
      </c>
      <c r="Q87" s="623" t="s">
        <v>892</v>
      </c>
      <c r="R87" s="624" t="str">
        <f>'5-CONTROLES'!AB160</f>
        <v>Moderado</v>
      </c>
      <c r="S87" s="624" t="str">
        <f>'5-CONTROLES'!AC160</f>
        <v>Moderado</v>
      </c>
      <c r="T87" s="624" t="str">
        <f>'5-CONTROLES'!AD160</f>
        <v>Moderado</v>
      </c>
      <c r="U87" s="624" t="str">
        <f>'5-CONTROLES'!AH160</f>
        <v>Moderado</v>
      </c>
      <c r="V87" s="633" t="str">
        <f>'5-CONTROLES'!AL160</f>
        <v>Posible</v>
      </c>
      <c r="W87" s="633" t="str">
        <f>'5-CONTROLES'!AP160</f>
        <v>Catastrófico</v>
      </c>
      <c r="X87" s="635" t="str">
        <f>'5-CONTROLES'!AQ160</f>
        <v>Extremo</v>
      </c>
      <c r="Y87" s="633" t="str">
        <f>'5-CONTROLES'!AS160</f>
        <v>Actividad preventiva</v>
      </c>
      <c r="Z87" s="153" t="s">
        <v>1045</v>
      </c>
      <c r="AA87" s="181" t="s">
        <v>882</v>
      </c>
      <c r="AB87" s="181" t="s">
        <v>883</v>
      </c>
      <c r="AC87" s="181" t="s">
        <v>862</v>
      </c>
      <c r="AD87" s="181">
        <v>1</v>
      </c>
      <c r="AE87" s="181"/>
      <c r="AF87" s="181"/>
      <c r="AG87" s="181"/>
      <c r="AH87" s="181"/>
      <c r="AI87" s="181"/>
      <c r="AJ87" s="181">
        <v>1</v>
      </c>
      <c r="AK87" s="181"/>
      <c r="AL87" s="181"/>
      <c r="AM87" s="181"/>
      <c r="AN87" s="181"/>
      <c r="AO87" s="181"/>
      <c r="AP87" s="181"/>
      <c r="AQ87" s="681"/>
      <c r="AR87" s="681" t="s">
        <v>1203</v>
      </c>
      <c r="AS87" s="681"/>
      <c r="AT87" s="681" t="s">
        <v>1203</v>
      </c>
      <c r="AU87" s="682" t="s">
        <v>1219</v>
      </c>
      <c r="AV87" s="682" t="s">
        <v>1227</v>
      </c>
      <c r="AW87" s="681"/>
      <c r="AX87" s="683" t="s">
        <v>1203</v>
      </c>
      <c r="AY87" s="681"/>
      <c r="AZ87" s="681"/>
      <c r="BA87" s="680" t="s">
        <v>1203</v>
      </c>
      <c r="BB87" s="681"/>
      <c r="BC87" s="684" t="s">
        <v>1254</v>
      </c>
      <c r="BD87" s="685" t="s">
        <v>129</v>
      </c>
      <c r="BE87" s="681" t="s">
        <v>1255</v>
      </c>
      <c r="BF87" s="685" t="s">
        <v>186</v>
      </c>
      <c r="BG87" s="685" t="s">
        <v>129</v>
      </c>
      <c r="BH87" s="685" t="s">
        <v>129</v>
      </c>
      <c r="BI87" s="207" t="s">
        <v>129</v>
      </c>
      <c r="BJ87" s="207" t="s">
        <v>129</v>
      </c>
      <c r="BK87" s="206" t="s">
        <v>1256</v>
      </c>
      <c r="BL87" s="705" t="s">
        <v>1206</v>
      </c>
      <c r="BM87" s="203" t="s">
        <v>1206</v>
      </c>
    </row>
    <row r="88" spans="2:65" ht="66" customHeight="1" x14ac:dyDescent="0.25">
      <c r="B88" s="664"/>
      <c r="C88" s="628"/>
      <c r="D88" s="626"/>
      <c r="E88" s="626"/>
      <c r="F88" s="192" t="str">
        <f>'3-IDENTIFICACIÓN DEL RIESGO'!H161</f>
        <v>Falta de lineamientos para la ejecución de pagos</v>
      </c>
      <c r="G88" s="192" t="str">
        <f>'3-IDENTIFICACIÓN DEL RIESGO'!L161</f>
        <v>Investigaciones y sanciones por parte de órganos de control, así como perdida de credibilidad institucional</v>
      </c>
      <c r="H88" s="636"/>
      <c r="I88" s="636"/>
      <c r="J88" s="636"/>
      <c r="K88" s="634"/>
      <c r="L88" s="628"/>
      <c r="M88" s="626"/>
      <c r="N88" s="626"/>
      <c r="O88" s="626"/>
      <c r="P88" s="626"/>
      <c r="Q88" s="301"/>
      <c r="R88" s="626"/>
      <c r="S88" s="626"/>
      <c r="T88" s="626"/>
      <c r="U88" s="626"/>
      <c r="V88" s="634"/>
      <c r="W88" s="634"/>
      <c r="X88" s="636"/>
      <c r="Y88" s="634"/>
      <c r="Z88" s="153" t="s">
        <v>1046</v>
      </c>
      <c r="AA88" s="181" t="s">
        <v>893</v>
      </c>
      <c r="AB88" s="181" t="s">
        <v>888</v>
      </c>
      <c r="AC88" s="181" t="s">
        <v>894</v>
      </c>
      <c r="AD88" s="181">
        <v>1</v>
      </c>
      <c r="AE88" s="181"/>
      <c r="AF88" s="181"/>
      <c r="AG88" s="181"/>
      <c r="AH88" s="181"/>
      <c r="AI88" s="181">
        <v>1</v>
      </c>
      <c r="AJ88" s="181"/>
      <c r="AK88" s="181"/>
      <c r="AL88" s="181"/>
      <c r="AM88" s="181"/>
      <c r="AN88" s="181"/>
      <c r="AO88" s="181"/>
      <c r="AP88" s="181"/>
      <c r="AQ88" s="681"/>
      <c r="AR88" s="681"/>
      <c r="AS88" s="681"/>
      <c r="AT88" s="681"/>
      <c r="AU88" s="682"/>
      <c r="AV88" s="682"/>
      <c r="AW88" s="681"/>
      <c r="AX88" s="683"/>
      <c r="AY88" s="681"/>
      <c r="AZ88" s="681"/>
      <c r="BA88" s="680"/>
      <c r="BB88" s="681"/>
      <c r="BC88" s="684"/>
      <c r="BD88" s="685"/>
      <c r="BE88" s="681"/>
      <c r="BF88" s="685"/>
      <c r="BG88" s="685"/>
      <c r="BH88" s="685"/>
      <c r="BI88" s="207" t="s">
        <v>129</v>
      </c>
      <c r="BJ88" s="207" t="s">
        <v>129</v>
      </c>
      <c r="BK88" s="206" t="s">
        <v>1257</v>
      </c>
      <c r="BL88" s="706"/>
      <c r="BM88" s="203" t="s">
        <v>1206</v>
      </c>
    </row>
    <row r="89" spans="2:65" x14ac:dyDescent="0.25">
      <c r="B89" s="167"/>
      <c r="C89" s="168"/>
      <c r="D89" s="169"/>
      <c r="E89" s="170"/>
      <c r="F89" s="170"/>
      <c r="G89" s="170"/>
      <c r="H89" s="170"/>
      <c r="I89" s="170"/>
      <c r="J89" s="170"/>
      <c r="K89" s="170"/>
      <c r="L89" s="170"/>
      <c r="M89" s="170"/>
      <c r="N89" s="170"/>
      <c r="O89" s="170"/>
      <c r="P89" s="170"/>
      <c r="Q89" s="170"/>
      <c r="R89" s="170"/>
      <c r="S89" s="170"/>
      <c r="T89" s="170"/>
      <c r="U89" s="170"/>
      <c r="V89" s="170"/>
      <c r="W89" s="170"/>
      <c r="X89" s="170"/>
      <c r="Y89" s="170"/>
      <c r="Z89" s="170"/>
      <c r="AA89" s="170"/>
      <c r="AB89" s="170"/>
      <c r="AC89" s="170"/>
      <c r="AD89" s="170"/>
      <c r="AE89" s="170"/>
      <c r="AF89" s="170"/>
      <c r="AG89" s="170"/>
      <c r="AH89" s="170"/>
      <c r="AI89" s="170"/>
      <c r="AJ89" s="170"/>
      <c r="AK89" s="170"/>
      <c r="AL89" s="170"/>
      <c r="AM89" s="170"/>
      <c r="AN89" s="170"/>
      <c r="AO89" s="170"/>
      <c r="AP89" s="171"/>
    </row>
    <row r="90" spans="2:65" x14ac:dyDescent="0.25">
      <c r="B90" s="167"/>
      <c r="C90" s="168"/>
      <c r="D90" s="169"/>
      <c r="E90" s="170"/>
      <c r="F90" s="170"/>
      <c r="G90" s="170"/>
      <c r="H90" s="170"/>
      <c r="I90" s="170"/>
      <c r="J90" s="170"/>
      <c r="K90" s="170"/>
      <c r="L90" s="170"/>
      <c r="M90" s="170"/>
      <c r="N90" s="170"/>
      <c r="O90" s="170"/>
      <c r="P90" s="170"/>
      <c r="Q90" s="170"/>
      <c r="R90" s="170"/>
      <c r="S90" s="170"/>
      <c r="T90" s="170"/>
      <c r="U90" s="170"/>
      <c r="V90" s="170"/>
      <c r="W90" s="170"/>
      <c r="X90" s="170"/>
      <c r="Y90" s="170"/>
      <c r="Z90" s="170"/>
      <c r="AA90" s="170"/>
      <c r="AB90" s="170"/>
      <c r="AC90" s="170"/>
      <c r="AD90" s="170"/>
      <c r="AE90" s="170"/>
      <c r="AF90" s="170"/>
      <c r="AG90" s="170"/>
      <c r="AH90" s="170"/>
      <c r="AI90" s="170"/>
      <c r="AJ90" s="170"/>
      <c r="AK90" s="170"/>
      <c r="AL90" s="170"/>
      <c r="AM90" s="170"/>
      <c r="AN90" s="170"/>
      <c r="AO90" s="170"/>
      <c r="AP90" s="171"/>
    </row>
    <row r="91" spans="2:65" x14ac:dyDescent="0.25">
      <c r="B91" s="167"/>
      <c r="C91" s="168"/>
      <c r="D91" s="169"/>
      <c r="E91" s="170"/>
      <c r="F91" s="170"/>
      <c r="G91" s="170"/>
      <c r="H91" s="170"/>
      <c r="I91" s="170"/>
      <c r="J91" s="170"/>
      <c r="K91" s="170"/>
      <c r="L91" s="170"/>
      <c r="M91" s="170"/>
      <c r="N91" s="170"/>
      <c r="O91" s="170"/>
      <c r="P91" s="170"/>
      <c r="Q91" s="170"/>
      <c r="R91" s="170"/>
      <c r="S91" s="170"/>
      <c r="T91" s="170"/>
      <c r="U91" s="170"/>
      <c r="V91" s="170"/>
      <c r="W91" s="170"/>
      <c r="X91" s="170"/>
      <c r="Y91" s="170"/>
      <c r="Z91" s="170"/>
      <c r="AA91" s="170"/>
      <c r="AB91" s="170"/>
      <c r="AC91" s="170"/>
      <c r="AD91" s="170"/>
      <c r="AE91" s="170"/>
      <c r="AF91" s="170"/>
      <c r="AG91" s="170"/>
      <c r="AH91" s="170"/>
      <c r="AI91" s="170"/>
      <c r="AJ91" s="170"/>
      <c r="AK91" s="170"/>
      <c r="AL91" s="170"/>
      <c r="AM91" s="170"/>
      <c r="AN91" s="170"/>
      <c r="AO91" s="170"/>
      <c r="AP91" s="171"/>
    </row>
    <row r="92" spans="2:65" x14ac:dyDescent="0.25">
      <c r="B92" s="167"/>
      <c r="C92" s="168"/>
      <c r="D92" s="169"/>
      <c r="E92" s="170"/>
      <c r="F92" s="170"/>
      <c r="G92" s="170"/>
      <c r="H92" s="170"/>
      <c r="I92" s="170"/>
      <c r="J92" s="170"/>
      <c r="K92" s="170"/>
      <c r="L92" s="170"/>
      <c r="M92" s="170"/>
      <c r="N92" s="170"/>
      <c r="O92" s="170"/>
      <c r="P92" s="170"/>
      <c r="Q92" s="170"/>
      <c r="R92" s="170"/>
      <c r="S92" s="170"/>
      <c r="T92" s="170"/>
      <c r="U92" s="170"/>
      <c r="V92" s="170"/>
      <c r="W92" s="170"/>
      <c r="X92" s="170"/>
      <c r="Y92" s="170"/>
      <c r="Z92" s="170"/>
      <c r="AA92" s="170"/>
      <c r="AB92" s="170"/>
      <c r="AC92" s="170"/>
      <c r="AD92" s="170"/>
      <c r="AE92" s="170"/>
      <c r="AF92" s="170"/>
      <c r="AG92" s="170"/>
      <c r="AH92" s="170"/>
      <c r="AI92" s="170"/>
      <c r="AJ92" s="170"/>
      <c r="AK92" s="170"/>
      <c r="AL92" s="170"/>
      <c r="AM92" s="170"/>
      <c r="AN92" s="170"/>
      <c r="AO92" s="170"/>
      <c r="AP92" s="171"/>
    </row>
    <row r="93" spans="2:65" x14ac:dyDescent="0.25">
      <c r="B93" s="167"/>
      <c r="C93" s="168"/>
      <c r="D93" s="169"/>
      <c r="E93" s="170"/>
      <c r="F93" s="170"/>
      <c r="G93" s="170"/>
      <c r="H93" s="170"/>
      <c r="I93" s="170"/>
      <c r="J93" s="170"/>
      <c r="K93" s="170"/>
      <c r="L93" s="170"/>
      <c r="M93" s="170"/>
      <c r="N93" s="170"/>
      <c r="O93" s="170"/>
      <c r="P93" s="170"/>
      <c r="Q93" s="170"/>
      <c r="R93" s="170"/>
      <c r="S93" s="170"/>
      <c r="T93" s="170"/>
      <c r="U93" s="170"/>
      <c r="V93" s="170"/>
      <c r="W93" s="170"/>
      <c r="X93" s="170"/>
      <c r="Y93" s="170"/>
      <c r="Z93" s="170"/>
      <c r="AA93" s="170"/>
      <c r="AB93" s="170"/>
      <c r="AC93" s="170"/>
      <c r="AD93" s="170"/>
      <c r="AE93" s="170"/>
      <c r="AF93" s="170"/>
      <c r="AG93" s="170"/>
      <c r="AH93" s="170"/>
      <c r="AI93" s="170"/>
      <c r="AJ93" s="170"/>
      <c r="AK93" s="170"/>
      <c r="AL93" s="170"/>
      <c r="AM93" s="170"/>
      <c r="AN93" s="170"/>
      <c r="AO93" s="170"/>
      <c r="AP93" s="171"/>
    </row>
    <row r="94" spans="2:65" x14ac:dyDescent="0.25">
      <c r="B94" s="167"/>
      <c r="C94" s="168"/>
      <c r="D94" s="169"/>
      <c r="E94" s="170"/>
      <c r="F94" s="170"/>
      <c r="G94" s="170"/>
      <c r="H94" s="170"/>
      <c r="I94" s="170"/>
      <c r="J94" s="170"/>
      <c r="K94" s="170"/>
      <c r="L94" s="170"/>
      <c r="M94" s="170"/>
      <c r="N94" s="170"/>
      <c r="O94" s="170"/>
      <c r="P94" s="170"/>
      <c r="Q94" s="170"/>
      <c r="R94" s="170"/>
      <c r="S94" s="170"/>
      <c r="T94" s="170"/>
      <c r="U94" s="170"/>
      <c r="V94" s="170"/>
      <c r="W94" s="170"/>
      <c r="X94" s="170"/>
      <c r="Y94" s="170"/>
      <c r="Z94" s="170"/>
      <c r="AA94" s="170"/>
      <c r="AB94" s="170"/>
      <c r="AC94" s="170"/>
      <c r="AD94" s="170"/>
      <c r="AE94" s="170"/>
      <c r="AF94" s="170"/>
      <c r="AG94" s="170"/>
      <c r="AH94" s="170"/>
      <c r="AI94" s="170"/>
      <c r="AJ94" s="170"/>
      <c r="AK94" s="170"/>
      <c r="AL94" s="170"/>
      <c r="AM94" s="170"/>
      <c r="AN94" s="170"/>
      <c r="AO94" s="170"/>
      <c r="AP94" s="171"/>
    </row>
    <row r="95" spans="2:65" x14ac:dyDescent="0.25">
      <c r="B95" s="167"/>
      <c r="C95" s="168"/>
      <c r="D95" s="169"/>
      <c r="E95" s="170"/>
      <c r="F95" s="170"/>
      <c r="G95" s="170"/>
      <c r="H95" s="170"/>
      <c r="I95" s="170"/>
      <c r="J95" s="170"/>
      <c r="K95" s="170"/>
      <c r="L95" s="170"/>
      <c r="M95" s="170"/>
      <c r="N95" s="170"/>
      <c r="O95" s="170"/>
      <c r="P95" s="170"/>
      <c r="Q95" s="170"/>
      <c r="R95" s="170"/>
      <c r="S95" s="170"/>
      <c r="T95" s="170"/>
      <c r="U95" s="170"/>
      <c r="V95" s="170"/>
      <c r="W95" s="170"/>
      <c r="X95" s="170"/>
      <c r="Y95" s="170"/>
      <c r="Z95" s="170"/>
      <c r="AA95" s="170"/>
      <c r="AB95" s="170"/>
      <c r="AC95" s="170"/>
      <c r="AD95" s="170"/>
      <c r="AE95" s="170"/>
      <c r="AF95" s="170"/>
      <c r="AG95" s="170"/>
      <c r="AH95" s="170"/>
      <c r="AI95" s="170"/>
      <c r="AJ95" s="170"/>
      <c r="AK95" s="170"/>
      <c r="AL95" s="170"/>
      <c r="AM95" s="170"/>
      <c r="AN95" s="170"/>
      <c r="AO95" s="170"/>
      <c r="AP95" s="171"/>
    </row>
    <row r="96" spans="2:65" x14ac:dyDescent="0.25">
      <c r="B96" s="167"/>
      <c r="C96" s="168"/>
      <c r="D96" s="169"/>
      <c r="E96" s="170"/>
      <c r="F96" s="170"/>
      <c r="G96" s="170"/>
      <c r="H96" s="170"/>
      <c r="I96" s="170"/>
      <c r="J96" s="170"/>
      <c r="K96" s="170"/>
      <c r="L96" s="170"/>
      <c r="M96" s="170"/>
      <c r="N96" s="170"/>
      <c r="O96" s="170"/>
      <c r="P96" s="170"/>
      <c r="Q96" s="170"/>
      <c r="R96" s="170"/>
      <c r="S96" s="170"/>
      <c r="T96" s="170"/>
      <c r="U96" s="170"/>
      <c r="V96" s="170"/>
      <c r="W96" s="170"/>
      <c r="X96" s="170"/>
      <c r="Y96" s="170"/>
      <c r="Z96" s="170"/>
      <c r="AA96" s="170"/>
      <c r="AB96" s="170"/>
      <c r="AC96" s="170"/>
      <c r="AD96" s="170"/>
      <c r="AE96" s="170"/>
      <c r="AF96" s="170"/>
      <c r="AG96" s="170"/>
      <c r="AH96" s="170"/>
      <c r="AI96" s="170"/>
      <c r="AJ96" s="170"/>
      <c r="AK96" s="170"/>
      <c r="AL96" s="170"/>
      <c r="AM96" s="170"/>
      <c r="AN96" s="170"/>
      <c r="AO96" s="170"/>
      <c r="AP96" s="171"/>
    </row>
    <row r="97" spans="2:42" ht="13.5" thickBot="1" x14ac:dyDescent="0.3">
      <c r="B97" s="172"/>
      <c r="C97" s="173"/>
      <c r="D97" s="174"/>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c r="AM97" s="175"/>
      <c r="AN97" s="175"/>
      <c r="AO97" s="175"/>
      <c r="AP97" s="176"/>
    </row>
  </sheetData>
  <sheetProtection autoFilter="0"/>
  <mergeCells count="1961">
    <mergeCell ref="BL85:BL86"/>
    <mergeCell ref="BM85:BM86"/>
    <mergeCell ref="BL87:BL88"/>
    <mergeCell ref="AQ5:BM5"/>
    <mergeCell ref="BL6:BM6"/>
    <mergeCell ref="BL61:BL62"/>
    <mergeCell ref="BM61:BM62"/>
    <mergeCell ref="BL63:BL64"/>
    <mergeCell ref="BM63:BM64"/>
    <mergeCell ref="BL65:BL66"/>
    <mergeCell ref="BM65:BM66"/>
    <mergeCell ref="BL67:BL68"/>
    <mergeCell ref="BM67:BM68"/>
    <mergeCell ref="BL69:BL70"/>
    <mergeCell ref="BM69:BM70"/>
    <mergeCell ref="BL71:BL72"/>
    <mergeCell ref="BM71:BM72"/>
    <mergeCell ref="BL73:BL74"/>
    <mergeCell ref="BM73:BM74"/>
    <mergeCell ref="BL75:BL76"/>
    <mergeCell ref="BM75:BM76"/>
    <mergeCell ref="BL49:BL50"/>
    <mergeCell ref="BM49:BM50"/>
    <mergeCell ref="BL51:BL52"/>
    <mergeCell ref="BM51:BM52"/>
    <mergeCell ref="BL53:BL54"/>
    <mergeCell ref="BM53:BM54"/>
    <mergeCell ref="BL55:BL56"/>
    <mergeCell ref="BM55:BM56"/>
    <mergeCell ref="BL57:BL58"/>
    <mergeCell ref="BM57:BM58"/>
    <mergeCell ref="BL77:BL78"/>
    <mergeCell ref="BM77:BM78"/>
    <mergeCell ref="BL79:BL80"/>
    <mergeCell ref="BM79:BM80"/>
    <mergeCell ref="BL83:BL84"/>
    <mergeCell ref="BM83:BM84"/>
    <mergeCell ref="BL31:BL32"/>
    <mergeCell ref="BM31:BM32"/>
    <mergeCell ref="BL33:BL34"/>
    <mergeCell ref="BM33:BM34"/>
    <mergeCell ref="BL35:BL36"/>
    <mergeCell ref="BM35:BM36"/>
    <mergeCell ref="BL37:BL38"/>
    <mergeCell ref="BM37:BM38"/>
    <mergeCell ref="BL39:BL40"/>
    <mergeCell ref="BM39:BM40"/>
    <mergeCell ref="BL41:BL42"/>
    <mergeCell ref="BM41:BM42"/>
    <mergeCell ref="BL43:BL44"/>
    <mergeCell ref="BM43:BM44"/>
    <mergeCell ref="BL45:BL46"/>
    <mergeCell ref="BM45:BM46"/>
    <mergeCell ref="BL47:BL48"/>
    <mergeCell ref="BM47:BM48"/>
    <mergeCell ref="BL13:BL14"/>
    <mergeCell ref="BM13:BM14"/>
    <mergeCell ref="BL15:BL16"/>
    <mergeCell ref="BM15:BM16"/>
    <mergeCell ref="BM17:BM18"/>
    <mergeCell ref="BL19:BL20"/>
    <mergeCell ref="BM19:BM20"/>
    <mergeCell ref="BL21:BL22"/>
    <mergeCell ref="BM21:BM22"/>
    <mergeCell ref="BL23:BL24"/>
    <mergeCell ref="BM23:BM24"/>
    <mergeCell ref="BL25:BL26"/>
    <mergeCell ref="BM25:BM26"/>
    <mergeCell ref="BL27:BL28"/>
    <mergeCell ref="BM27:BM28"/>
    <mergeCell ref="BL29:BL30"/>
    <mergeCell ref="BM29:BM30"/>
    <mergeCell ref="BA11:BA12"/>
    <mergeCell ref="BB11:BB12"/>
    <mergeCell ref="BC11:BC12"/>
    <mergeCell ref="BD11:BD12"/>
    <mergeCell ref="BE11:BE12"/>
    <mergeCell ref="BF11:BF12"/>
    <mergeCell ref="BG11:BG12"/>
    <mergeCell ref="BH11:BH12"/>
    <mergeCell ref="BI11:BI12"/>
    <mergeCell ref="BJ11:BJ12"/>
    <mergeCell ref="BK11:BK12"/>
    <mergeCell ref="BL7:BL8"/>
    <mergeCell ref="BM7:BM8"/>
    <mergeCell ref="BL9:BL10"/>
    <mergeCell ref="BM9:BM10"/>
    <mergeCell ref="BL11:BL12"/>
    <mergeCell ref="BM11:BM12"/>
    <mergeCell ref="BH9:BH10"/>
    <mergeCell ref="BI9:BI10"/>
    <mergeCell ref="BJ9:BJ10"/>
    <mergeCell ref="BK9:BK10"/>
    <mergeCell ref="BH85:BH86"/>
    <mergeCell ref="BI85:BI86"/>
    <mergeCell ref="BJ85:BJ86"/>
    <mergeCell ref="BK85:BK86"/>
    <mergeCell ref="AQ87:AQ88"/>
    <mergeCell ref="AR87:AR88"/>
    <mergeCell ref="AS87:AS88"/>
    <mergeCell ref="AT87:AT88"/>
    <mergeCell ref="AU87:AU88"/>
    <mergeCell ref="AV87:AV88"/>
    <mergeCell ref="AW87:AW88"/>
    <mergeCell ref="AX87:AX88"/>
    <mergeCell ref="AY87:AY88"/>
    <mergeCell ref="AZ87:AZ88"/>
    <mergeCell ref="BA87:BA88"/>
    <mergeCell ref="BB87:BB88"/>
    <mergeCell ref="BC87:BC88"/>
    <mergeCell ref="BD87:BD88"/>
    <mergeCell ref="BE87:BE88"/>
    <mergeCell ref="BF87:BF88"/>
    <mergeCell ref="BG87:BG88"/>
    <mergeCell ref="BH87:BH88"/>
    <mergeCell ref="AQ85:AQ86"/>
    <mergeCell ref="AR85:AR86"/>
    <mergeCell ref="AS85:AS86"/>
    <mergeCell ref="AT85:AT86"/>
    <mergeCell ref="AU85:AU86"/>
    <mergeCell ref="AV85:AV86"/>
    <mergeCell ref="AW85:AW86"/>
    <mergeCell ref="AX85:AX86"/>
    <mergeCell ref="AY85:AY86"/>
    <mergeCell ref="AZ85:AZ86"/>
    <mergeCell ref="BA85:BA86"/>
    <mergeCell ref="BB85:BB86"/>
    <mergeCell ref="BC85:BC86"/>
    <mergeCell ref="BD85:BD86"/>
    <mergeCell ref="BE85:BE86"/>
    <mergeCell ref="BF85:BF86"/>
    <mergeCell ref="BG85:BG86"/>
    <mergeCell ref="AQ83:AQ84"/>
    <mergeCell ref="AR83:AR84"/>
    <mergeCell ref="AS83:AS84"/>
    <mergeCell ref="AT83:AT84"/>
    <mergeCell ref="AU83:AU84"/>
    <mergeCell ref="AV83:AV84"/>
    <mergeCell ref="AW83:AW84"/>
    <mergeCell ref="AX83:AX84"/>
    <mergeCell ref="AY83:AY84"/>
    <mergeCell ref="AZ83:AZ84"/>
    <mergeCell ref="BA83:BA84"/>
    <mergeCell ref="BB83:BB84"/>
    <mergeCell ref="BC83:BC84"/>
    <mergeCell ref="BD83:BD84"/>
    <mergeCell ref="BE83:BE84"/>
    <mergeCell ref="BF83:BF84"/>
    <mergeCell ref="BG83:BG84"/>
    <mergeCell ref="BH83:BH84"/>
    <mergeCell ref="BI83:BI84"/>
    <mergeCell ref="BJ83:BJ84"/>
    <mergeCell ref="BK83:BK84"/>
    <mergeCell ref="BH77:BH78"/>
    <mergeCell ref="BI77:BI78"/>
    <mergeCell ref="BJ77:BJ78"/>
    <mergeCell ref="BK77:BK78"/>
    <mergeCell ref="AQ79:AQ80"/>
    <mergeCell ref="AR79:AR80"/>
    <mergeCell ref="AS79:AS80"/>
    <mergeCell ref="AT79:AT80"/>
    <mergeCell ref="AU79:AU80"/>
    <mergeCell ref="AV79:AV80"/>
    <mergeCell ref="AW79:AW80"/>
    <mergeCell ref="AX79:AX80"/>
    <mergeCell ref="AY79:AY80"/>
    <mergeCell ref="AZ79:AZ80"/>
    <mergeCell ref="BA79:BA80"/>
    <mergeCell ref="BB79:BB80"/>
    <mergeCell ref="BC79:BC80"/>
    <mergeCell ref="BD79:BD80"/>
    <mergeCell ref="BE79:BE80"/>
    <mergeCell ref="BF79:BF80"/>
    <mergeCell ref="BG79:BG80"/>
    <mergeCell ref="BH79:BH80"/>
    <mergeCell ref="BI79:BI80"/>
    <mergeCell ref="BJ79:BJ80"/>
    <mergeCell ref="BK79:BK80"/>
    <mergeCell ref="AQ77:AQ78"/>
    <mergeCell ref="AR77:AR78"/>
    <mergeCell ref="AS77:AS78"/>
    <mergeCell ref="AT77:AT78"/>
    <mergeCell ref="AU77:AU78"/>
    <mergeCell ref="AV77:AV78"/>
    <mergeCell ref="AW77:AW78"/>
    <mergeCell ref="AX77:AX78"/>
    <mergeCell ref="AY77:AY78"/>
    <mergeCell ref="AZ77:AZ78"/>
    <mergeCell ref="BA77:BA78"/>
    <mergeCell ref="BB77:BB78"/>
    <mergeCell ref="BC77:BC78"/>
    <mergeCell ref="BD77:BD78"/>
    <mergeCell ref="BE77:BE78"/>
    <mergeCell ref="BF77:BF78"/>
    <mergeCell ref="BG77:BG78"/>
    <mergeCell ref="BH73:BH74"/>
    <mergeCell ref="BI73:BI74"/>
    <mergeCell ref="BJ73:BJ74"/>
    <mergeCell ref="BA73:BA74"/>
    <mergeCell ref="BB73:BB74"/>
    <mergeCell ref="BC73:BC74"/>
    <mergeCell ref="BD73:BD74"/>
    <mergeCell ref="BE73:BE74"/>
    <mergeCell ref="BF73:BF74"/>
    <mergeCell ref="BG73:BG74"/>
    <mergeCell ref="BK73:BK74"/>
    <mergeCell ref="AQ75:AQ76"/>
    <mergeCell ref="AR75:AR76"/>
    <mergeCell ref="AS75:AS76"/>
    <mergeCell ref="AT75:AT76"/>
    <mergeCell ref="AU75:AU76"/>
    <mergeCell ref="AV75:AV76"/>
    <mergeCell ref="AW75:AW76"/>
    <mergeCell ref="AX75:AX76"/>
    <mergeCell ref="AY75:AY76"/>
    <mergeCell ref="AZ75:AZ76"/>
    <mergeCell ref="BA75:BA76"/>
    <mergeCell ref="BB75:BB76"/>
    <mergeCell ref="BC75:BC76"/>
    <mergeCell ref="BD75:BD76"/>
    <mergeCell ref="BE75:BE76"/>
    <mergeCell ref="BF75:BF76"/>
    <mergeCell ref="BG75:BG76"/>
    <mergeCell ref="BH75:BH76"/>
    <mergeCell ref="BI75:BI76"/>
    <mergeCell ref="BJ75:BJ76"/>
    <mergeCell ref="BK75:BK76"/>
    <mergeCell ref="AQ73:AQ74"/>
    <mergeCell ref="AR73:AR74"/>
    <mergeCell ref="AS73:AS74"/>
    <mergeCell ref="AT73:AT74"/>
    <mergeCell ref="AU73:AU74"/>
    <mergeCell ref="AV73:AV74"/>
    <mergeCell ref="AW73:AW74"/>
    <mergeCell ref="AX73:AX74"/>
    <mergeCell ref="AY73:AY74"/>
    <mergeCell ref="AZ73:AZ74"/>
    <mergeCell ref="BH69:BH70"/>
    <mergeCell ref="BI69:BI70"/>
    <mergeCell ref="BJ69:BJ70"/>
    <mergeCell ref="BK69:BK70"/>
    <mergeCell ref="AQ71:AQ72"/>
    <mergeCell ref="AR71:AR72"/>
    <mergeCell ref="AS71:AS72"/>
    <mergeCell ref="AT71:AT72"/>
    <mergeCell ref="AU71:AU72"/>
    <mergeCell ref="AV71:AV72"/>
    <mergeCell ref="AW71:AW72"/>
    <mergeCell ref="AX71:AX72"/>
    <mergeCell ref="AY71:AY72"/>
    <mergeCell ref="AZ71:AZ72"/>
    <mergeCell ref="BA71:BA72"/>
    <mergeCell ref="BB71:BB72"/>
    <mergeCell ref="BC71:BC72"/>
    <mergeCell ref="BD71:BD72"/>
    <mergeCell ref="BE71:BE72"/>
    <mergeCell ref="BF71:BF72"/>
    <mergeCell ref="BG71:BG72"/>
    <mergeCell ref="BH71:BH72"/>
    <mergeCell ref="BI71:BI72"/>
    <mergeCell ref="BJ71:BJ72"/>
    <mergeCell ref="BK71:BK72"/>
    <mergeCell ref="AQ69:AQ70"/>
    <mergeCell ref="AR69:AR70"/>
    <mergeCell ref="AS69:AS70"/>
    <mergeCell ref="AT69:AT70"/>
    <mergeCell ref="AU69:AU70"/>
    <mergeCell ref="AV69:AV70"/>
    <mergeCell ref="AW69:AW70"/>
    <mergeCell ref="AX69:AX70"/>
    <mergeCell ref="AY69:AY70"/>
    <mergeCell ref="AZ69:AZ70"/>
    <mergeCell ref="BA69:BA70"/>
    <mergeCell ref="BB69:BB70"/>
    <mergeCell ref="BC69:BC70"/>
    <mergeCell ref="BD69:BD70"/>
    <mergeCell ref="BE69:BE70"/>
    <mergeCell ref="BF69:BF70"/>
    <mergeCell ref="BG69:BG70"/>
    <mergeCell ref="BH65:BH66"/>
    <mergeCell ref="BI65:BI66"/>
    <mergeCell ref="BJ65:BJ66"/>
    <mergeCell ref="BK65:BK66"/>
    <mergeCell ref="AQ67:AQ68"/>
    <mergeCell ref="AR67:AR68"/>
    <mergeCell ref="AS67:AS68"/>
    <mergeCell ref="AT67:AT68"/>
    <mergeCell ref="AU67:AU68"/>
    <mergeCell ref="AV67:AV68"/>
    <mergeCell ref="AW67:AW68"/>
    <mergeCell ref="AX67:AX68"/>
    <mergeCell ref="AY67:AY68"/>
    <mergeCell ref="AZ67:AZ68"/>
    <mergeCell ref="BA67:BA68"/>
    <mergeCell ref="BB67:BB68"/>
    <mergeCell ref="BC67:BC68"/>
    <mergeCell ref="BD67:BD68"/>
    <mergeCell ref="BE67:BE68"/>
    <mergeCell ref="BF67:BF68"/>
    <mergeCell ref="BG67:BG68"/>
    <mergeCell ref="BH67:BH68"/>
    <mergeCell ref="BH63:BH64"/>
    <mergeCell ref="BI63:BI64"/>
    <mergeCell ref="BJ63:BJ64"/>
    <mergeCell ref="BK63:BK64"/>
    <mergeCell ref="AQ61:AQ62"/>
    <mergeCell ref="AR61:AR62"/>
    <mergeCell ref="AS61:AS62"/>
    <mergeCell ref="AT61:AT62"/>
    <mergeCell ref="AU61:AU62"/>
    <mergeCell ref="AV61:AV62"/>
    <mergeCell ref="AW61:AW62"/>
    <mergeCell ref="BI67:BI68"/>
    <mergeCell ref="BJ67:BJ68"/>
    <mergeCell ref="BK67:BK68"/>
    <mergeCell ref="AQ65:AQ66"/>
    <mergeCell ref="AR65:AR66"/>
    <mergeCell ref="AS65:AS66"/>
    <mergeCell ref="AT65:AT66"/>
    <mergeCell ref="AU65:AU66"/>
    <mergeCell ref="AV65:AV66"/>
    <mergeCell ref="AW65:AW66"/>
    <mergeCell ref="AX65:AX66"/>
    <mergeCell ref="AY65:AY66"/>
    <mergeCell ref="AZ65:AZ66"/>
    <mergeCell ref="BA65:BA66"/>
    <mergeCell ref="BB65:BB66"/>
    <mergeCell ref="BC65:BC66"/>
    <mergeCell ref="BD65:BD66"/>
    <mergeCell ref="BE65:BE66"/>
    <mergeCell ref="BF65:BF66"/>
    <mergeCell ref="BG65:BG66"/>
    <mergeCell ref="AQ63:AQ64"/>
    <mergeCell ref="AR63:AR64"/>
    <mergeCell ref="AS63:AS64"/>
    <mergeCell ref="AT63:AT64"/>
    <mergeCell ref="AU63:AU64"/>
    <mergeCell ref="AV63:AV64"/>
    <mergeCell ref="AW63:AW64"/>
    <mergeCell ref="AX63:AX64"/>
    <mergeCell ref="AY63:AY64"/>
    <mergeCell ref="AZ63:AZ64"/>
    <mergeCell ref="BA63:BA64"/>
    <mergeCell ref="BB63:BB64"/>
    <mergeCell ref="BC63:BC64"/>
    <mergeCell ref="BD63:BD64"/>
    <mergeCell ref="BE63:BE64"/>
    <mergeCell ref="BF63:BF64"/>
    <mergeCell ref="BG63:BG64"/>
    <mergeCell ref="AX61:AX62"/>
    <mergeCell ref="AY61:AY62"/>
    <mergeCell ref="AZ61:AZ62"/>
    <mergeCell ref="BA61:BA62"/>
    <mergeCell ref="BB61:BB62"/>
    <mergeCell ref="BC61:BC62"/>
    <mergeCell ref="BD61:BD62"/>
    <mergeCell ref="BE61:BE62"/>
    <mergeCell ref="BF61:BF62"/>
    <mergeCell ref="BG61:BG62"/>
    <mergeCell ref="BH57:BH58"/>
    <mergeCell ref="BI57:BI58"/>
    <mergeCell ref="BJ57:BJ58"/>
    <mergeCell ref="BK57:BK58"/>
    <mergeCell ref="BH61:BH62"/>
    <mergeCell ref="BI61:BI62"/>
    <mergeCell ref="BJ61:BJ62"/>
    <mergeCell ref="BK61:BK62"/>
    <mergeCell ref="AQ57:AQ58"/>
    <mergeCell ref="AR57:AR58"/>
    <mergeCell ref="AS57:AS58"/>
    <mergeCell ref="AT57:AT58"/>
    <mergeCell ref="AU57:AU58"/>
    <mergeCell ref="AV57:AV58"/>
    <mergeCell ref="AW57:AW58"/>
    <mergeCell ref="AX57:AX58"/>
    <mergeCell ref="AY57:AY58"/>
    <mergeCell ref="AZ57:AZ58"/>
    <mergeCell ref="BA57:BA58"/>
    <mergeCell ref="BB57:BB58"/>
    <mergeCell ref="BC57:BC58"/>
    <mergeCell ref="BD57:BD58"/>
    <mergeCell ref="BE57:BE58"/>
    <mergeCell ref="BF57:BF58"/>
    <mergeCell ref="BG57:BG58"/>
    <mergeCell ref="AQ59:BM60"/>
    <mergeCell ref="BJ53:BJ54"/>
    <mergeCell ref="AQ55:AQ56"/>
    <mergeCell ref="AR55:AR56"/>
    <mergeCell ref="AS55:AS56"/>
    <mergeCell ref="AT55:AT56"/>
    <mergeCell ref="AU55:AU56"/>
    <mergeCell ref="AV55:AV56"/>
    <mergeCell ref="AW55:AW56"/>
    <mergeCell ref="AX55:AX56"/>
    <mergeCell ref="AY55:AY56"/>
    <mergeCell ref="AZ55:AZ56"/>
    <mergeCell ref="BA55:BA56"/>
    <mergeCell ref="BB55:BB56"/>
    <mergeCell ref="BC55:BC56"/>
    <mergeCell ref="BD55:BD56"/>
    <mergeCell ref="BF55:BF56"/>
    <mergeCell ref="BG55:BG56"/>
    <mergeCell ref="BH55:BH56"/>
    <mergeCell ref="BI55:BI56"/>
    <mergeCell ref="BJ55:BJ56"/>
    <mergeCell ref="AQ53:AQ54"/>
    <mergeCell ref="AR53:AR54"/>
    <mergeCell ref="AS53:AS54"/>
    <mergeCell ref="AT53:AT54"/>
    <mergeCell ref="AU53:AU54"/>
    <mergeCell ref="AV53:AV54"/>
    <mergeCell ref="AW53:AW54"/>
    <mergeCell ref="AX53:AX54"/>
    <mergeCell ref="AY53:AY54"/>
    <mergeCell ref="AZ53:AZ54"/>
    <mergeCell ref="BA53:BA54"/>
    <mergeCell ref="BB53:BB54"/>
    <mergeCell ref="BC53:BC54"/>
    <mergeCell ref="BD53:BD54"/>
    <mergeCell ref="BF53:BF54"/>
    <mergeCell ref="BG53:BG54"/>
    <mergeCell ref="BH49:BH50"/>
    <mergeCell ref="BI49:BI50"/>
    <mergeCell ref="BJ49:BJ50"/>
    <mergeCell ref="BK49:BK50"/>
    <mergeCell ref="AQ51:AQ52"/>
    <mergeCell ref="AR51:AR52"/>
    <mergeCell ref="AS51:AS52"/>
    <mergeCell ref="AT51:AT52"/>
    <mergeCell ref="AU51:AU52"/>
    <mergeCell ref="AV51:AV52"/>
    <mergeCell ref="AW51:AW52"/>
    <mergeCell ref="AX51:AX52"/>
    <mergeCell ref="AY51:AY52"/>
    <mergeCell ref="AZ51:AZ52"/>
    <mergeCell ref="BA51:BA52"/>
    <mergeCell ref="BB51:BB52"/>
    <mergeCell ref="BC51:BC52"/>
    <mergeCell ref="BD51:BD52"/>
    <mergeCell ref="BF51:BF52"/>
    <mergeCell ref="BG51:BG52"/>
    <mergeCell ref="BH51:BH52"/>
    <mergeCell ref="BH53:BH54"/>
    <mergeCell ref="BI53:BI54"/>
    <mergeCell ref="BI51:BI52"/>
    <mergeCell ref="BJ51:BJ52"/>
    <mergeCell ref="BK51:BK52"/>
    <mergeCell ref="AQ49:AQ50"/>
    <mergeCell ref="AR49:AR50"/>
    <mergeCell ref="AS49:AS50"/>
    <mergeCell ref="AT49:AT50"/>
    <mergeCell ref="AU49:AU50"/>
    <mergeCell ref="AV49:AV50"/>
    <mergeCell ref="AW49:AW50"/>
    <mergeCell ref="AX49:AX50"/>
    <mergeCell ref="AY49:AY50"/>
    <mergeCell ref="AZ49:AZ50"/>
    <mergeCell ref="BA49:BA50"/>
    <mergeCell ref="BB49:BB50"/>
    <mergeCell ref="BC49:BC50"/>
    <mergeCell ref="BD49:BD50"/>
    <mergeCell ref="BE49:BE50"/>
    <mergeCell ref="BF49:BF50"/>
    <mergeCell ref="BG49:BG50"/>
    <mergeCell ref="BI45:BI46"/>
    <mergeCell ref="BJ45:BJ46"/>
    <mergeCell ref="BC45:BC46"/>
    <mergeCell ref="BD45:BD46"/>
    <mergeCell ref="BE45:BE46"/>
    <mergeCell ref="BF45:BF46"/>
    <mergeCell ref="BG45:BG46"/>
    <mergeCell ref="BH45:BH46"/>
    <mergeCell ref="BK45:BK46"/>
    <mergeCell ref="AQ47:AQ48"/>
    <mergeCell ref="AR47:AR48"/>
    <mergeCell ref="AS47:AS48"/>
    <mergeCell ref="AT47:AT48"/>
    <mergeCell ref="AU47:AU48"/>
    <mergeCell ref="AV47:AV48"/>
    <mergeCell ref="AW47:AW48"/>
    <mergeCell ref="AX47:AX48"/>
    <mergeCell ref="AY47:AY48"/>
    <mergeCell ref="AZ47:AZ48"/>
    <mergeCell ref="BA47:BA48"/>
    <mergeCell ref="BB47:BB48"/>
    <mergeCell ref="BC47:BC48"/>
    <mergeCell ref="BD47:BD48"/>
    <mergeCell ref="BF47:BF48"/>
    <mergeCell ref="BG47:BG48"/>
    <mergeCell ref="BH47:BH48"/>
    <mergeCell ref="BI47:BI48"/>
    <mergeCell ref="BJ47:BJ48"/>
    <mergeCell ref="AQ45:AQ46"/>
    <mergeCell ref="AR45:AR46"/>
    <mergeCell ref="AS45:AS46"/>
    <mergeCell ref="AT45:AT46"/>
    <mergeCell ref="AU45:AU46"/>
    <mergeCell ref="AV45:AV46"/>
    <mergeCell ref="AW45:AW46"/>
    <mergeCell ref="AX45:AX46"/>
    <mergeCell ref="AY45:AY46"/>
    <mergeCell ref="AZ45:AZ46"/>
    <mergeCell ref="BA45:BA46"/>
    <mergeCell ref="BB45:BB46"/>
    <mergeCell ref="BI41:BI42"/>
    <mergeCell ref="BJ41:BJ42"/>
    <mergeCell ref="AQ43:AQ44"/>
    <mergeCell ref="AR43:AR44"/>
    <mergeCell ref="AS43:AS44"/>
    <mergeCell ref="AT43:AT44"/>
    <mergeCell ref="AU43:AU44"/>
    <mergeCell ref="AV43:AV44"/>
    <mergeCell ref="AW43:AW44"/>
    <mergeCell ref="AX43:AX44"/>
    <mergeCell ref="AY43:AY44"/>
    <mergeCell ref="AZ43:AZ44"/>
    <mergeCell ref="BA43:BA44"/>
    <mergeCell ref="BB43:BB44"/>
    <mergeCell ref="BC43:BC44"/>
    <mergeCell ref="BD43:BD44"/>
    <mergeCell ref="BE43:BE44"/>
    <mergeCell ref="BF43:BF44"/>
    <mergeCell ref="BG43:BG44"/>
    <mergeCell ref="BH43:BH44"/>
    <mergeCell ref="BI43:BI44"/>
    <mergeCell ref="BJ43:BJ44"/>
    <mergeCell ref="BI39:BI40"/>
    <mergeCell ref="BJ39:BJ40"/>
    <mergeCell ref="AQ37:AQ38"/>
    <mergeCell ref="AR37:AR38"/>
    <mergeCell ref="AS37:AS38"/>
    <mergeCell ref="AT37:AT38"/>
    <mergeCell ref="AU37:AU38"/>
    <mergeCell ref="AV37:AV38"/>
    <mergeCell ref="AW37:AW38"/>
    <mergeCell ref="AX37:AX38"/>
    <mergeCell ref="AY37:AY38"/>
    <mergeCell ref="AZ37:AZ38"/>
    <mergeCell ref="BA37:BA38"/>
    <mergeCell ref="BB37:BB38"/>
    <mergeCell ref="BK43:BK44"/>
    <mergeCell ref="AQ41:AQ42"/>
    <mergeCell ref="AR41:AR42"/>
    <mergeCell ref="AS41:AS42"/>
    <mergeCell ref="AT41:AT42"/>
    <mergeCell ref="AU41:AU42"/>
    <mergeCell ref="AV41:AV42"/>
    <mergeCell ref="AW41:AW42"/>
    <mergeCell ref="AX41:AX42"/>
    <mergeCell ref="AY41:AY42"/>
    <mergeCell ref="AZ41:AZ42"/>
    <mergeCell ref="BA41:BA42"/>
    <mergeCell ref="BB41:BB42"/>
    <mergeCell ref="BC41:BC42"/>
    <mergeCell ref="BD41:BD42"/>
    <mergeCell ref="BF41:BF42"/>
    <mergeCell ref="BG41:BG42"/>
    <mergeCell ref="BH41:BH42"/>
    <mergeCell ref="AQ39:AQ40"/>
    <mergeCell ref="AR39:AR40"/>
    <mergeCell ref="AS39:AS40"/>
    <mergeCell ref="AT39:AT40"/>
    <mergeCell ref="AU39:AU40"/>
    <mergeCell ref="AV39:AV40"/>
    <mergeCell ref="AW39:AW40"/>
    <mergeCell ref="AX39:AX40"/>
    <mergeCell ref="AY39:AY40"/>
    <mergeCell ref="AZ39:AZ40"/>
    <mergeCell ref="BA39:BA40"/>
    <mergeCell ref="BB39:BB40"/>
    <mergeCell ref="BC39:BC40"/>
    <mergeCell ref="BD39:BD40"/>
    <mergeCell ref="BF39:BF40"/>
    <mergeCell ref="BG39:BG40"/>
    <mergeCell ref="BH39:BH40"/>
    <mergeCell ref="BC37:BC38"/>
    <mergeCell ref="BD37:BD38"/>
    <mergeCell ref="BF37:BF38"/>
    <mergeCell ref="BG37:BG38"/>
    <mergeCell ref="BH33:BH34"/>
    <mergeCell ref="BI33:BI34"/>
    <mergeCell ref="BJ33:BJ34"/>
    <mergeCell ref="BK33:BK34"/>
    <mergeCell ref="AQ35:AQ36"/>
    <mergeCell ref="AR35:AR36"/>
    <mergeCell ref="AS35:AS36"/>
    <mergeCell ref="AT35:AT36"/>
    <mergeCell ref="AU35:AU36"/>
    <mergeCell ref="AV35:AV36"/>
    <mergeCell ref="AW35:AW36"/>
    <mergeCell ref="AX35:AX36"/>
    <mergeCell ref="AY35:AY36"/>
    <mergeCell ref="AZ35:AZ36"/>
    <mergeCell ref="BA35:BA36"/>
    <mergeCell ref="BB35:BB36"/>
    <mergeCell ref="BC35:BC36"/>
    <mergeCell ref="BD35:BD36"/>
    <mergeCell ref="BF35:BF36"/>
    <mergeCell ref="BG35:BG36"/>
    <mergeCell ref="BH35:BH36"/>
    <mergeCell ref="BH37:BH38"/>
    <mergeCell ref="BI37:BI38"/>
    <mergeCell ref="BJ37:BJ38"/>
    <mergeCell ref="BH31:BH32"/>
    <mergeCell ref="AQ29:AQ30"/>
    <mergeCell ref="AR29:AR30"/>
    <mergeCell ref="AS29:AS30"/>
    <mergeCell ref="AT29:AT30"/>
    <mergeCell ref="AU29:AU30"/>
    <mergeCell ref="AV29:AV30"/>
    <mergeCell ref="AW29:AW30"/>
    <mergeCell ref="BI35:BI36"/>
    <mergeCell ref="BJ35:BJ36"/>
    <mergeCell ref="AQ33:AQ34"/>
    <mergeCell ref="AR33:AR34"/>
    <mergeCell ref="AS33:AS34"/>
    <mergeCell ref="AT33:AT34"/>
    <mergeCell ref="AU33:AU34"/>
    <mergeCell ref="AV33:AV34"/>
    <mergeCell ref="AW33:AW34"/>
    <mergeCell ref="AX33:AX34"/>
    <mergeCell ref="AY33:AY34"/>
    <mergeCell ref="AZ33:AZ34"/>
    <mergeCell ref="BA33:BA34"/>
    <mergeCell ref="BB33:BB34"/>
    <mergeCell ref="BC33:BC34"/>
    <mergeCell ref="BD33:BD34"/>
    <mergeCell ref="BE33:BE34"/>
    <mergeCell ref="BF33:BF34"/>
    <mergeCell ref="BG33:BG34"/>
    <mergeCell ref="AQ31:AQ32"/>
    <mergeCell ref="AR31:AR32"/>
    <mergeCell ref="AS31:AS32"/>
    <mergeCell ref="AT31:AT32"/>
    <mergeCell ref="AU31:AU32"/>
    <mergeCell ref="AV31:AV32"/>
    <mergeCell ref="AW31:AW32"/>
    <mergeCell ref="AX31:AX32"/>
    <mergeCell ref="AY31:AY32"/>
    <mergeCell ref="AZ31:AZ32"/>
    <mergeCell ref="BA31:BA32"/>
    <mergeCell ref="BB31:BB32"/>
    <mergeCell ref="BC31:BC32"/>
    <mergeCell ref="BD31:BD32"/>
    <mergeCell ref="BE31:BE32"/>
    <mergeCell ref="BF31:BF32"/>
    <mergeCell ref="BG31:BG32"/>
    <mergeCell ref="AX29:AX30"/>
    <mergeCell ref="AY29:AY30"/>
    <mergeCell ref="AZ29:AZ30"/>
    <mergeCell ref="BA29:BA30"/>
    <mergeCell ref="BB29:BB30"/>
    <mergeCell ref="BC29:BC30"/>
    <mergeCell ref="BD29:BD30"/>
    <mergeCell ref="BE29:BE30"/>
    <mergeCell ref="BF29:BF30"/>
    <mergeCell ref="BG29:BG30"/>
    <mergeCell ref="BH25:BH26"/>
    <mergeCell ref="BI25:BI26"/>
    <mergeCell ref="BJ25:BJ26"/>
    <mergeCell ref="AQ27:AQ28"/>
    <mergeCell ref="AR27:AR28"/>
    <mergeCell ref="AS27:AS28"/>
    <mergeCell ref="AT27:AT28"/>
    <mergeCell ref="AU27:AU28"/>
    <mergeCell ref="AV27:AV28"/>
    <mergeCell ref="AW27:AW28"/>
    <mergeCell ref="AX27:AX28"/>
    <mergeCell ref="AY27:AY28"/>
    <mergeCell ref="AZ27:AZ28"/>
    <mergeCell ref="BA27:BA28"/>
    <mergeCell ref="BB27:BB28"/>
    <mergeCell ref="BC27:BC28"/>
    <mergeCell ref="BD27:BD28"/>
    <mergeCell ref="BE27:BE28"/>
    <mergeCell ref="BF27:BF28"/>
    <mergeCell ref="BG27:BG28"/>
    <mergeCell ref="BH27:BH28"/>
    <mergeCell ref="BI28:BK28"/>
    <mergeCell ref="BH29:BH30"/>
    <mergeCell ref="BC17:BC18"/>
    <mergeCell ref="BD17:BD18"/>
    <mergeCell ref="BE17:BE18"/>
    <mergeCell ref="BF17:BF18"/>
    <mergeCell ref="BG17:BG18"/>
    <mergeCell ref="BH23:BH24"/>
    <mergeCell ref="BI23:BI24"/>
    <mergeCell ref="BJ23:BJ24"/>
    <mergeCell ref="AQ21:AQ22"/>
    <mergeCell ref="AR21:AR22"/>
    <mergeCell ref="AS21:AS22"/>
    <mergeCell ref="AT21:AT22"/>
    <mergeCell ref="AU21:AU22"/>
    <mergeCell ref="AV21:AV22"/>
    <mergeCell ref="AW21:AW22"/>
    <mergeCell ref="AQ25:AQ26"/>
    <mergeCell ref="AR25:AR26"/>
    <mergeCell ref="AS25:AS26"/>
    <mergeCell ref="AT25:AT26"/>
    <mergeCell ref="AU25:AU26"/>
    <mergeCell ref="AV25:AV26"/>
    <mergeCell ref="AW25:AW26"/>
    <mergeCell ref="AX25:AX26"/>
    <mergeCell ref="AY25:AY26"/>
    <mergeCell ref="AZ25:AZ26"/>
    <mergeCell ref="BA25:BA26"/>
    <mergeCell ref="BB25:BB26"/>
    <mergeCell ref="BC25:BC26"/>
    <mergeCell ref="BD25:BD26"/>
    <mergeCell ref="BF25:BF26"/>
    <mergeCell ref="BG25:BG26"/>
    <mergeCell ref="AQ23:AQ24"/>
    <mergeCell ref="BH21:BH22"/>
    <mergeCell ref="BI21:BI22"/>
    <mergeCell ref="BJ21:BJ22"/>
    <mergeCell ref="BK21:BK22"/>
    <mergeCell ref="AQ17:AQ18"/>
    <mergeCell ref="AR17:AR18"/>
    <mergeCell ref="AR23:AR24"/>
    <mergeCell ref="AS23:AS24"/>
    <mergeCell ref="AT23:AT24"/>
    <mergeCell ref="AU23:AU24"/>
    <mergeCell ref="AV23:AV24"/>
    <mergeCell ref="AW23:AW24"/>
    <mergeCell ref="AX23:AX24"/>
    <mergeCell ref="AY23:AY24"/>
    <mergeCell ref="AZ23:AZ24"/>
    <mergeCell ref="BA23:BA24"/>
    <mergeCell ref="BB23:BB24"/>
    <mergeCell ref="BC23:BC24"/>
    <mergeCell ref="BD23:BD24"/>
    <mergeCell ref="BF23:BF24"/>
    <mergeCell ref="BG23:BG24"/>
    <mergeCell ref="BJ17:BJ18"/>
    <mergeCell ref="AS17:AS18"/>
    <mergeCell ref="AT17:AT18"/>
    <mergeCell ref="AU17:AU18"/>
    <mergeCell ref="AV17:AV18"/>
    <mergeCell ref="AW17:AW18"/>
    <mergeCell ref="AX17:AX18"/>
    <mergeCell ref="AY17:AY18"/>
    <mergeCell ref="AZ17:AZ18"/>
    <mergeCell ref="BA17:BA18"/>
    <mergeCell ref="AQ19:AQ20"/>
    <mergeCell ref="AR19:AR20"/>
    <mergeCell ref="AX21:AX22"/>
    <mergeCell ref="AY21:AY22"/>
    <mergeCell ref="AZ21:AZ22"/>
    <mergeCell ref="BA21:BA22"/>
    <mergeCell ref="BB21:BB22"/>
    <mergeCell ref="BC21:BC22"/>
    <mergeCell ref="BD21:BD22"/>
    <mergeCell ref="BE21:BE22"/>
    <mergeCell ref="BF21:BF22"/>
    <mergeCell ref="BG21:BG22"/>
    <mergeCell ref="AU19:AU20"/>
    <mergeCell ref="AV19:AV20"/>
    <mergeCell ref="AW19:AW20"/>
    <mergeCell ref="AX19:AX20"/>
    <mergeCell ref="AY19:AY20"/>
    <mergeCell ref="AZ19:AZ20"/>
    <mergeCell ref="BA19:BA20"/>
    <mergeCell ref="BB19:BB20"/>
    <mergeCell ref="BC19:BC20"/>
    <mergeCell ref="BD19:BD20"/>
    <mergeCell ref="BF19:BF20"/>
    <mergeCell ref="BG19:BG20"/>
    <mergeCell ref="AS19:AS20"/>
    <mergeCell ref="AT19:AT20"/>
    <mergeCell ref="AQ11:AQ12"/>
    <mergeCell ref="AR11:AR12"/>
    <mergeCell ref="AQ13:AQ14"/>
    <mergeCell ref="AR13:AR14"/>
    <mergeCell ref="AS13:AS14"/>
    <mergeCell ref="AT13:AT14"/>
    <mergeCell ref="AU13:AU14"/>
    <mergeCell ref="AV13:AV14"/>
    <mergeCell ref="AW13:AW14"/>
    <mergeCell ref="AX13:AX14"/>
    <mergeCell ref="AY13:AY14"/>
    <mergeCell ref="AZ13:AZ14"/>
    <mergeCell ref="BA13:BA14"/>
    <mergeCell ref="AQ15:AQ16"/>
    <mergeCell ref="AR15:AR16"/>
    <mergeCell ref="AS15:AS16"/>
    <mergeCell ref="AT15:AT16"/>
    <mergeCell ref="AU15:AU16"/>
    <mergeCell ref="AV15:AV16"/>
    <mergeCell ref="AW15:AW16"/>
    <mergeCell ref="AX15:AX16"/>
    <mergeCell ref="AY15:AY16"/>
    <mergeCell ref="AZ15:AZ16"/>
    <mergeCell ref="BA15:BA16"/>
    <mergeCell ref="AS11:AS12"/>
    <mergeCell ref="AT11:AT12"/>
    <mergeCell ref="AU11:AU12"/>
    <mergeCell ref="AV11:AV12"/>
    <mergeCell ref="AW11:AW12"/>
    <mergeCell ref="AX11:AX12"/>
    <mergeCell ref="AY11:AY12"/>
    <mergeCell ref="AZ11:AZ12"/>
    <mergeCell ref="BB13:BB14"/>
    <mergeCell ref="BC13:BC14"/>
    <mergeCell ref="BD13:BD14"/>
    <mergeCell ref="BE13:BE14"/>
    <mergeCell ref="BF13:BF14"/>
    <mergeCell ref="BG13:BG14"/>
    <mergeCell ref="BH13:BH14"/>
    <mergeCell ref="BI13:BI14"/>
    <mergeCell ref="BJ13:BJ14"/>
    <mergeCell ref="BK13:BK14"/>
    <mergeCell ref="BB15:BB16"/>
    <mergeCell ref="BC15:BC16"/>
    <mergeCell ref="BD15:BD16"/>
    <mergeCell ref="BE15:BE16"/>
    <mergeCell ref="BF15:BF16"/>
    <mergeCell ref="BH19:BH20"/>
    <mergeCell ref="BI19:BI20"/>
    <mergeCell ref="BJ19:BJ20"/>
    <mergeCell ref="BG15:BG16"/>
    <mergeCell ref="BH15:BH16"/>
    <mergeCell ref="BI15:BI16"/>
    <mergeCell ref="BJ15:BJ16"/>
    <mergeCell ref="BK15:BK16"/>
    <mergeCell ref="BH17:BH18"/>
    <mergeCell ref="BI17:BI18"/>
    <mergeCell ref="BK17:BK18"/>
    <mergeCell ref="BB17:BB18"/>
    <mergeCell ref="AQ9:AQ10"/>
    <mergeCell ref="AR9:AR10"/>
    <mergeCell ref="AS9:AS10"/>
    <mergeCell ref="AT9:AT10"/>
    <mergeCell ref="AU9:AU10"/>
    <mergeCell ref="AV9:AV10"/>
    <mergeCell ref="AW9:AW10"/>
    <mergeCell ref="AX9:AX10"/>
    <mergeCell ref="AY9:AY10"/>
    <mergeCell ref="AZ9:AZ10"/>
    <mergeCell ref="BA9:BA10"/>
    <mergeCell ref="BB9:BB10"/>
    <mergeCell ref="BC9:BC10"/>
    <mergeCell ref="BD9:BD10"/>
    <mergeCell ref="BE9:BE10"/>
    <mergeCell ref="BF9:BF10"/>
    <mergeCell ref="BG9:BG10"/>
    <mergeCell ref="AQ6:AV6"/>
    <mergeCell ref="AW6:BH6"/>
    <mergeCell ref="BI6:BK6"/>
    <mergeCell ref="AQ7:AR7"/>
    <mergeCell ref="AS7:AT7"/>
    <mergeCell ref="AU7:AU8"/>
    <mergeCell ref="AV7:AV8"/>
    <mergeCell ref="AW7:AY7"/>
    <mergeCell ref="AZ7:BB7"/>
    <mergeCell ref="BC7:BC8"/>
    <mergeCell ref="BD7:BD8"/>
    <mergeCell ref="BE7:BE8"/>
    <mergeCell ref="BF7:BF8"/>
    <mergeCell ref="BG7:BG8"/>
    <mergeCell ref="BH7:BH8"/>
    <mergeCell ref="BI7:BI8"/>
    <mergeCell ref="BJ7:BJ8"/>
    <mergeCell ref="BK7:BK8"/>
    <mergeCell ref="L27:L32"/>
    <mergeCell ref="M27:M32"/>
    <mergeCell ref="N27:N32"/>
    <mergeCell ref="O27:O32"/>
    <mergeCell ref="P27:P32"/>
    <mergeCell ref="Q27:Q32"/>
    <mergeCell ref="R27:R32"/>
    <mergeCell ref="S27:S32"/>
    <mergeCell ref="T27:T32"/>
    <mergeCell ref="L87:L88"/>
    <mergeCell ref="M85:M86"/>
    <mergeCell ref="M87:M88"/>
    <mergeCell ref="N85:N86"/>
    <mergeCell ref="O85:O86"/>
    <mergeCell ref="P85:P86"/>
    <mergeCell ref="Q85:Q86"/>
    <mergeCell ref="N87:N88"/>
    <mergeCell ref="O87:O88"/>
    <mergeCell ref="P87:P88"/>
    <mergeCell ref="Q87:Q88"/>
    <mergeCell ref="R87:R88"/>
    <mergeCell ref="S87:S88"/>
    <mergeCell ref="T87:T88"/>
    <mergeCell ref="L79:L80"/>
    <mergeCell ref="M79:M80"/>
    <mergeCell ref="N79:N80"/>
    <mergeCell ref="O79:O80"/>
    <mergeCell ref="P79:P80"/>
    <mergeCell ref="Q79:Q80"/>
    <mergeCell ref="R79:R80"/>
    <mergeCell ref="S79:S80"/>
    <mergeCell ref="T79:T80"/>
    <mergeCell ref="Z85:Z86"/>
    <mergeCell ref="AA85:AA86"/>
    <mergeCell ref="AB85:AB86"/>
    <mergeCell ref="U87:U88"/>
    <mergeCell ref="V87:V88"/>
    <mergeCell ref="W87:W88"/>
    <mergeCell ref="X87:X88"/>
    <mergeCell ref="Y87:Y88"/>
    <mergeCell ref="U85:U86"/>
    <mergeCell ref="V85:V86"/>
    <mergeCell ref="W85:W86"/>
    <mergeCell ref="X85:X86"/>
    <mergeCell ref="Y85:Y86"/>
    <mergeCell ref="AI83:AI84"/>
    <mergeCell ref="AJ83:AJ84"/>
    <mergeCell ref="AK83:AK84"/>
    <mergeCell ref="AL83:AL84"/>
    <mergeCell ref="AM83:AM84"/>
    <mergeCell ref="AN83:AN84"/>
    <mergeCell ref="AO83:AO84"/>
    <mergeCell ref="AP83:AP84"/>
    <mergeCell ref="L85:L86"/>
    <mergeCell ref="R85:R86"/>
    <mergeCell ref="S85:S86"/>
    <mergeCell ref="T85:T86"/>
    <mergeCell ref="AF85:AF86"/>
    <mergeCell ref="AG85:AG86"/>
    <mergeCell ref="AH85:AH86"/>
    <mergeCell ref="AI85:AI86"/>
    <mergeCell ref="AJ85:AJ86"/>
    <mergeCell ref="AK85:AK86"/>
    <mergeCell ref="AL85:AL86"/>
    <mergeCell ref="AM85:AM86"/>
    <mergeCell ref="AN85:AN86"/>
    <mergeCell ref="AO85:AO86"/>
    <mergeCell ref="AP85:AP86"/>
    <mergeCell ref="Z83:Z84"/>
    <mergeCell ref="AC85:AC86"/>
    <mergeCell ref="AD85:AD86"/>
    <mergeCell ref="AE85:AE86"/>
    <mergeCell ref="AA83:AA84"/>
    <mergeCell ref="AB83:AB84"/>
    <mergeCell ref="AC83:AC84"/>
    <mergeCell ref="AD83:AD84"/>
    <mergeCell ref="AE83:AE84"/>
    <mergeCell ref="AF83:AF84"/>
    <mergeCell ref="AG83:AG84"/>
    <mergeCell ref="AH83:AH84"/>
    <mergeCell ref="L83:L84"/>
    <mergeCell ref="M83:M84"/>
    <mergeCell ref="N83:N84"/>
    <mergeCell ref="O83:O84"/>
    <mergeCell ref="P83:P84"/>
    <mergeCell ref="Q83:Q84"/>
    <mergeCell ref="R83:R84"/>
    <mergeCell ref="S83:S84"/>
    <mergeCell ref="T83:T84"/>
    <mergeCell ref="U83:U84"/>
    <mergeCell ref="V83:V84"/>
    <mergeCell ref="W83:W84"/>
    <mergeCell ref="X83:X84"/>
    <mergeCell ref="Y83:Y84"/>
    <mergeCell ref="AM67:AM68"/>
    <mergeCell ref="AN67:AN68"/>
    <mergeCell ref="AO67:AO68"/>
    <mergeCell ref="AP67:AP68"/>
    <mergeCell ref="AD69:AD70"/>
    <mergeCell ref="AE69:AE70"/>
    <mergeCell ref="AF69:AF70"/>
    <mergeCell ref="AG69:AG70"/>
    <mergeCell ref="AH69:AH70"/>
    <mergeCell ref="AI69:AI70"/>
    <mergeCell ref="AJ69:AJ70"/>
    <mergeCell ref="AK69:AK70"/>
    <mergeCell ref="AL69:AL70"/>
    <mergeCell ref="AM69:AM70"/>
    <mergeCell ref="AN69:AN70"/>
    <mergeCell ref="AO69:AO70"/>
    <mergeCell ref="AP69:AP70"/>
    <mergeCell ref="T67:T68"/>
    <mergeCell ref="R69:R70"/>
    <mergeCell ref="AM63:AM64"/>
    <mergeCell ref="AN63:AN64"/>
    <mergeCell ref="AO63:AO64"/>
    <mergeCell ref="AP63:AP64"/>
    <mergeCell ref="AP65:AP66"/>
    <mergeCell ref="AO65:AO66"/>
    <mergeCell ref="AN65:AN66"/>
    <mergeCell ref="AM65:AM66"/>
    <mergeCell ref="AL65:AL66"/>
    <mergeCell ref="AK65:AK66"/>
    <mergeCell ref="AJ65:AJ66"/>
    <mergeCell ref="AI65:AI66"/>
    <mergeCell ref="AH65:AH66"/>
    <mergeCell ref="AG65:AG66"/>
    <mergeCell ref="AF65:AF66"/>
    <mergeCell ref="AE65:AE66"/>
    <mergeCell ref="AD65:AD66"/>
    <mergeCell ref="T69:T70"/>
    <mergeCell ref="Z69:Z70"/>
    <mergeCell ref="AA69:AA70"/>
    <mergeCell ref="AB65:AB66"/>
    <mergeCell ref="AB67:AB68"/>
    <mergeCell ref="AB69:AB70"/>
    <mergeCell ref="AC65:AC66"/>
    <mergeCell ref="AC67:AC68"/>
    <mergeCell ref="AC69:AC70"/>
    <mergeCell ref="AD63:AD64"/>
    <mergeCell ref="AI63:AI64"/>
    <mergeCell ref="AJ63:AJ64"/>
    <mergeCell ref="AK63:AK64"/>
    <mergeCell ref="AL63:AL64"/>
    <mergeCell ref="AD67:AD68"/>
    <mergeCell ref="AE67:AE68"/>
    <mergeCell ref="AF67:AF68"/>
    <mergeCell ref="AG67:AG68"/>
    <mergeCell ref="AH67:AH68"/>
    <mergeCell ref="AI67:AI68"/>
    <mergeCell ref="AJ67:AJ68"/>
    <mergeCell ref="AK67:AK68"/>
    <mergeCell ref="AL67:AL68"/>
    <mergeCell ref="U63:U64"/>
    <mergeCell ref="U65:U66"/>
    <mergeCell ref="V63:V64"/>
    <mergeCell ref="V65:V66"/>
    <mergeCell ref="W63:W64"/>
    <mergeCell ref="W65:W66"/>
    <mergeCell ref="X63:X64"/>
    <mergeCell ref="X65:X66"/>
    <mergeCell ref="Y63:Y64"/>
    <mergeCell ref="L69:L70"/>
    <mergeCell ref="M69:M70"/>
    <mergeCell ref="N63:N64"/>
    <mergeCell ref="O63:O64"/>
    <mergeCell ref="P63:P64"/>
    <mergeCell ref="N65:N66"/>
    <mergeCell ref="O65:O66"/>
    <mergeCell ref="P65:P66"/>
    <mergeCell ref="N67:N68"/>
    <mergeCell ref="O67:O68"/>
    <mergeCell ref="P67:P68"/>
    <mergeCell ref="N69:N70"/>
    <mergeCell ref="O69:O70"/>
    <mergeCell ref="P69:P70"/>
    <mergeCell ref="Q69:Q70"/>
    <mergeCell ref="R63:R64"/>
    <mergeCell ref="S63:S64"/>
    <mergeCell ref="R65:R66"/>
    <mergeCell ref="S65:S66"/>
    <mergeCell ref="R67:R68"/>
    <mergeCell ref="S67:S68"/>
    <mergeCell ref="S69:S70"/>
    <mergeCell ref="AH61:AH62"/>
    <mergeCell ref="AI61:AI62"/>
    <mergeCell ref="AJ61:AJ62"/>
    <mergeCell ref="AK61:AK62"/>
    <mergeCell ref="AL61:AL62"/>
    <mergeCell ref="AM61:AM62"/>
    <mergeCell ref="AN61:AN62"/>
    <mergeCell ref="AO61:AO62"/>
    <mergeCell ref="AP61:AP62"/>
    <mergeCell ref="L63:L64"/>
    <mergeCell ref="L65:L66"/>
    <mergeCell ref="L67:L68"/>
    <mergeCell ref="M63:M64"/>
    <mergeCell ref="M65:M66"/>
    <mergeCell ref="M67:M68"/>
    <mergeCell ref="Q63:Q64"/>
    <mergeCell ref="Q65:Q66"/>
    <mergeCell ref="Q67:Q68"/>
    <mergeCell ref="Z63:Z64"/>
    <mergeCell ref="AA63:AA64"/>
    <mergeCell ref="AB63:AB64"/>
    <mergeCell ref="AC63:AC64"/>
    <mergeCell ref="AA65:AA66"/>
    <mergeCell ref="Z65:Z66"/>
    <mergeCell ref="Z67:Z68"/>
    <mergeCell ref="AA67:AA68"/>
    <mergeCell ref="AE63:AE64"/>
    <mergeCell ref="AF63:AF64"/>
    <mergeCell ref="AG63:AG64"/>
    <mergeCell ref="AH63:AH64"/>
    <mergeCell ref="T63:T64"/>
    <mergeCell ref="T65:T66"/>
    <mergeCell ref="L61:L62"/>
    <mergeCell ref="M61:M62"/>
    <mergeCell ref="N61:N62"/>
    <mergeCell ref="O61:O62"/>
    <mergeCell ref="P61:P62"/>
    <mergeCell ref="Q61:Q62"/>
    <mergeCell ref="R61:R62"/>
    <mergeCell ref="S61:S62"/>
    <mergeCell ref="T61:T62"/>
    <mergeCell ref="Z61:Z62"/>
    <mergeCell ref="AA61:AA62"/>
    <mergeCell ref="AB61:AB62"/>
    <mergeCell ref="AC61:AC62"/>
    <mergeCell ref="AD61:AD62"/>
    <mergeCell ref="AE61:AE62"/>
    <mergeCell ref="AF61:AF62"/>
    <mergeCell ref="AG61:AG62"/>
    <mergeCell ref="AH49:AH50"/>
    <mergeCell ref="AI49:AI50"/>
    <mergeCell ref="AJ49:AJ50"/>
    <mergeCell ref="AK49:AK50"/>
    <mergeCell ref="AL49:AL50"/>
    <mergeCell ref="AM49:AM50"/>
    <mergeCell ref="AN49:AN50"/>
    <mergeCell ref="AO49:AO50"/>
    <mergeCell ref="AP49:AP50"/>
    <mergeCell ref="Z51:Z52"/>
    <mergeCell ref="AA51:AA52"/>
    <mergeCell ref="AB51:AB52"/>
    <mergeCell ref="AC51:AC52"/>
    <mergeCell ref="AD51:AD52"/>
    <mergeCell ref="AE51:AE52"/>
    <mergeCell ref="AF51:AF52"/>
    <mergeCell ref="AG51:AG52"/>
    <mergeCell ref="AH51:AH52"/>
    <mergeCell ref="AI51:AI52"/>
    <mergeCell ref="AJ51:AJ52"/>
    <mergeCell ref="AK51:AK52"/>
    <mergeCell ref="AL51:AL52"/>
    <mergeCell ref="AM51:AM52"/>
    <mergeCell ref="AN51:AN52"/>
    <mergeCell ref="AO51:AO52"/>
    <mergeCell ref="AP51:AP52"/>
    <mergeCell ref="L49:L50"/>
    <mergeCell ref="M49:M50"/>
    <mergeCell ref="N49:N50"/>
    <mergeCell ref="O49:O50"/>
    <mergeCell ref="P49:P50"/>
    <mergeCell ref="Q49:Q50"/>
    <mergeCell ref="R49:R50"/>
    <mergeCell ref="S49:S50"/>
    <mergeCell ref="T49:T50"/>
    <mergeCell ref="Z49:Z50"/>
    <mergeCell ref="AA49:AA50"/>
    <mergeCell ref="AB49:AB50"/>
    <mergeCell ref="AD49:AD50"/>
    <mergeCell ref="AC49:AC50"/>
    <mergeCell ref="AE49:AE50"/>
    <mergeCell ref="AF49:AF50"/>
    <mergeCell ref="AG49:AG50"/>
    <mergeCell ref="AA45:AA46"/>
    <mergeCell ref="AB43:AB44"/>
    <mergeCell ref="AB45:AB46"/>
    <mergeCell ref="AC43:AC44"/>
    <mergeCell ref="AC45:AC46"/>
    <mergeCell ref="U45:U46"/>
    <mergeCell ref="AM43:AM44"/>
    <mergeCell ref="AN43:AN44"/>
    <mergeCell ref="AO43:AO44"/>
    <mergeCell ref="AP43:AP44"/>
    <mergeCell ref="AD45:AD46"/>
    <mergeCell ref="AE45:AE46"/>
    <mergeCell ref="AF45:AF46"/>
    <mergeCell ref="AG45:AG46"/>
    <mergeCell ref="AH45:AH46"/>
    <mergeCell ref="AI45:AI46"/>
    <mergeCell ref="AJ45:AJ46"/>
    <mergeCell ref="AK45:AK46"/>
    <mergeCell ref="AL45:AL46"/>
    <mergeCell ref="AM45:AM46"/>
    <mergeCell ref="AN45:AN46"/>
    <mergeCell ref="AO45:AO46"/>
    <mergeCell ref="AP45:AP46"/>
    <mergeCell ref="AD43:AD44"/>
    <mergeCell ref="AE43:AE44"/>
    <mergeCell ref="AF43:AF44"/>
    <mergeCell ref="AG43:AG44"/>
    <mergeCell ref="AH43:AH44"/>
    <mergeCell ref="AI43:AI44"/>
    <mergeCell ref="AJ43:AJ44"/>
    <mergeCell ref="V45:V46"/>
    <mergeCell ref="AH33:AH34"/>
    <mergeCell ref="AI33:AI34"/>
    <mergeCell ref="AJ33:AJ34"/>
    <mergeCell ref="AK33:AK34"/>
    <mergeCell ref="AL33:AL34"/>
    <mergeCell ref="AM33:AM34"/>
    <mergeCell ref="AN33:AN34"/>
    <mergeCell ref="AO33:AO34"/>
    <mergeCell ref="AP33:AP34"/>
    <mergeCell ref="L45:L46"/>
    <mergeCell ref="M45:M46"/>
    <mergeCell ref="N45:N46"/>
    <mergeCell ref="O45:O46"/>
    <mergeCell ref="L43:L44"/>
    <mergeCell ref="M43:M44"/>
    <mergeCell ref="N43:N44"/>
    <mergeCell ref="O43:O44"/>
    <mergeCell ref="P43:P44"/>
    <mergeCell ref="Q43:Q44"/>
    <mergeCell ref="R43:R44"/>
    <mergeCell ref="S43:S44"/>
    <mergeCell ref="T43:T44"/>
    <mergeCell ref="Z43:Z44"/>
    <mergeCell ref="AA43:AA44"/>
    <mergeCell ref="P45:P46"/>
    <mergeCell ref="AK43:AK44"/>
    <mergeCell ref="AL43:AL44"/>
    <mergeCell ref="Q45:Q46"/>
    <mergeCell ref="R45:R46"/>
    <mergeCell ref="S45:S46"/>
    <mergeCell ref="T45:T46"/>
    <mergeCell ref="Z45:Z46"/>
    <mergeCell ref="L33:L34"/>
    <mergeCell ref="M33:M34"/>
    <mergeCell ref="N33:N34"/>
    <mergeCell ref="O33:O34"/>
    <mergeCell ref="P33:P34"/>
    <mergeCell ref="Q33:Q34"/>
    <mergeCell ref="R33:R34"/>
    <mergeCell ref="S33:S34"/>
    <mergeCell ref="T33:T34"/>
    <mergeCell ref="Z33:Z34"/>
    <mergeCell ref="AA33:AA34"/>
    <mergeCell ref="AB33:AB34"/>
    <mergeCell ref="AC33:AC34"/>
    <mergeCell ref="AD33:AD34"/>
    <mergeCell ref="AE33:AE34"/>
    <mergeCell ref="AF33:AF34"/>
    <mergeCell ref="AG33:AG34"/>
    <mergeCell ref="Y33:Y34"/>
    <mergeCell ref="AH15:AH16"/>
    <mergeCell ref="AI15:AI16"/>
    <mergeCell ref="AJ15:AJ16"/>
    <mergeCell ref="AK15:AK16"/>
    <mergeCell ref="AL15:AL16"/>
    <mergeCell ref="AM15:AM16"/>
    <mergeCell ref="AN15:AN16"/>
    <mergeCell ref="AO15:AO16"/>
    <mergeCell ref="AP15:AP16"/>
    <mergeCell ref="F21:F22"/>
    <mergeCell ref="G21:G22"/>
    <mergeCell ref="L21:L22"/>
    <mergeCell ref="M21:M22"/>
    <mergeCell ref="U19:U20"/>
    <mergeCell ref="V19:V20"/>
    <mergeCell ref="W19:W20"/>
    <mergeCell ref="X19:X20"/>
    <mergeCell ref="Y19:Y20"/>
    <mergeCell ref="U15:U16"/>
    <mergeCell ref="V15:V16"/>
    <mergeCell ref="W15:W16"/>
    <mergeCell ref="X15:X16"/>
    <mergeCell ref="Y15:Y16"/>
    <mergeCell ref="J15:J16"/>
    <mergeCell ref="K15:K16"/>
    <mergeCell ref="AG21:AG22"/>
    <mergeCell ref="AI21:AI22"/>
    <mergeCell ref="AJ21:AJ22"/>
    <mergeCell ref="L15:L16"/>
    <mergeCell ref="M15:M16"/>
    <mergeCell ref="N15:N16"/>
    <mergeCell ref="O15:O16"/>
    <mergeCell ref="P15:P16"/>
    <mergeCell ref="Q15:Q16"/>
    <mergeCell ref="R15:R16"/>
    <mergeCell ref="S15:S16"/>
    <mergeCell ref="T15:T16"/>
    <mergeCell ref="Z15:Z16"/>
    <mergeCell ref="AA15:AA16"/>
    <mergeCell ref="AB15:AB16"/>
    <mergeCell ref="AC15:AC16"/>
    <mergeCell ref="AD15:AD16"/>
    <mergeCell ref="AE15:AE16"/>
    <mergeCell ref="AF15:AF16"/>
    <mergeCell ref="AG15:AG16"/>
    <mergeCell ref="AN11:AN12"/>
    <mergeCell ref="AO11:AO12"/>
    <mergeCell ref="AP11:AP12"/>
    <mergeCell ref="L13:L14"/>
    <mergeCell ref="M13:M14"/>
    <mergeCell ref="N13:N14"/>
    <mergeCell ref="O13:O14"/>
    <mergeCell ref="P13:P14"/>
    <mergeCell ref="Q13:Q14"/>
    <mergeCell ref="R13:R14"/>
    <mergeCell ref="S13:S14"/>
    <mergeCell ref="T13:T14"/>
    <mergeCell ref="Z13:Z14"/>
    <mergeCell ref="AA13:AA14"/>
    <mergeCell ref="AB13:AB14"/>
    <mergeCell ref="AC13:AC14"/>
    <mergeCell ref="AD13:AD14"/>
    <mergeCell ref="AE13:AE14"/>
    <mergeCell ref="AF13:AF14"/>
    <mergeCell ref="AG13:AG14"/>
    <mergeCell ref="AH13:AH14"/>
    <mergeCell ref="AI13:AI14"/>
    <mergeCell ref="AJ13:AJ14"/>
    <mergeCell ref="AK13:AK14"/>
    <mergeCell ref="AL13:AL14"/>
    <mergeCell ref="AM13:AM14"/>
    <mergeCell ref="AN13:AN14"/>
    <mergeCell ref="AO13:AO14"/>
    <mergeCell ref="AP13:AP14"/>
    <mergeCell ref="AK9:AK10"/>
    <mergeCell ref="AL9:AL10"/>
    <mergeCell ref="AM9:AM10"/>
    <mergeCell ref="AN9:AN10"/>
    <mergeCell ref="AO9:AO10"/>
    <mergeCell ref="AP9:AP10"/>
    <mergeCell ref="L11:L12"/>
    <mergeCell ref="M11:M12"/>
    <mergeCell ref="N11:N12"/>
    <mergeCell ref="O11:O12"/>
    <mergeCell ref="P11:P12"/>
    <mergeCell ref="Q11:Q12"/>
    <mergeCell ref="R11:R12"/>
    <mergeCell ref="R9:R10"/>
    <mergeCell ref="S9:S10"/>
    <mergeCell ref="T9:T10"/>
    <mergeCell ref="S11:S12"/>
    <mergeCell ref="T11:T12"/>
    <mergeCell ref="Z11:Z12"/>
    <mergeCell ref="AA11:AA12"/>
    <mergeCell ref="AB11:AB12"/>
    <mergeCell ref="AC11:AC12"/>
    <mergeCell ref="AD11:AD12"/>
    <mergeCell ref="AE11:AE12"/>
    <mergeCell ref="AF11:AF12"/>
    <mergeCell ref="AG11:AG12"/>
    <mergeCell ref="AH11:AH12"/>
    <mergeCell ref="AI11:AI12"/>
    <mergeCell ref="AJ11:AJ12"/>
    <mergeCell ref="AK11:AK12"/>
    <mergeCell ref="AL11:AL12"/>
    <mergeCell ref="AM11:AM12"/>
    <mergeCell ref="L9:L10"/>
    <mergeCell ref="M9:M10"/>
    <mergeCell ref="N9:N10"/>
    <mergeCell ref="O9:O10"/>
    <mergeCell ref="P9:P10"/>
    <mergeCell ref="Q9:Q10"/>
    <mergeCell ref="Z9:Z10"/>
    <mergeCell ref="AA9:AA10"/>
    <mergeCell ref="AB9:AB10"/>
    <mergeCell ref="AC9:AC10"/>
    <mergeCell ref="AD9:AD10"/>
    <mergeCell ref="AE9:AE10"/>
    <mergeCell ref="AF9:AF10"/>
    <mergeCell ref="AG9:AG10"/>
    <mergeCell ref="AH9:AH10"/>
    <mergeCell ref="AI9:AI10"/>
    <mergeCell ref="AJ9:AJ10"/>
    <mergeCell ref="W11:W12"/>
    <mergeCell ref="X11:X12"/>
    <mergeCell ref="Y11:Y12"/>
    <mergeCell ref="W9:W10"/>
    <mergeCell ref="X9:X10"/>
    <mergeCell ref="Y71:Y72"/>
    <mergeCell ref="Y73:Y74"/>
    <mergeCell ref="U75:U76"/>
    <mergeCell ref="U77:U78"/>
    <mergeCell ref="V75:V76"/>
    <mergeCell ref="V77:V78"/>
    <mergeCell ref="W75:W76"/>
    <mergeCell ref="W77:W78"/>
    <mergeCell ref="X75:X76"/>
    <mergeCell ref="X77:X78"/>
    <mergeCell ref="Y75:Y76"/>
    <mergeCell ref="Y77:Y78"/>
    <mergeCell ref="U81:U82"/>
    <mergeCell ref="V81:V82"/>
    <mergeCell ref="W81:W82"/>
    <mergeCell ref="X81:X82"/>
    <mergeCell ref="Y81:Y82"/>
    <mergeCell ref="U79:U80"/>
    <mergeCell ref="V79:V80"/>
    <mergeCell ref="W79:W80"/>
    <mergeCell ref="X79:X80"/>
    <mergeCell ref="Y79:Y80"/>
    <mergeCell ref="Y65:Y66"/>
    <mergeCell ref="U67:U68"/>
    <mergeCell ref="U69:U70"/>
    <mergeCell ref="V67:V68"/>
    <mergeCell ref="V69:V70"/>
    <mergeCell ref="W67:W68"/>
    <mergeCell ref="W69:W70"/>
    <mergeCell ref="X67:X68"/>
    <mergeCell ref="X69:X70"/>
    <mergeCell ref="Y67:Y68"/>
    <mergeCell ref="Y69:Y70"/>
    <mergeCell ref="U55:U56"/>
    <mergeCell ref="V55:V56"/>
    <mergeCell ref="W55:W56"/>
    <mergeCell ref="X55:X56"/>
    <mergeCell ref="Y55:Y56"/>
    <mergeCell ref="U57:U58"/>
    <mergeCell ref="V57:V58"/>
    <mergeCell ref="W57:W58"/>
    <mergeCell ref="X57:X58"/>
    <mergeCell ref="Y57:Y58"/>
    <mergeCell ref="U61:U62"/>
    <mergeCell ref="V61:V62"/>
    <mergeCell ref="W61:W62"/>
    <mergeCell ref="X61:X62"/>
    <mergeCell ref="Y61:Y62"/>
    <mergeCell ref="U59:U60"/>
    <mergeCell ref="V59:V60"/>
    <mergeCell ref="W59:W60"/>
    <mergeCell ref="X59:X60"/>
    <mergeCell ref="Y59:Y60"/>
    <mergeCell ref="V47:V48"/>
    <mergeCell ref="W45:W46"/>
    <mergeCell ref="W47:W48"/>
    <mergeCell ref="X45:X46"/>
    <mergeCell ref="X47:X48"/>
    <mergeCell ref="Y45:Y46"/>
    <mergeCell ref="Y47:Y48"/>
    <mergeCell ref="U49:U50"/>
    <mergeCell ref="V49:V50"/>
    <mergeCell ref="W49:W50"/>
    <mergeCell ref="X49:X50"/>
    <mergeCell ref="Y49:Y50"/>
    <mergeCell ref="U51:U52"/>
    <mergeCell ref="U53:U54"/>
    <mergeCell ref="V51:V52"/>
    <mergeCell ref="V53:V54"/>
    <mergeCell ref="W51:W52"/>
    <mergeCell ref="W53:W54"/>
    <mergeCell ref="X51:X52"/>
    <mergeCell ref="X53:X54"/>
    <mergeCell ref="Y51:Y52"/>
    <mergeCell ref="Y53:Y54"/>
    <mergeCell ref="W37:W38"/>
    <mergeCell ref="X37:X38"/>
    <mergeCell ref="Y37:Y38"/>
    <mergeCell ref="U39:U40"/>
    <mergeCell ref="V39:V40"/>
    <mergeCell ref="W39:W40"/>
    <mergeCell ref="X39:X40"/>
    <mergeCell ref="Y39:Y40"/>
    <mergeCell ref="U41:U42"/>
    <mergeCell ref="V41:V42"/>
    <mergeCell ref="W41:W42"/>
    <mergeCell ref="X41:X42"/>
    <mergeCell ref="Y41:Y42"/>
    <mergeCell ref="U43:U44"/>
    <mergeCell ref="V43:V44"/>
    <mergeCell ref="W43:W44"/>
    <mergeCell ref="X43:X44"/>
    <mergeCell ref="Y43:Y44"/>
    <mergeCell ref="U37:U38"/>
    <mergeCell ref="Y9:Y10"/>
    <mergeCell ref="U9:U10"/>
    <mergeCell ref="V9:V10"/>
    <mergeCell ref="U11:U12"/>
    <mergeCell ref="V11:V12"/>
    <mergeCell ref="U23:U24"/>
    <mergeCell ref="V23:V24"/>
    <mergeCell ref="W23:W24"/>
    <mergeCell ref="X23:X24"/>
    <mergeCell ref="Y23:Y24"/>
    <mergeCell ref="V17:V18"/>
    <mergeCell ref="W17:W18"/>
    <mergeCell ref="X17:X18"/>
    <mergeCell ref="Y17:Y18"/>
    <mergeCell ref="U21:U22"/>
    <mergeCell ref="V21:V22"/>
    <mergeCell ref="W21:W22"/>
    <mergeCell ref="X21:X22"/>
    <mergeCell ref="Y21:Y22"/>
    <mergeCell ref="U13:U14"/>
    <mergeCell ref="V13:V14"/>
    <mergeCell ref="U17:U18"/>
    <mergeCell ref="E87:E88"/>
    <mergeCell ref="H87:H88"/>
    <mergeCell ref="I87:I88"/>
    <mergeCell ref="J87:J88"/>
    <mergeCell ref="K87:K88"/>
    <mergeCell ref="E85:E86"/>
    <mergeCell ref="H85:H86"/>
    <mergeCell ref="I85:I86"/>
    <mergeCell ref="J85:J86"/>
    <mergeCell ref="K85:K86"/>
    <mergeCell ref="E83:E84"/>
    <mergeCell ref="H83:H84"/>
    <mergeCell ref="I83:I84"/>
    <mergeCell ref="J83:J84"/>
    <mergeCell ref="K83:K84"/>
    <mergeCell ref="E79:E80"/>
    <mergeCell ref="H79:H80"/>
    <mergeCell ref="I79:I80"/>
    <mergeCell ref="J79:J80"/>
    <mergeCell ref="K79:K80"/>
    <mergeCell ref="E81:E82"/>
    <mergeCell ref="H81:H82"/>
    <mergeCell ref="I81:I82"/>
    <mergeCell ref="J81:J82"/>
    <mergeCell ref="K81:K82"/>
    <mergeCell ref="U27:U32"/>
    <mergeCell ref="V27:V32"/>
    <mergeCell ref="U35:U36"/>
    <mergeCell ref="V35:V36"/>
    <mergeCell ref="U33:U34"/>
    <mergeCell ref="V33:V34"/>
    <mergeCell ref="E73:E74"/>
    <mergeCell ref="H73:H74"/>
    <mergeCell ref="I73:I74"/>
    <mergeCell ref="J73:J74"/>
    <mergeCell ref="K73:K74"/>
    <mergeCell ref="E75:E76"/>
    <mergeCell ref="H75:H76"/>
    <mergeCell ref="I75:I76"/>
    <mergeCell ref="J75:J76"/>
    <mergeCell ref="K75:K76"/>
    <mergeCell ref="K53:K54"/>
    <mergeCell ref="F51:F52"/>
    <mergeCell ref="G51:G52"/>
    <mergeCell ref="E55:E56"/>
    <mergeCell ref="H55:H56"/>
    <mergeCell ref="I55:I56"/>
    <mergeCell ref="J55:J56"/>
    <mergeCell ref="K55:K56"/>
    <mergeCell ref="J57:J58"/>
    <mergeCell ref="K57:K58"/>
    <mergeCell ref="E61:E62"/>
    <mergeCell ref="H61:H62"/>
    <mergeCell ref="I61:I62"/>
    <mergeCell ref="J61:J62"/>
    <mergeCell ref="V37:V38"/>
    <mergeCell ref="U47:U48"/>
    <mergeCell ref="E77:E78"/>
    <mergeCell ref="H77:H78"/>
    <mergeCell ref="I77:I78"/>
    <mergeCell ref="J77:J78"/>
    <mergeCell ref="K77:K78"/>
    <mergeCell ref="J63:J64"/>
    <mergeCell ref="K63:K64"/>
    <mergeCell ref="E65:E66"/>
    <mergeCell ref="H65:H66"/>
    <mergeCell ref="I65:I66"/>
    <mergeCell ref="J65:J66"/>
    <mergeCell ref="K65:K66"/>
    <mergeCell ref="E71:E72"/>
    <mergeCell ref="H71:H72"/>
    <mergeCell ref="I71:I72"/>
    <mergeCell ref="J71:J72"/>
    <mergeCell ref="K71:K72"/>
    <mergeCell ref="E67:E68"/>
    <mergeCell ref="H67:H68"/>
    <mergeCell ref="I67:I68"/>
    <mergeCell ref="J67:J68"/>
    <mergeCell ref="K67:K68"/>
    <mergeCell ref="E69:E70"/>
    <mergeCell ref="H69:H70"/>
    <mergeCell ref="I69:I70"/>
    <mergeCell ref="J69:J70"/>
    <mergeCell ref="K69:K70"/>
    <mergeCell ref="F67:F68"/>
    <mergeCell ref="G67:G68"/>
    <mergeCell ref="J17:J18"/>
    <mergeCell ref="K17:K18"/>
    <mergeCell ref="J39:J40"/>
    <mergeCell ref="K39:K40"/>
    <mergeCell ref="E41:E42"/>
    <mergeCell ref="H41:H42"/>
    <mergeCell ref="I41:I42"/>
    <mergeCell ref="J41:J42"/>
    <mergeCell ref="K41:K42"/>
    <mergeCell ref="E35:E36"/>
    <mergeCell ref="H35:H36"/>
    <mergeCell ref="I35:I36"/>
    <mergeCell ref="J35:J36"/>
    <mergeCell ref="K35:K36"/>
    <mergeCell ref="J37:J38"/>
    <mergeCell ref="K37:K38"/>
    <mergeCell ref="I19:I20"/>
    <mergeCell ref="J19:J20"/>
    <mergeCell ref="K19:K20"/>
    <mergeCell ref="E23:E24"/>
    <mergeCell ref="H23:H24"/>
    <mergeCell ref="J25:J26"/>
    <mergeCell ref="K25:K26"/>
    <mergeCell ref="J23:J24"/>
    <mergeCell ref="K23:K24"/>
    <mergeCell ref="J21:J22"/>
    <mergeCell ref="K21:K22"/>
    <mergeCell ref="I21:I22"/>
    <mergeCell ref="H21:H22"/>
    <mergeCell ref="D87:D88"/>
    <mergeCell ref="D73:D74"/>
    <mergeCell ref="D75:D76"/>
    <mergeCell ref="D77:D78"/>
    <mergeCell ref="D79:D80"/>
    <mergeCell ref="D81:D82"/>
    <mergeCell ref="D63:D64"/>
    <mergeCell ref="D65:D66"/>
    <mergeCell ref="C83:C84"/>
    <mergeCell ref="D67:D68"/>
    <mergeCell ref="D69:D70"/>
    <mergeCell ref="D71:D72"/>
    <mergeCell ref="E33:E34"/>
    <mergeCell ref="H33:H34"/>
    <mergeCell ref="I33:I34"/>
    <mergeCell ref="J33:J34"/>
    <mergeCell ref="K33:K34"/>
    <mergeCell ref="D83:D84"/>
    <mergeCell ref="D85:D86"/>
    <mergeCell ref="J43:J44"/>
    <mergeCell ref="K43:K44"/>
    <mergeCell ref="E45:E46"/>
    <mergeCell ref="H45:H46"/>
    <mergeCell ref="I45:I46"/>
    <mergeCell ref="J45:J46"/>
    <mergeCell ref="K45:K46"/>
    <mergeCell ref="E47:E48"/>
    <mergeCell ref="H47:H48"/>
    <mergeCell ref="I47:I48"/>
    <mergeCell ref="J47:J48"/>
    <mergeCell ref="K47:K48"/>
    <mergeCell ref="J49:J50"/>
    <mergeCell ref="D11:D12"/>
    <mergeCell ref="D13:D14"/>
    <mergeCell ref="D15:D16"/>
    <mergeCell ref="D17:D18"/>
    <mergeCell ref="D19:D20"/>
    <mergeCell ref="D23:D24"/>
    <mergeCell ref="D61:D62"/>
    <mergeCell ref="C61:C62"/>
    <mergeCell ref="C63:C64"/>
    <mergeCell ref="C49:C50"/>
    <mergeCell ref="C51:C52"/>
    <mergeCell ref="C53:C54"/>
    <mergeCell ref="C55:C56"/>
    <mergeCell ref="D27:D32"/>
    <mergeCell ref="D33:D34"/>
    <mergeCell ref="D35:D36"/>
    <mergeCell ref="D37:D38"/>
    <mergeCell ref="D39:D40"/>
    <mergeCell ref="D41:D42"/>
    <mergeCell ref="D43:D44"/>
    <mergeCell ref="C33:C34"/>
    <mergeCell ref="D55:D56"/>
    <mergeCell ref="D57:D58"/>
    <mergeCell ref="C57:C58"/>
    <mergeCell ref="D45:D46"/>
    <mergeCell ref="D47:D48"/>
    <mergeCell ref="D49:D50"/>
    <mergeCell ref="D51:D52"/>
    <mergeCell ref="D53:D54"/>
    <mergeCell ref="D59:D60"/>
    <mergeCell ref="C85:C86"/>
    <mergeCell ref="B87:B88"/>
    <mergeCell ref="C13:C14"/>
    <mergeCell ref="C15:C16"/>
    <mergeCell ref="C17:C18"/>
    <mergeCell ref="B71:B78"/>
    <mergeCell ref="B83:B86"/>
    <mergeCell ref="B53:B58"/>
    <mergeCell ref="C35:C36"/>
    <mergeCell ref="C41:C42"/>
    <mergeCell ref="C43:C44"/>
    <mergeCell ref="C45:C46"/>
    <mergeCell ref="C19:C20"/>
    <mergeCell ref="C23:C24"/>
    <mergeCell ref="C25:C26"/>
    <mergeCell ref="C27:C32"/>
    <mergeCell ref="C59:C60"/>
    <mergeCell ref="C65:C66"/>
    <mergeCell ref="C67:C68"/>
    <mergeCell ref="C69:C70"/>
    <mergeCell ref="C71:C72"/>
    <mergeCell ref="C73:C74"/>
    <mergeCell ref="C75:C76"/>
    <mergeCell ref="C77:C78"/>
    <mergeCell ref="C79:C80"/>
    <mergeCell ref="B79:B82"/>
    <mergeCell ref="B63:B70"/>
    <mergeCell ref="C81:C82"/>
    <mergeCell ref="C87:C88"/>
    <mergeCell ref="B13:B14"/>
    <mergeCell ref="B59:B60"/>
    <mergeCell ref="B61:B62"/>
    <mergeCell ref="E13:E14"/>
    <mergeCell ref="H13:H14"/>
    <mergeCell ref="I13:I14"/>
    <mergeCell ref="B19:B26"/>
    <mergeCell ref="H49:H50"/>
    <mergeCell ref="I49:I50"/>
    <mergeCell ref="H53:H54"/>
    <mergeCell ref="I53:I54"/>
    <mergeCell ref="H57:H58"/>
    <mergeCell ref="G27:G31"/>
    <mergeCell ref="F49:F50"/>
    <mergeCell ref="E27:E32"/>
    <mergeCell ref="H27:H32"/>
    <mergeCell ref="I27:I32"/>
    <mergeCell ref="E59:E60"/>
    <mergeCell ref="H59:H60"/>
    <mergeCell ref="I59:I60"/>
    <mergeCell ref="E25:E26"/>
    <mergeCell ref="H25:H26"/>
    <mergeCell ref="I25:I26"/>
    <mergeCell ref="E43:E44"/>
    <mergeCell ref="H43:H44"/>
    <mergeCell ref="E57:E58"/>
    <mergeCell ref="I43:I44"/>
    <mergeCell ref="E49:E50"/>
    <mergeCell ref="F25:F26"/>
    <mergeCell ref="E19:E20"/>
    <mergeCell ref="H19:H20"/>
    <mergeCell ref="I23:I24"/>
    <mergeCell ref="E17:E18"/>
    <mergeCell ref="H17:H18"/>
    <mergeCell ref="I17:I18"/>
    <mergeCell ref="Z7:AC7"/>
    <mergeCell ref="R7:U7"/>
    <mergeCell ref="L7:Q7"/>
    <mergeCell ref="B11:B12"/>
    <mergeCell ref="B9:B10"/>
    <mergeCell ref="I9:I10"/>
    <mergeCell ref="J9:J10"/>
    <mergeCell ref="K9:K10"/>
    <mergeCell ref="B15:B18"/>
    <mergeCell ref="C47:C48"/>
    <mergeCell ref="W13:W14"/>
    <mergeCell ref="X13:X14"/>
    <mergeCell ref="Y13:Y14"/>
    <mergeCell ref="B27:B34"/>
    <mergeCell ref="B35:B52"/>
    <mergeCell ref="D21:D22"/>
    <mergeCell ref="E21:E22"/>
    <mergeCell ref="C21:C22"/>
    <mergeCell ref="C37:C38"/>
    <mergeCell ref="C39:C40"/>
    <mergeCell ref="E37:E38"/>
    <mergeCell ref="H37:H38"/>
    <mergeCell ref="I37:I38"/>
    <mergeCell ref="E39:E40"/>
    <mergeCell ref="H39:H40"/>
    <mergeCell ref="I39:I40"/>
    <mergeCell ref="I15:I16"/>
    <mergeCell ref="E11:E12"/>
    <mergeCell ref="H11:H12"/>
    <mergeCell ref="I11:I12"/>
    <mergeCell ref="K13:K14"/>
    <mergeCell ref="G49:G50"/>
    <mergeCell ref="J11:J12"/>
    <mergeCell ref="I57:I58"/>
    <mergeCell ref="AG2:AP2"/>
    <mergeCell ref="AG3:AP3"/>
    <mergeCell ref="AG4:AP5"/>
    <mergeCell ref="G2:AB2"/>
    <mergeCell ref="G3:AB3"/>
    <mergeCell ref="G4:AB4"/>
    <mergeCell ref="G5:AB5"/>
    <mergeCell ref="B6:AP6"/>
    <mergeCell ref="AC2:AF2"/>
    <mergeCell ref="AC3:AF3"/>
    <mergeCell ref="AC4:AF5"/>
    <mergeCell ref="E5:F5"/>
    <mergeCell ref="B2:D5"/>
    <mergeCell ref="E2:F2"/>
    <mergeCell ref="E3:F3"/>
    <mergeCell ref="E4:F4"/>
    <mergeCell ref="B7:G7"/>
    <mergeCell ref="H7:K7"/>
    <mergeCell ref="AD7:AP7"/>
    <mergeCell ref="K11:K12"/>
    <mergeCell ref="J13:J14"/>
    <mergeCell ref="C9:C10"/>
    <mergeCell ref="D9:D10"/>
    <mergeCell ref="E9:E10"/>
    <mergeCell ref="H9:H10"/>
    <mergeCell ref="C11:C12"/>
    <mergeCell ref="D25:D26"/>
    <mergeCell ref="E15:E16"/>
    <mergeCell ref="H15:H16"/>
    <mergeCell ref="V7:Y7"/>
    <mergeCell ref="E53:E54"/>
    <mergeCell ref="E63:E64"/>
    <mergeCell ref="H63:H64"/>
    <mergeCell ref="I63:I64"/>
    <mergeCell ref="F69:F70"/>
    <mergeCell ref="E51:E52"/>
    <mergeCell ref="H51:H52"/>
    <mergeCell ref="I51:I52"/>
    <mergeCell ref="F61:F62"/>
    <mergeCell ref="K49:K50"/>
    <mergeCell ref="J27:J32"/>
    <mergeCell ref="K27:K32"/>
    <mergeCell ref="J51:J52"/>
    <mergeCell ref="J53:J54"/>
    <mergeCell ref="K61:K62"/>
    <mergeCell ref="J59:J60"/>
    <mergeCell ref="K59:K60"/>
    <mergeCell ref="G61:G62"/>
    <mergeCell ref="K51:K52"/>
    <mergeCell ref="O73:O74"/>
    <mergeCell ref="O75:O76"/>
    <mergeCell ref="O77:O78"/>
    <mergeCell ref="P71:P72"/>
    <mergeCell ref="P73:P74"/>
    <mergeCell ref="P75:P76"/>
    <mergeCell ref="P77:P78"/>
    <mergeCell ref="R71:R72"/>
    <mergeCell ref="R73:R74"/>
    <mergeCell ref="R75:R76"/>
    <mergeCell ref="R77:R78"/>
    <mergeCell ref="Q77:Q78"/>
    <mergeCell ref="L71:L72"/>
    <mergeCell ref="L73:L74"/>
    <mergeCell ref="L75:L76"/>
    <mergeCell ref="L77:L78"/>
    <mergeCell ref="M71:M72"/>
    <mergeCell ref="M73:M74"/>
    <mergeCell ref="M75:M76"/>
    <mergeCell ref="M77:M78"/>
    <mergeCell ref="N71:N72"/>
    <mergeCell ref="N73:N74"/>
    <mergeCell ref="N75:N76"/>
    <mergeCell ref="N77:N78"/>
    <mergeCell ref="O71:O72"/>
    <mergeCell ref="AA71:AA72"/>
    <mergeCell ref="AA73:AA74"/>
    <mergeCell ref="AA75:AA76"/>
    <mergeCell ref="AA77:AA78"/>
    <mergeCell ref="AB71:AB72"/>
    <mergeCell ref="AB73:AB74"/>
    <mergeCell ref="AB75:AB76"/>
    <mergeCell ref="AB77:AB78"/>
    <mergeCell ref="AC71:AC72"/>
    <mergeCell ref="AC73:AC74"/>
    <mergeCell ref="AC75:AC76"/>
    <mergeCell ref="AC77:AC78"/>
    <mergeCell ref="S71:S72"/>
    <mergeCell ref="S73:S74"/>
    <mergeCell ref="S75:S76"/>
    <mergeCell ref="S77:S78"/>
    <mergeCell ref="T71:T72"/>
    <mergeCell ref="T73:T74"/>
    <mergeCell ref="T75:T76"/>
    <mergeCell ref="T77:T78"/>
    <mergeCell ref="Z71:Z72"/>
    <mergeCell ref="Z73:Z74"/>
    <mergeCell ref="Z75:Z76"/>
    <mergeCell ref="Z77:Z78"/>
    <mergeCell ref="U71:U72"/>
    <mergeCell ref="U73:U74"/>
    <mergeCell ref="V71:V72"/>
    <mergeCell ref="V73:V74"/>
    <mergeCell ref="W71:W72"/>
    <mergeCell ref="W73:W74"/>
    <mergeCell ref="X71:X72"/>
    <mergeCell ref="X73:X74"/>
    <mergeCell ref="AD73:AD74"/>
    <mergeCell ref="AE73:AE74"/>
    <mergeCell ref="AF73:AF74"/>
    <mergeCell ref="AG73:AG74"/>
    <mergeCell ref="AH73:AH74"/>
    <mergeCell ref="AI73:AI74"/>
    <mergeCell ref="AJ73:AJ74"/>
    <mergeCell ref="AK73:AK74"/>
    <mergeCell ref="AL73:AL74"/>
    <mergeCell ref="AM73:AM74"/>
    <mergeCell ref="AN73:AN74"/>
    <mergeCell ref="AO73:AO74"/>
    <mergeCell ref="AP73:AP74"/>
    <mergeCell ref="AD71:AD72"/>
    <mergeCell ref="AE71:AE72"/>
    <mergeCell ref="AF71:AF72"/>
    <mergeCell ref="AG71:AG72"/>
    <mergeCell ref="AH71:AH72"/>
    <mergeCell ref="AI71:AI72"/>
    <mergeCell ref="AJ71:AJ72"/>
    <mergeCell ref="AK71:AK72"/>
    <mergeCell ref="AL71:AL72"/>
    <mergeCell ref="AM71:AM72"/>
    <mergeCell ref="AN71:AN72"/>
    <mergeCell ref="AO71:AO72"/>
    <mergeCell ref="AP71:AP72"/>
    <mergeCell ref="AM75:AM76"/>
    <mergeCell ref="AN75:AN76"/>
    <mergeCell ref="AO75:AO76"/>
    <mergeCell ref="AP75:AP76"/>
    <mergeCell ref="AD77:AD78"/>
    <mergeCell ref="AE77:AE78"/>
    <mergeCell ref="AF77:AF78"/>
    <mergeCell ref="AG77:AG78"/>
    <mergeCell ref="AH77:AH78"/>
    <mergeCell ref="AI77:AI78"/>
    <mergeCell ref="AJ77:AJ78"/>
    <mergeCell ref="AK77:AK78"/>
    <mergeCell ref="AL77:AL78"/>
    <mergeCell ref="AM77:AM78"/>
    <mergeCell ref="AN77:AN78"/>
    <mergeCell ref="AO77:AO78"/>
    <mergeCell ref="AP77:AP78"/>
    <mergeCell ref="AD75:AD76"/>
    <mergeCell ref="AE75:AE76"/>
    <mergeCell ref="AF75:AF76"/>
    <mergeCell ref="AG75:AG76"/>
    <mergeCell ref="AH75:AH76"/>
    <mergeCell ref="AI75:AI76"/>
    <mergeCell ref="AJ75:AJ76"/>
    <mergeCell ref="AK75:AK76"/>
    <mergeCell ref="AL75:AL76"/>
    <mergeCell ref="AF21:AF22"/>
    <mergeCell ref="Z57:Z58"/>
    <mergeCell ref="AA57:AA58"/>
    <mergeCell ref="AB57:AB58"/>
    <mergeCell ref="AC57:AC58"/>
    <mergeCell ref="AD57:AD58"/>
    <mergeCell ref="AE57:AE58"/>
    <mergeCell ref="AF57:AF58"/>
    <mergeCell ref="AG57:AG58"/>
    <mergeCell ref="AH57:AH58"/>
    <mergeCell ref="L57:L58"/>
    <mergeCell ref="M57:M58"/>
    <mergeCell ref="N57:N58"/>
    <mergeCell ref="O57:O58"/>
    <mergeCell ref="P57:P58"/>
    <mergeCell ref="Q57:Q58"/>
    <mergeCell ref="R57:R58"/>
    <mergeCell ref="S57:S58"/>
    <mergeCell ref="T57:T58"/>
    <mergeCell ref="W25:W26"/>
    <mergeCell ref="X25:X26"/>
    <mergeCell ref="Y25:Y26"/>
    <mergeCell ref="W27:W32"/>
    <mergeCell ref="X27:X32"/>
    <mergeCell ref="Y27:Y32"/>
    <mergeCell ref="W35:W36"/>
    <mergeCell ref="X35:X36"/>
    <mergeCell ref="Y35:Y36"/>
    <mergeCell ref="W33:W34"/>
    <mergeCell ref="X33:X34"/>
    <mergeCell ref="U25:U26"/>
    <mergeCell ref="V25:V26"/>
    <mergeCell ref="AK21:AK22"/>
    <mergeCell ref="AM21:AM22"/>
    <mergeCell ref="AN21:AN22"/>
    <mergeCell ref="AP21:AP22"/>
    <mergeCell ref="AO21:AO22"/>
    <mergeCell ref="F27:F32"/>
    <mergeCell ref="Q71:Q72"/>
    <mergeCell ref="Q73:Q74"/>
    <mergeCell ref="Q75:Q76"/>
    <mergeCell ref="AI57:AI58"/>
    <mergeCell ref="AJ57:AJ58"/>
    <mergeCell ref="AK57:AK58"/>
    <mergeCell ref="AL57:AL58"/>
    <mergeCell ref="AM57:AM58"/>
    <mergeCell ref="AN57:AN58"/>
    <mergeCell ref="AO57:AO58"/>
    <mergeCell ref="AP57:AP58"/>
    <mergeCell ref="N21:N22"/>
    <mergeCell ref="O21:O22"/>
    <mergeCell ref="P21:P22"/>
    <mergeCell ref="Q21:Q22"/>
    <mergeCell ref="R21:R22"/>
    <mergeCell ref="S21:S22"/>
    <mergeCell ref="T21:T22"/>
    <mergeCell ref="Z21:Z22"/>
    <mergeCell ref="AA21:AA22"/>
    <mergeCell ref="AB21:AB22"/>
    <mergeCell ref="AC21:AC22"/>
    <mergeCell ref="AD21:AD22"/>
    <mergeCell ref="AH21:AH22"/>
    <mergeCell ref="AL21:AL22"/>
    <mergeCell ref="AE21:AE22"/>
  </mergeCells>
  <conditionalFormatting sqref="J9 J11 J13 J15 J17 J19 J21 J23 J25 J27:J31 J33 J35 J37 J39 J41 J43 J45 J47 J49 J51 J53 J55 J57 J59 J63 J65 J67 J69 J79 J81 J83 J85 J87 J71 J73 J75 J77">
    <cfRule type="containsText" dxfId="11" priority="10" operator="containsText" text="Moderado">
      <formula>NOT(ISERROR(SEARCH("Moderado",J9)))</formula>
    </cfRule>
    <cfRule type="containsText" dxfId="10" priority="11" operator="containsText" text="Alto">
      <formula>NOT(ISERROR(SEARCH("Alto",J9)))</formula>
    </cfRule>
    <cfRule type="containsText" dxfId="9" priority="12" operator="containsText" text="Extremo">
      <formula>NOT(ISERROR(SEARCH("Extremo",J9)))</formula>
    </cfRule>
  </conditionalFormatting>
  <conditionalFormatting sqref="X9 X11 X13 X15 X17 X19 X21 X23 X25 X27:X31 X33 X35 X37 X39 X41 X43 X45 X47 X49 X51 X53 X55 X57 X59 X63 X65 X67 X69 X79 X81 X83 X85 X87 X71 X73 X75 X77">
    <cfRule type="containsText" dxfId="8" priority="7" operator="containsText" text="Moderado">
      <formula>NOT(ISERROR(SEARCH("Moderado",X9)))</formula>
    </cfRule>
    <cfRule type="containsText" dxfId="7" priority="8" operator="containsText" text="Alto">
      <formula>NOT(ISERROR(SEARCH("Alto",X9)))</formula>
    </cfRule>
    <cfRule type="containsText" dxfId="6" priority="9" operator="containsText" text="Extremo">
      <formula>NOT(ISERROR(SEARCH("Extremo",X9)))</formula>
    </cfRule>
  </conditionalFormatting>
  <conditionalFormatting sqref="J61">
    <cfRule type="containsText" dxfId="5" priority="4" operator="containsText" text="Moderado">
      <formula>NOT(ISERROR(SEARCH("Moderado",J61)))</formula>
    </cfRule>
    <cfRule type="containsText" dxfId="4" priority="5" operator="containsText" text="Alto">
      <formula>NOT(ISERROR(SEARCH("Alto",J61)))</formula>
    </cfRule>
    <cfRule type="containsText" dxfId="3" priority="6" operator="containsText" text="Extremo">
      <formula>NOT(ISERROR(SEARCH("Extremo",J61)))</formula>
    </cfRule>
  </conditionalFormatting>
  <conditionalFormatting sqref="X61">
    <cfRule type="containsText" dxfId="2" priority="1" operator="containsText" text="Moderado">
      <formula>NOT(ISERROR(SEARCH("Moderado",X61)))</formula>
    </cfRule>
    <cfRule type="containsText" dxfId="1" priority="2" operator="containsText" text="Alto">
      <formula>NOT(ISERROR(SEARCH("Alto",X61)))</formula>
    </cfRule>
    <cfRule type="containsText" dxfId="0" priority="3" operator="containsText" text="Extremo">
      <formula>NOT(ISERROR(SEARCH("Extremo",X61)))</formula>
    </cfRule>
  </conditionalFormatting>
  <dataValidations count="2">
    <dataValidation type="list" allowBlank="1" showInputMessage="1" showErrorMessage="1" sqref="BD9 BF9:BJ9 BD11 BD57 BD15 BD17 BD13 BF65:BJ65 BF67:BJ67 BF69:BJ69 BF71:BJ71 BF73:BJ73 BF75:BJ75 BD33 BF21:BJ21 BF23:BJ23 BF25:BJ25 BF29:BH29 BF81:BJ83 BD25 BD27 BD29 BD31 BD35 BD37 BD43 BF53:BJ53 BF49:BJ49 BD63 BD65 BD67 BD69 BD71 BD73 BD75 BD77 BD79 BD81:BD83 BD85 BD87 BF11:BJ11 BF57:BJ57 BF15:BJ15 BF17:BJ17 BF13:BJ13 BF77:BJ77 BF79:BJ79 BF85:BJ85 BF87:BJ87 BD19 BF19:BJ19 BF33:BJ33 BF31:BH31 BF27:BH27 BJ27 BJ29:BJ32 BI88:BJ88 BD39 BD41 BF35:BJ35 BF37:BJ37 BF39:BJ39 BF41:BJ41 BF43:BJ43 BF55:BJ55 BF51:BJ51 BF63:BJ63 BD21 BD23 BD45 BD47 BD49 BD51 BD53 BD55 BF45:BJ45 BF47:BJ47 BD61 BF61:BJ61" xr:uid="{00000000-0002-0000-0600-000000000000}">
      <formula1>"SI,NO,NO APLICA"</formula1>
    </dataValidation>
    <dataValidation type="list" allowBlank="1" showInputMessage="1" showErrorMessage="1" sqref="BL9 BM9:BM58 BL11:BL58 BL61:BM88" xr:uid="{00000000-0002-0000-0600-000001000000}">
      <formula1>"Cumplida, Incumplida, En Terminos"</formula1>
    </dataValidation>
  </dataValidations>
  <pageMargins left="0.7" right="0.7" top="0.75" bottom="0.75" header="0.3" footer="0.3"/>
  <pageSetup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23"/>
  <sheetViews>
    <sheetView topLeftCell="D7" zoomScale="55" zoomScaleNormal="55" workbookViewId="0">
      <selection activeCell="I16" sqref="I16"/>
    </sheetView>
  </sheetViews>
  <sheetFormatPr baseColWidth="10" defaultColWidth="11.42578125" defaultRowHeight="15" x14ac:dyDescent="0.25"/>
  <cols>
    <col min="1" max="1" width="2" style="1" customWidth="1"/>
    <col min="2" max="2" width="14.140625" style="1" customWidth="1"/>
    <col min="3" max="3" width="14.85546875" style="1" customWidth="1"/>
    <col min="4" max="4" width="11.42578125" style="1"/>
    <col min="5" max="5" width="13" style="1" customWidth="1"/>
    <col min="6" max="7" width="38.7109375" style="1" customWidth="1"/>
    <col min="8" max="8" width="121.7109375" style="1" customWidth="1"/>
    <col min="9" max="9" width="80.7109375" style="1" customWidth="1"/>
    <col min="10" max="10" width="48.7109375" style="1" customWidth="1"/>
    <col min="11" max="12" width="47.5703125" style="1" customWidth="1"/>
    <col min="13" max="13" width="4.28515625" style="1" customWidth="1"/>
    <col min="14" max="14" width="41.85546875" style="1" customWidth="1"/>
    <col min="15" max="16384" width="11.42578125" style="1"/>
  </cols>
  <sheetData>
    <row r="1" spans="2:14" ht="9.75" customHeight="1" thickBot="1" x14ac:dyDescent="0.3"/>
    <row r="2" spans="2:14" s="8" customFormat="1" ht="39" customHeight="1" x14ac:dyDescent="0.25">
      <c r="B2" s="260"/>
      <c r="C2" s="261"/>
      <c r="D2" s="266" t="s">
        <v>71</v>
      </c>
      <c r="E2" s="266"/>
      <c r="F2" s="232" t="s">
        <v>78</v>
      </c>
      <c r="G2" s="233"/>
      <c r="H2" s="233"/>
      <c r="I2" s="233"/>
      <c r="J2" s="234"/>
      <c r="K2" s="198" t="s">
        <v>72</v>
      </c>
      <c r="L2" s="639"/>
      <c r="M2" s="639"/>
      <c r="N2" s="640"/>
    </row>
    <row r="3" spans="2:14" s="8" customFormat="1" ht="27.75" customHeight="1" x14ac:dyDescent="0.25">
      <c r="B3" s="262"/>
      <c r="C3" s="263"/>
      <c r="D3" s="251" t="s">
        <v>73</v>
      </c>
      <c r="E3" s="251"/>
      <c r="F3" s="235" t="s">
        <v>74</v>
      </c>
      <c r="G3" s="236"/>
      <c r="H3" s="236"/>
      <c r="I3" s="236"/>
      <c r="J3" s="237"/>
      <c r="K3" s="199" t="s">
        <v>75</v>
      </c>
      <c r="L3" s="641"/>
      <c r="M3" s="641"/>
      <c r="N3" s="642"/>
    </row>
    <row r="4" spans="2:14" s="8" customFormat="1" ht="27.75" customHeight="1" x14ac:dyDescent="0.25">
      <c r="B4" s="262"/>
      <c r="C4" s="263"/>
      <c r="D4" s="251" t="s">
        <v>76</v>
      </c>
      <c r="E4" s="251"/>
      <c r="F4" s="404" t="s">
        <v>79</v>
      </c>
      <c r="G4" s="405"/>
      <c r="H4" s="405"/>
      <c r="I4" s="405"/>
      <c r="J4" s="406"/>
      <c r="K4" s="252" t="s">
        <v>77</v>
      </c>
      <c r="L4" s="643"/>
      <c r="M4" s="643"/>
      <c r="N4" s="644"/>
    </row>
    <row r="5" spans="2:14" s="8" customFormat="1" ht="42" customHeight="1" thickBot="1" x14ac:dyDescent="0.3">
      <c r="B5" s="264"/>
      <c r="C5" s="265"/>
      <c r="D5" s="267" t="s">
        <v>80</v>
      </c>
      <c r="E5" s="267"/>
      <c r="F5" s="407" t="s">
        <v>81</v>
      </c>
      <c r="G5" s="408"/>
      <c r="H5" s="408"/>
      <c r="I5" s="408"/>
      <c r="J5" s="409"/>
      <c r="K5" s="402"/>
      <c r="L5" s="712"/>
      <c r="M5" s="712"/>
      <c r="N5" s="713"/>
    </row>
    <row r="6" spans="2:14" ht="23.25" customHeight="1" thickBot="1" x14ac:dyDescent="0.3">
      <c r="B6" s="221" t="s">
        <v>1079</v>
      </c>
      <c r="C6" s="222"/>
      <c r="D6" s="222"/>
      <c r="E6" s="222"/>
      <c r="F6" s="222"/>
      <c r="G6" s="222"/>
      <c r="H6" s="222"/>
      <c r="I6" s="222"/>
      <c r="J6" s="222"/>
      <c r="K6" s="222"/>
      <c r="L6" s="222"/>
      <c r="M6" s="222"/>
      <c r="N6" s="223"/>
    </row>
    <row r="7" spans="2:14" ht="82.5" customHeight="1" x14ac:dyDescent="0.25">
      <c r="B7" s="393" t="s">
        <v>293</v>
      </c>
      <c r="C7" s="394"/>
      <c r="D7" s="394"/>
      <c r="E7" s="394"/>
      <c r="F7" s="394"/>
      <c r="G7" s="394"/>
      <c r="H7" s="394"/>
      <c r="I7" s="394"/>
      <c r="J7" s="394"/>
      <c r="K7" s="394"/>
      <c r="L7" s="394"/>
      <c r="M7" s="394"/>
      <c r="N7" s="395"/>
    </row>
    <row r="8" spans="2:14" ht="42" customHeight="1" x14ac:dyDescent="0.25">
      <c r="B8" s="195"/>
      <c r="C8" s="196"/>
      <c r="D8" s="196"/>
      <c r="E8" s="196"/>
      <c r="F8" s="196"/>
      <c r="G8" s="196"/>
      <c r="H8" s="196"/>
      <c r="I8" s="196"/>
      <c r="J8" s="196"/>
      <c r="K8" s="196"/>
      <c r="L8" s="196"/>
      <c r="M8" s="196"/>
      <c r="N8" s="197"/>
    </row>
    <row r="9" spans="2:14" ht="42" customHeight="1" x14ac:dyDescent="0.25">
      <c r="B9" s="195"/>
      <c r="C9" s="196"/>
      <c r="D9" s="196"/>
      <c r="E9" s="177" t="s">
        <v>62</v>
      </c>
      <c r="F9" s="177" t="s">
        <v>298</v>
      </c>
      <c r="G9" s="177" t="s">
        <v>294</v>
      </c>
      <c r="H9" s="177" t="s">
        <v>299</v>
      </c>
      <c r="I9" s="177" t="s">
        <v>300</v>
      </c>
      <c r="J9" s="177" t="s">
        <v>301</v>
      </c>
      <c r="K9" s="177" t="s">
        <v>302</v>
      </c>
      <c r="L9" s="177" t="s">
        <v>1076</v>
      </c>
      <c r="M9" s="196"/>
      <c r="N9" s="197"/>
    </row>
    <row r="10" spans="2:14" ht="63" x14ac:dyDescent="0.25">
      <c r="B10" s="195"/>
      <c r="C10" s="196"/>
      <c r="D10" s="196"/>
      <c r="E10" s="178">
        <v>1</v>
      </c>
      <c r="F10" s="76" t="s">
        <v>909</v>
      </c>
      <c r="G10" s="76" t="s">
        <v>295</v>
      </c>
      <c r="H10" s="76" t="s">
        <v>1121</v>
      </c>
      <c r="I10" s="76" t="s">
        <v>1122</v>
      </c>
      <c r="J10" s="179" t="s">
        <v>1123</v>
      </c>
      <c r="K10" s="179" t="s">
        <v>1123</v>
      </c>
      <c r="L10" s="179" t="s">
        <v>1181</v>
      </c>
      <c r="M10" s="196"/>
      <c r="N10" s="197"/>
    </row>
    <row r="11" spans="2:14" ht="63" x14ac:dyDescent="0.25">
      <c r="B11" s="195"/>
      <c r="C11" s="196"/>
      <c r="D11" s="196"/>
      <c r="E11" s="178">
        <v>2</v>
      </c>
      <c r="F11" s="76" t="s">
        <v>909</v>
      </c>
      <c r="G11" s="76" t="s">
        <v>295</v>
      </c>
      <c r="H11" s="76" t="s">
        <v>1124</v>
      </c>
      <c r="I11" s="76" t="s">
        <v>1122</v>
      </c>
      <c r="J11" s="179" t="s">
        <v>1123</v>
      </c>
      <c r="K11" s="179" t="s">
        <v>1123</v>
      </c>
      <c r="L11" s="179" t="s">
        <v>1181</v>
      </c>
      <c r="M11" s="196"/>
      <c r="N11" s="197"/>
    </row>
    <row r="12" spans="2:14" ht="63" x14ac:dyDescent="0.25">
      <c r="B12" s="195"/>
      <c r="C12" s="196"/>
      <c r="D12" s="196"/>
      <c r="E12" s="178">
        <v>3</v>
      </c>
      <c r="F12" s="76" t="s">
        <v>909</v>
      </c>
      <c r="G12" s="76" t="s">
        <v>295</v>
      </c>
      <c r="H12" s="76" t="s">
        <v>1125</v>
      </c>
      <c r="I12" s="76" t="s">
        <v>1122</v>
      </c>
      <c r="J12" s="179" t="s">
        <v>1123</v>
      </c>
      <c r="K12" s="179" t="s">
        <v>1123</v>
      </c>
      <c r="L12" s="179" t="s">
        <v>1181</v>
      </c>
      <c r="M12" s="196"/>
      <c r="N12" s="197"/>
    </row>
    <row r="13" spans="2:14" ht="63" x14ac:dyDescent="0.25">
      <c r="B13" s="195"/>
      <c r="C13" s="196"/>
      <c r="D13" s="196"/>
      <c r="E13" s="178">
        <v>4</v>
      </c>
      <c r="F13" s="76" t="s">
        <v>909</v>
      </c>
      <c r="G13" s="76" t="s">
        <v>295</v>
      </c>
      <c r="H13" s="76" t="s">
        <v>1126</v>
      </c>
      <c r="I13" s="76" t="s">
        <v>1122</v>
      </c>
      <c r="J13" s="179" t="s">
        <v>1123</v>
      </c>
      <c r="K13" s="179" t="s">
        <v>1123</v>
      </c>
      <c r="L13" s="179" t="s">
        <v>1181</v>
      </c>
      <c r="M13" s="196"/>
      <c r="N13" s="197"/>
    </row>
    <row r="14" spans="2:14" ht="47.25" x14ac:dyDescent="0.25">
      <c r="B14" s="195"/>
      <c r="C14" s="196"/>
      <c r="D14" s="196"/>
      <c r="E14" s="178">
        <v>5</v>
      </c>
      <c r="F14" s="76" t="s">
        <v>1142</v>
      </c>
      <c r="G14" s="76" t="s">
        <v>297</v>
      </c>
      <c r="H14" s="76" t="s">
        <v>1143</v>
      </c>
      <c r="I14" s="76" t="s">
        <v>1144</v>
      </c>
      <c r="J14" s="179" t="s">
        <v>1123</v>
      </c>
      <c r="K14" s="179" t="s">
        <v>1123</v>
      </c>
      <c r="L14" s="179" t="s">
        <v>1181</v>
      </c>
      <c r="M14" s="196"/>
      <c r="N14" s="197"/>
    </row>
    <row r="15" spans="2:14" ht="78.75" x14ac:dyDescent="0.25">
      <c r="B15" s="195"/>
      <c r="C15" s="196"/>
      <c r="D15" s="196"/>
      <c r="E15" s="178">
        <v>6</v>
      </c>
      <c r="F15" s="76" t="s">
        <v>1142</v>
      </c>
      <c r="G15" s="76" t="s">
        <v>295</v>
      </c>
      <c r="H15" s="76" t="s">
        <v>1145</v>
      </c>
      <c r="I15" s="76" t="s">
        <v>1146</v>
      </c>
      <c r="J15" s="179" t="s">
        <v>1123</v>
      </c>
      <c r="K15" s="179" t="s">
        <v>1123</v>
      </c>
      <c r="L15" s="179" t="s">
        <v>1181</v>
      </c>
      <c r="M15" s="196"/>
      <c r="N15" s="197"/>
    </row>
    <row r="16" spans="2:14" ht="63" x14ac:dyDescent="0.25">
      <c r="B16" s="195"/>
      <c r="C16" s="196"/>
      <c r="D16" s="196"/>
      <c r="E16" s="178">
        <v>7</v>
      </c>
      <c r="F16" s="76" t="s">
        <v>1158</v>
      </c>
      <c r="G16" s="76" t="s">
        <v>297</v>
      </c>
      <c r="H16" s="76" t="s">
        <v>1159</v>
      </c>
      <c r="I16" s="76" t="s">
        <v>1160</v>
      </c>
      <c r="J16" s="179" t="s">
        <v>1123</v>
      </c>
      <c r="K16" s="179" t="s">
        <v>1123</v>
      </c>
      <c r="L16" s="179" t="s">
        <v>1181</v>
      </c>
      <c r="M16" s="196"/>
      <c r="N16" s="197"/>
    </row>
    <row r="17" spans="2:14" ht="63" x14ac:dyDescent="0.25">
      <c r="B17" s="195"/>
      <c r="C17" s="196"/>
      <c r="D17" s="196"/>
      <c r="E17" s="178">
        <v>8</v>
      </c>
      <c r="F17" s="76" t="s">
        <v>1170</v>
      </c>
      <c r="G17" s="76" t="s">
        <v>297</v>
      </c>
      <c r="H17" s="76" t="s">
        <v>1171</v>
      </c>
      <c r="I17" s="76" t="s">
        <v>1172</v>
      </c>
      <c r="J17" s="179" t="s">
        <v>1123</v>
      </c>
      <c r="K17" s="179" t="s">
        <v>1123</v>
      </c>
      <c r="L17" s="179" t="s">
        <v>1181</v>
      </c>
      <c r="M17" s="196"/>
      <c r="N17" s="197"/>
    </row>
    <row r="18" spans="2:14" ht="47.25" x14ac:dyDescent="0.25">
      <c r="B18" s="195"/>
      <c r="C18" s="196"/>
      <c r="D18" s="196"/>
      <c r="E18" s="178">
        <v>9</v>
      </c>
      <c r="F18" s="76" t="s">
        <v>1175</v>
      </c>
      <c r="G18" s="76" t="s">
        <v>295</v>
      </c>
      <c r="H18" s="76" t="s">
        <v>1176</v>
      </c>
      <c r="I18" s="76" t="s">
        <v>1177</v>
      </c>
      <c r="J18" s="179" t="s">
        <v>1123</v>
      </c>
      <c r="K18" s="179" t="s">
        <v>1123</v>
      </c>
      <c r="L18" s="179" t="s">
        <v>1181</v>
      </c>
      <c r="M18" s="196"/>
      <c r="N18" s="197"/>
    </row>
    <row r="19" spans="2:14" ht="42" customHeight="1" x14ac:dyDescent="0.25">
      <c r="B19" s="195"/>
      <c r="C19" s="196"/>
      <c r="D19" s="196"/>
      <c r="E19" s="196"/>
      <c r="F19" s="196"/>
      <c r="G19" s="196"/>
      <c r="H19" s="196"/>
      <c r="I19" s="196"/>
      <c r="J19" s="196"/>
      <c r="K19" s="196"/>
      <c r="L19" s="196"/>
      <c r="M19" s="196"/>
      <c r="N19" s="197"/>
    </row>
    <row r="20" spans="2:14" ht="27.75" customHeight="1" x14ac:dyDescent="0.25">
      <c r="B20" s="103"/>
      <c r="C20" s="68"/>
      <c r="D20" s="68"/>
      <c r="E20" s="68"/>
      <c r="F20" s="68"/>
      <c r="G20" s="68"/>
      <c r="H20" s="68"/>
      <c r="I20" s="68"/>
      <c r="J20" s="68"/>
      <c r="K20" s="68"/>
      <c r="L20" s="68"/>
      <c r="M20" s="68"/>
      <c r="N20" s="104"/>
    </row>
    <row r="21" spans="2:14" ht="18.75" x14ac:dyDescent="0.3">
      <c r="B21" s="9"/>
      <c r="C21" s="84"/>
      <c r="D21" s="84"/>
      <c r="E21" s="79"/>
      <c r="F21" s="79"/>
      <c r="G21" s="79"/>
      <c r="H21" s="79"/>
      <c r="I21" s="79"/>
      <c r="J21" s="3"/>
      <c r="K21" s="3"/>
      <c r="L21" s="3"/>
      <c r="M21" s="3"/>
      <c r="N21" s="10"/>
    </row>
    <row r="22" spans="2:14" x14ac:dyDescent="0.25">
      <c r="B22" s="9"/>
      <c r="C22" s="3"/>
      <c r="D22" s="3"/>
      <c r="E22" s="3"/>
      <c r="F22" s="3"/>
      <c r="G22" s="3"/>
      <c r="H22" s="3"/>
      <c r="I22" s="3"/>
      <c r="J22" s="3"/>
      <c r="K22" s="3"/>
      <c r="L22" s="3"/>
      <c r="M22" s="3"/>
      <c r="N22" s="10"/>
    </row>
    <row r="23" spans="2:14" ht="15.75" thickBot="1" x14ac:dyDescent="0.3">
      <c r="B23" s="89"/>
      <c r="C23" s="90"/>
      <c r="D23" s="90"/>
      <c r="E23" s="90"/>
      <c r="F23" s="90"/>
      <c r="G23" s="90"/>
      <c r="H23" s="90"/>
      <c r="I23" s="90"/>
      <c r="J23" s="90"/>
      <c r="K23" s="90"/>
      <c r="L23" s="90"/>
      <c r="M23" s="90"/>
      <c r="N23" s="91"/>
    </row>
  </sheetData>
  <sheetProtection algorithmName="SHA-512" hashValue="l3MVRc7TWEoSuhvZPukBudjuTxmT0PZHkpVUg+xLrxz5TKs1UeAZ9EdihfrwHu6xFhntApqOunrEueRKCneHAw==" saltValue="bKroFj6WBkfbgAe0MJj/Xg==" spinCount="100000" sheet="1" objects="1" scenarios="1"/>
  <mergeCells count="15">
    <mergeCell ref="B6:N6"/>
    <mergeCell ref="B7:N7"/>
    <mergeCell ref="B2:C5"/>
    <mergeCell ref="D2:E2"/>
    <mergeCell ref="F2:J2"/>
    <mergeCell ref="D3:E3"/>
    <mergeCell ref="F3:J3"/>
    <mergeCell ref="D4:E4"/>
    <mergeCell ref="F4:J4"/>
    <mergeCell ref="K4:K5"/>
    <mergeCell ref="L2:N2"/>
    <mergeCell ref="L3:N3"/>
    <mergeCell ref="L4:N5"/>
    <mergeCell ref="D5:E5"/>
    <mergeCell ref="F5:J5"/>
  </mergeCell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'0 - CALOR'!$E$119:$E$121</xm:f>
          </x14:formula1>
          <xm:sqref>G10:G18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0 - CALOR</vt:lpstr>
      <vt:lpstr>1 - POLÍTICA</vt:lpstr>
      <vt:lpstr>2 - CONTEXTO</vt:lpstr>
      <vt:lpstr>3-IDENTIFICACIÓN DEL RIESGO</vt:lpstr>
      <vt:lpstr>4-VALORACIÓN DEL RIESGO</vt:lpstr>
      <vt:lpstr>5-CONTROLES</vt:lpstr>
      <vt:lpstr>6-MAPA DE RIESGOS CORRUPCION</vt:lpstr>
      <vt:lpstr>Anexo 1 modificaciones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2021-01-19T00:22:07Z</dcterms:modified>
</cp:coreProperties>
</file>